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Bebidas\"/>
    </mc:Choice>
  </mc:AlternateContent>
  <bookViews>
    <workbookView xWindow="-75" yWindow="-135" windowWidth="10230" windowHeight="12795" tabRatio="351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_FilterDatabase" localSheetId="1" hidden="1">'1'!$R$3:$U$9</definedName>
    <definedName name="_xlnm.Print_Area" localSheetId="1">'1'!$B$1:$L$39</definedName>
    <definedName name="_xlnm.Print_Area" localSheetId="6">'6'!$B$1:$H$36</definedName>
  </definedNames>
  <calcPr calcId="152511"/>
</workbook>
</file>

<file path=xl/calcChain.xml><?xml version="1.0" encoding="utf-8"?>
<calcChain xmlns="http://schemas.openxmlformats.org/spreadsheetml/2006/main">
  <c r="D45" i="4" l="1"/>
  <c r="C45" i="4"/>
  <c r="D28" i="4"/>
  <c r="C28" i="4"/>
  <c r="P7" i="7"/>
  <c r="P17" i="5"/>
  <c r="P8" i="8" l="1"/>
  <c r="P9" i="8" s="1"/>
  <c r="P7" i="8"/>
  <c r="P8" i="7"/>
  <c r="Q8" i="3"/>
  <c r="Q5" i="3"/>
  <c r="Q11" i="2"/>
  <c r="Q10" i="2"/>
  <c r="Q8" i="2"/>
  <c r="Q5" i="2"/>
  <c r="P10" i="8" l="1"/>
  <c r="G45" i="4"/>
  <c r="H45" i="4"/>
  <c r="O7" i="7" l="1"/>
  <c r="O8" i="7" s="1"/>
  <c r="D7" i="7"/>
  <c r="O8" i="8"/>
  <c r="O10" i="8" s="1"/>
  <c r="O7" i="8"/>
  <c r="O9" i="8" l="1"/>
  <c r="P8" i="3" l="1"/>
  <c r="P5" i="3"/>
  <c r="P11" i="2"/>
  <c r="P10" i="2"/>
  <c r="P8" i="2"/>
  <c r="P5" i="2"/>
  <c r="O5" i="3" l="1"/>
  <c r="L5" i="2" l="1"/>
  <c r="N7" i="7" l="1"/>
  <c r="N8" i="7" s="1"/>
  <c r="N8" i="8" l="1"/>
  <c r="N10" i="8" s="1"/>
  <c r="N7" i="8"/>
  <c r="O8" i="3"/>
  <c r="O11" i="2"/>
  <c r="O10" i="2"/>
  <c r="O8" i="2"/>
  <c r="O5" i="2"/>
  <c r="N9" i="8" l="1"/>
  <c r="N8" i="3" l="1"/>
  <c r="M8" i="3"/>
  <c r="L8" i="3"/>
  <c r="K8" i="3"/>
  <c r="J8" i="3"/>
  <c r="I8" i="3"/>
  <c r="H8" i="3"/>
  <c r="G8" i="3"/>
  <c r="F8" i="3"/>
  <c r="E8" i="3"/>
  <c r="N5" i="3"/>
  <c r="M5" i="3"/>
  <c r="L5" i="3"/>
  <c r="K5" i="3"/>
  <c r="J5" i="3"/>
  <c r="I5" i="3"/>
  <c r="H5" i="3"/>
  <c r="G5" i="3"/>
  <c r="F5" i="3"/>
  <c r="E5" i="3"/>
  <c r="M7" i="7" l="1"/>
  <c r="M8" i="7" s="1"/>
  <c r="D8" i="7"/>
  <c r="L7" i="7"/>
  <c r="K7" i="7"/>
  <c r="J7" i="7"/>
  <c r="I7" i="7"/>
  <c r="H7" i="7"/>
  <c r="G7" i="7"/>
  <c r="F7" i="7"/>
  <c r="E7" i="7"/>
  <c r="M8" i="8" l="1"/>
  <c r="M10" i="8" s="1"/>
  <c r="M7" i="8"/>
  <c r="N11" i="2"/>
  <c r="N10" i="2"/>
  <c r="N8" i="2"/>
  <c r="N5" i="2"/>
  <c r="M9" i="8" l="1"/>
  <c r="L8" i="8"/>
  <c r="L9" i="8" s="1"/>
  <c r="L7" i="8"/>
  <c r="M11" i="2"/>
  <c r="M10" i="2"/>
  <c r="M8" i="2"/>
  <c r="M5" i="2"/>
  <c r="L10" i="8" l="1"/>
  <c r="J8" i="7"/>
  <c r="F8" i="7"/>
  <c r="L8" i="7"/>
  <c r="K8" i="7"/>
  <c r="I8" i="7"/>
  <c r="H8" i="7"/>
  <c r="G8" i="7"/>
  <c r="E8" i="7"/>
  <c r="K8" i="8"/>
  <c r="K10" i="8" s="1"/>
  <c r="K7" i="8"/>
  <c r="L11" i="2"/>
  <c r="L10" i="2"/>
  <c r="L8" i="2"/>
  <c r="K9" i="8" l="1"/>
  <c r="G28" i="4"/>
  <c r="J8" i="8" l="1"/>
  <c r="J9" i="8" s="1"/>
  <c r="I8" i="8"/>
  <c r="I9" i="8" s="1"/>
  <c r="J7" i="8"/>
  <c r="I7" i="8"/>
  <c r="I10" i="8" l="1"/>
  <c r="J10" i="8"/>
  <c r="K11" i="2"/>
  <c r="K10" i="2"/>
  <c r="K8" i="2"/>
  <c r="K5" i="2"/>
  <c r="J11" i="2"/>
  <c r="J10" i="2"/>
  <c r="J8" i="2"/>
  <c r="J5" i="2"/>
  <c r="H8" i="8" l="1"/>
  <c r="H10" i="8" s="1"/>
  <c r="H7" i="8"/>
  <c r="H9" i="8" l="1"/>
  <c r="I11" i="2"/>
  <c r="I10" i="2"/>
  <c r="I8" i="2"/>
  <c r="I5" i="2"/>
  <c r="G8" i="8" l="1"/>
  <c r="G10" i="8" s="1"/>
  <c r="G7" i="8"/>
  <c r="H11" i="2"/>
  <c r="H10" i="2"/>
  <c r="H8" i="2"/>
  <c r="H5" i="2"/>
  <c r="G9" i="8" l="1"/>
  <c r="H28" i="4" l="1"/>
  <c r="F8" i="8"/>
  <c r="F10" i="8" s="1"/>
  <c r="F7" i="8"/>
  <c r="G11" i="2"/>
  <c r="G10" i="2"/>
  <c r="G8" i="2"/>
  <c r="G5" i="2"/>
  <c r="F9" i="8" l="1"/>
  <c r="F11" i="2" l="1"/>
  <c r="E11" i="2"/>
  <c r="F10" i="2"/>
  <c r="E10" i="2"/>
  <c r="D8" i="8" l="1"/>
  <c r="D10" i="8" s="1"/>
  <c r="D7" i="8"/>
  <c r="D9" i="8" l="1"/>
  <c r="F8" i="2"/>
  <c r="F5" i="2"/>
  <c r="E8" i="2" l="1"/>
  <c r="E5" i="2"/>
  <c r="E8" i="8"/>
  <c r="E10" i="8" s="1"/>
  <c r="E7" i="8"/>
  <c r="E9" i="8" l="1"/>
</calcChain>
</file>

<file path=xl/sharedStrings.xml><?xml version="1.0" encoding="utf-8"?>
<sst xmlns="http://schemas.openxmlformats.org/spreadsheetml/2006/main" count="272" uniqueCount="133">
  <si>
    <t>1. Comércio Internacional</t>
  </si>
  <si>
    <t>5. Balanço de Aprovisionamento</t>
  </si>
  <si>
    <t>7. Indicadores de análise do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</si>
  <si>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</si>
  <si>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</si>
  <si>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</si>
  <si>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</si>
  <si>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</si>
  <si>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</si>
  <si>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</si>
  <si>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</si>
  <si>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</si>
  <si>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</si>
  <si>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</si>
  <si>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</si>
  <si>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Brasil</t>
  </si>
  <si>
    <t>Espanha</t>
  </si>
  <si>
    <t>Angola</t>
  </si>
  <si>
    <t>Estados Unidos</t>
  </si>
  <si>
    <t>Itália</t>
  </si>
  <si>
    <t>Canadá</t>
  </si>
  <si>
    <t>Países Baixos</t>
  </si>
  <si>
    <t>França</t>
  </si>
  <si>
    <t>Suíça</t>
  </si>
  <si>
    <t>Luxemburgo</t>
  </si>
  <si>
    <t>Alemanha</t>
  </si>
  <si>
    <t>Outros</t>
  </si>
  <si>
    <t>TOTAL</t>
  </si>
  <si>
    <t>Rubrica</t>
  </si>
  <si>
    <t>ha</t>
  </si>
  <si>
    <t>toneladas</t>
  </si>
  <si>
    <t>Consumo Humano</t>
  </si>
  <si>
    <t>Consumo Humano per capita</t>
  </si>
  <si>
    <t>Grau de Auto-Aprovisionamento</t>
  </si>
  <si>
    <t>%</t>
  </si>
  <si>
    <t>Produção</t>
  </si>
  <si>
    <t>Importação</t>
  </si>
  <si>
    <t>Exportação</t>
  </si>
  <si>
    <t>Orientação Exportadora</t>
  </si>
  <si>
    <t>Consumo Aparente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</si>
  <si>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</si>
  <si>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</si>
  <si>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</si>
  <si>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</si>
  <si>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</si>
  <si>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</si>
  <si>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Grau de Abastecimento
do Mercado Interno</t>
  </si>
  <si>
    <t>* dados provisórios</t>
  </si>
  <si>
    <t xml:space="preserve">Vinho - Comércio Internacional </t>
  </si>
  <si>
    <t>Vinhos e mostos</t>
  </si>
  <si>
    <t>Vinho - Destinos das Saídas - UE e PT</t>
  </si>
  <si>
    <t xml:space="preserve">Vinho - Principais destinos das Saídas </t>
  </si>
  <si>
    <t>Vinha para vinho - Área</t>
  </si>
  <si>
    <t>Bélgica</t>
  </si>
  <si>
    <t>Dinamarca</t>
  </si>
  <si>
    <t>Noruega</t>
  </si>
  <si>
    <t>Polónia</t>
  </si>
  <si>
    <t>Suécia</t>
  </si>
  <si>
    <t>Uva para vinho - Produção</t>
  </si>
  <si>
    <t>Vinho sem certificação</t>
  </si>
  <si>
    <t>Produção Total</t>
  </si>
  <si>
    <t>Vinho - Indicadores de análise do Comércio Internacional</t>
  </si>
  <si>
    <t>2009/10</t>
  </si>
  <si>
    <t>Utilização interna total</t>
  </si>
  <si>
    <t>Utilização industrial</t>
  </si>
  <si>
    <t>Vinho - Balanço de Aprovisionamento INE</t>
  </si>
  <si>
    <t>Peso da Produção DOP e IGP na Produção Total</t>
  </si>
  <si>
    <t>Produção total de vinho DOP e IGP</t>
  </si>
  <si>
    <t>4. Área de Vinha, Produção de Uva e Produção de Vinho</t>
  </si>
  <si>
    <t>6. Produção de Vinho DOP e IGP</t>
  </si>
  <si>
    <t>litro/habitante/ano</t>
  </si>
  <si>
    <t>EUR/litro</t>
  </si>
  <si>
    <t>Vinho - Principais origens das Entradas</t>
  </si>
  <si>
    <r>
      <t>Quantidade</t>
    </r>
    <r>
      <rPr>
        <sz val="10"/>
        <color indexed="60"/>
        <rFont val="Arial"/>
        <family val="2"/>
      </rPr>
      <t xml:space="preserve"> 
(1000 litros)</t>
    </r>
  </si>
  <si>
    <t>VINHO</t>
  </si>
  <si>
    <t>2. Destinos das Saídas UE/Países Terceiros</t>
  </si>
  <si>
    <t>Fonte:</t>
  </si>
  <si>
    <t>3. Destinos das Saídas e Origens das Entradas</t>
  </si>
  <si>
    <t>2011</t>
  </si>
  <si>
    <t>1000 litros</t>
  </si>
  <si>
    <t>2010/11</t>
  </si>
  <si>
    <t>2011/12</t>
  </si>
  <si>
    <t>2012</t>
  </si>
  <si>
    <t>2012/13</t>
  </si>
  <si>
    <t>Japão</t>
  </si>
  <si>
    <t>UE</t>
  </si>
  <si>
    <t>2013</t>
  </si>
  <si>
    <t>2013/14</t>
  </si>
  <si>
    <t>2014/15</t>
  </si>
  <si>
    <t>Produção Apta a Vinho com DOP</t>
  </si>
  <si>
    <t>Produção Apta a Vinho com IGP</t>
  </si>
  <si>
    <t>Produção Apta a Vinho com indicação de Ano/Casta</t>
  </si>
  <si>
    <t>Códigos NC: 2204</t>
  </si>
  <si>
    <t>China, República Popular da</t>
  </si>
  <si>
    <t>2015/16</t>
  </si>
  <si>
    <t>2016/17</t>
  </si>
  <si>
    <r>
      <t xml:space="preserve">Vinho - Produção </t>
    </r>
    <r>
      <rPr>
        <b/>
        <vertAlign val="superscript"/>
        <sz val="12"/>
        <color indexed="56"/>
        <rFont val="Arial"/>
        <family val="2"/>
      </rPr>
      <t>a)</t>
    </r>
  </si>
  <si>
    <t>AE</t>
  </si>
  <si>
    <t>Finlândia</t>
  </si>
  <si>
    <t>Guiné-Bissau</t>
  </si>
  <si>
    <t xml:space="preserve">Vinha para vinho  </t>
  </si>
  <si>
    <t xml:space="preserve">Produção total </t>
  </si>
  <si>
    <t xml:space="preserve">Vinho - Produção DOP e IGP </t>
  </si>
  <si>
    <t>Rússia, Federação da</t>
  </si>
  <si>
    <t>2017/18</t>
  </si>
  <si>
    <r>
      <rPr>
        <sz val="9"/>
        <rFont val="Arial"/>
        <family val="2"/>
      </rPr>
      <t>a)</t>
    </r>
    <r>
      <rPr>
        <sz val="10"/>
        <rFont val="Arial"/>
        <family val="2"/>
      </rPr>
      <t xml:space="preserve"> Fonte: IVV </t>
    </r>
  </si>
  <si>
    <t>Fonte: IVV</t>
  </si>
  <si>
    <r>
      <t>a)</t>
    </r>
    <r>
      <rPr>
        <sz val="9.5"/>
        <rFont val="Arial"/>
        <family val="2"/>
      </rPr>
      <t xml:space="preserve"> produção interna obtida por transformação de matérias primas nacionais </t>
    </r>
  </si>
  <si>
    <t>2018/19</t>
  </si>
  <si>
    <t>2019/20</t>
  </si>
  <si>
    <t xml:space="preserve">Comércio Internacional - Entradas </t>
  </si>
  <si>
    <t>Comércio Internacional - Saídas</t>
  </si>
  <si>
    <t>Recursos disponíveis</t>
  </si>
  <si>
    <t>Variação de existências</t>
  </si>
  <si>
    <t>2020/21</t>
  </si>
  <si>
    <t>Irlanda</t>
  </si>
  <si>
    <t>2021/22</t>
  </si>
  <si>
    <t>Fonte: INE (*dados provisórios)</t>
  </si>
  <si>
    <t>Coreia, República da</t>
  </si>
  <si>
    <t>2021/22*</t>
  </si>
  <si>
    <t>2022*</t>
  </si>
  <si>
    <t>2022/23</t>
  </si>
  <si>
    <r>
      <t xml:space="preserve">Quantidade
</t>
    </r>
    <r>
      <rPr>
        <sz val="10"/>
        <color rgb="FF808000"/>
        <rFont val="Arial"/>
        <family val="2"/>
      </rPr>
      <t>(1000 litros)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</si>
  <si>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</si>
  <si>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Produção utilizável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</si>
  <si>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9.5"/>
        <color rgb="FF808000"/>
        <rFont val="Arial"/>
        <family val="2"/>
      </rPr>
      <t>3</t>
    </r>
    <r>
      <rPr>
        <sz val="9.5"/>
        <color rgb="FF808000"/>
        <rFont val="Arial"/>
        <family val="2"/>
      </rPr>
      <t xml:space="preserve"> hl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</si>
  <si>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hl</t>
    </r>
  </si>
  <si>
    <t>atualizado em: out/2023</t>
  </si>
  <si>
    <t>Nova Zelândia</t>
  </si>
  <si>
    <r>
      <t xml:space="preserve">Reino Unido </t>
    </r>
    <r>
      <rPr>
        <sz val="10"/>
        <color indexed="19"/>
        <rFont val="Arial"/>
        <family val="2"/>
      </rPr>
      <t>(não inc. Irlanda Norte)</t>
    </r>
  </si>
  <si>
    <r>
      <t>Reino Unido</t>
    </r>
    <r>
      <rPr>
        <sz val="10"/>
        <color indexed="19"/>
        <rFont val="Arial"/>
        <family val="2"/>
      </rPr>
      <t xml:space="preserve"> (não inc. Irlanda do Norte)</t>
    </r>
  </si>
  <si>
    <r>
      <t>Reino Unido</t>
    </r>
    <r>
      <rPr>
        <sz val="10"/>
        <color indexed="19"/>
        <rFont val="Arial"/>
        <family val="2"/>
      </rPr>
      <t xml:space="preserve"> (não inc. Irlanda Norte)</t>
    </r>
  </si>
  <si>
    <t>Países/territórios não deter. trocas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</si>
</sst>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</numFmts>
  <fonts count="33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b/>
      <sz val="9.5"/>
      <color indexed="19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color theme="9" tint="-0.49998474074526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b/>
      <vertAlign val="superscript"/>
      <sz val="12"/>
      <color indexed="56"/>
      <name val="Arial"/>
      <family val="2"/>
    </font>
    <font>
      <sz val="9"/>
      <color theme="1"/>
      <name val="Calibri"/>
      <family val="2"/>
      <scheme val="minor"/>
    </font>
    <font>
      <sz val="8.5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  <font>
      <b/>
      <sz val="11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sz val="9.5"/>
      <color rgb="FF808000"/>
      <name val="Arial"/>
      <family val="2"/>
    </font>
    <font>
      <vertAlign val="superscript"/>
      <sz val="9.5"/>
      <color rgb="FF808000"/>
      <name val="Arial"/>
      <family val="2"/>
    </font>
    <font>
      <vertAlign val="superscript"/>
      <sz val="10"/>
      <color rgb="FF808000"/>
      <name val="Arial"/>
      <family val="2"/>
    </font>
    <font>
      <b/>
      <sz val="9.5"/>
      <color rgb="FF808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 style="hair">
        <color theme="9" tint="0.39994506668294322"/>
      </top>
      <bottom/>
      <diagonal/>
    </border>
    <border>
      <left/>
      <right/>
      <top/>
      <bottom style="hair">
        <color theme="9" tint="0.59996337778862885"/>
      </bottom>
      <diagonal/>
    </border>
    <border>
      <left/>
      <right/>
      <top style="hair">
        <color theme="9" tint="0.59996337778862885"/>
      </top>
      <bottom/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2" fillId="0" borderId="0"/>
    <xf numFmtId="43" fontId="1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1" fontId="9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/>
    <xf numFmtId="2" fontId="0" fillId="0" borderId="3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1" fillId="0" borderId="0" xfId="4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3" fontId="0" fillId="0" borderId="7" xfId="0" applyNumberForma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0" fontId="13" fillId="4" borderId="0" xfId="5" applyFont="1" applyFill="1" applyAlignment="1">
      <alignment horizontal="center" vertical="center"/>
    </xf>
    <xf numFmtId="0" fontId="14" fillId="4" borderId="0" xfId="5" applyFont="1" applyFill="1" applyAlignment="1">
      <alignment horizontal="center" vertical="center" wrapText="1"/>
    </xf>
    <xf numFmtId="3" fontId="0" fillId="0" borderId="8" xfId="0" applyNumberFormat="1" applyBorder="1" applyAlignment="1">
      <alignment vertical="center"/>
    </xf>
    <xf numFmtId="0" fontId="1" fillId="6" borderId="0" xfId="4" applyNumberFormat="1" applyFont="1" applyFill="1" applyBorder="1" applyProtection="1">
      <alignment horizontal="center" vertical="center"/>
    </xf>
    <xf numFmtId="0" fontId="5" fillId="6" borderId="0" xfId="4" applyNumberFormat="1" applyFont="1" applyFill="1" applyBorder="1" applyProtection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/>
    <xf numFmtId="3" fontId="0" fillId="0" borderId="0" xfId="0" applyNumberFormat="1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4" applyNumberFormat="1" applyFont="1" applyFill="1" applyBorder="1" applyProtection="1">
      <alignment horizontal="center" vertical="center"/>
    </xf>
    <xf numFmtId="0" fontId="5" fillId="0" borderId="0" xfId="4" applyNumberFormat="1" applyFont="1" applyFill="1" applyBorder="1" applyProtection="1">
      <alignment horizontal="center" vertical="center"/>
    </xf>
    <xf numFmtId="0" fontId="1" fillId="0" borderId="0" xfId="4" applyNumberFormat="1" applyFont="1" applyFill="1" applyBorder="1" applyAlignment="1" applyProtection="1">
      <alignment vertical="center"/>
    </xf>
    <xf numFmtId="0" fontId="0" fillId="0" borderId="0" xfId="0" applyFill="1"/>
    <xf numFmtId="0" fontId="11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quotePrefix="1" applyFont="1" applyAlignment="1">
      <alignment horizontal="left" vertical="center"/>
    </xf>
    <xf numFmtId="3" fontId="1" fillId="0" borderId="0" xfId="4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19" fillId="0" borderId="0" xfId="0" quotePrefix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1" fillId="2" borderId="0" xfId="4" applyNumberFormat="1" applyFont="1" applyBorder="1" applyAlignment="1" applyProtection="1">
      <alignment horizontal="center" vertical="center"/>
    </xf>
    <xf numFmtId="0" fontId="5" fillId="2" borderId="0" xfId="4" applyNumberFormat="1" applyFont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8" xfId="0" quotePrefix="1" applyFont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0" xfId="0" quotePrefix="1" applyFont="1" applyFill="1" applyBorder="1" applyAlignment="1">
      <alignment vertical="center" wrapText="1"/>
    </xf>
    <xf numFmtId="0" fontId="5" fillId="0" borderId="0" xfId="4" applyNumberFormat="1" applyFont="1" applyFill="1" applyBorder="1" applyAlignment="1" applyProtection="1">
      <alignment horizontal="center" vertical="center"/>
    </xf>
    <xf numFmtId="3" fontId="0" fillId="0" borderId="3" xfId="0" applyNumberFormat="1" applyBorder="1" applyAlignment="1">
      <alignment vertical="center"/>
    </xf>
    <xf numFmtId="1" fontId="0" fillId="0" borderId="0" xfId="0" applyNumberFormat="1"/>
    <xf numFmtId="3" fontId="17" fillId="3" borderId="4" xfId="0" applyNumberFormat="1" applyFont="1" applyFill="1" applyBorder="1" applyAlignment="1">
      <alignment vertical="center"/>
    </xf>
    <xf numFmtId="0" fontId="16" fillId="6" borderId="0" xfId="4" applyNumberFormat="1" applyFont="1" applyFill="1" applyBorder="1" applyAlignment="1" applyProtection="1">
      <alignment horizontal="right" vertical="center"/>
    </xf>
    <xf numFmtId="0" fontId="0" fillId="0" borderId="0" xfId="0" quotePrefix="1" applyFont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quotePrefix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17" fillId="3" borderId="7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quotePrefix="1" applyFont="1" applyFill="1" applyBorder="1" applyAlignment="1">
      <alignment horizontal="left" vertical="center"/>
    </xf>
    <xf numFmtId="0" fontId="0" fillId="0" borderId="0" xfId="0" applyBorder="1"/>
    <xf numFmtId="0" fontId="3" fillId="5" borderId="0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vertical="center"/>
    </xf>
    <xf numFmtId="166" fontId="0" fillId="0" borderId="0" xfId="6" applyNumberFormat="1" applyFont="1" applyFill="1" applyBorder="1"/>
    <xf numFmtId="166" fontId="0" fillId="0" borderId="0" xfId="6" applyNumberFormat="1" applyFont="1" applyFill="1" applyBorder="1" applyAlignment="1">
      <alignment horizontal="right" vertical="center"/>
    </xf>
    <xf numFmtId="166" fontId="0" fillId="0" borderId="0" xfId="6" applyNumberFormat="1" applyFont="1"/>
    <xf numFmtId="166" fontId="0" fillId="0" borderId="0" xfId="6" applyNumberFormat="1" applyFont="1" applyFill="1" applyBorder="1" applyAlignment="1">
      <alignment vertical="center"/>
    </xf>
    <xf numFmtId="166" fontId="0" fillId="0" borderId="0" xfId="0" applyNumberFormat="1"/>
    <xf numFmtId="166" fontId="0" fillId="0" borderId="7" xfId="6" applyNumberFormat="1" applyFont="1" applyBorder="1" applyAlignment="1">
      <alignment vertical="center"/>
    </xf>
    <xf numFmtId="166" fontId="0" fillId="0" borderId="0" xfId="6" applyNumberFormat="1" applyFont="1" applyAlignment="1">
      <alignment vertical="center"/>
    </xf>
    <xf numFmtId="166" fontId="0" fillId="0" borderId="0" xfId="6" applyNumberFormat="1" applyFont="1" applyFill="1" applyAlignment="1">
      <alignment vertical="center"/>
    </xf>
    <xf numFmtId="0" fontId="15" fillId="0" borderId="0" xfId="0" applyFont="1" applyAlignment="1"/>
    <xf numFmtId="1" fontId="0" fillId="0" borderId="0" xfId="0" applyNumberFormat="1" applyFill="1" applyAlignment="1">
      <alignment vertical="center"/>
    </xf>
    <xf numFmtId="0" fontId="25" fillId="0" borderId="0" xfId="1" applyNumberFormat="1" applyFont="1" applyFill="1" applyProtection="1">
      <alignment vertical="center"/>
    </xf>
    <xf numFmtId="0" fontId="25" fillId="0" borderId="0" xfId="0" applyFont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5" fillId="0" borderId="3" xfId="1" applyNumberFormat="1" applyFont="1" applyFill="1" applyBorder="1" applyProtection="1">
      <alignment vertical="center"/>
    </xf>
    <xf numFmtId="0" fontId="25" fillId="3" borderId="2" xfId="0" applyFont="1" applyFill="1" applyBorder="1" applyAlignment="1">
      <alignment vertical="center"/>
    </xf>
    <xf numFmtId="0" fontId="26" fillId="0" borderId="0" xfId="0" quotePrefix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0" xfId="0" quotePrefix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4" fillId="7" borderId="0" xfId="0" quotePrefix="1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center" vertical="center"/>
    </xf>
    <xf numFmtId="0" fontId="24" fillId="8" borderId="0" xfId="0" quotePrefix="1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4" fillId="0" borderId="0" xfId="0" quotePrefix="1" applyFont="1" applyBorder="1" applyAlignment="1">
      <alignment horizontal="left" vertical="center" indent="2"/>
    </xf>
    <xf numFmtId="0" fontId="24" fillId="3" borderId="0" xfId="0" applyFont="1" applyFill="1" applyBorder="1" applyAlignment="1">
      <alignment horizontal="left" vertical="center" indent="2"/>
    </xf>
    <xf numFmtId="0" fontId="29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 indent="1"/>
    </xf>
    <xf numFmtId="0" fontId="25" fillId="3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/>
    </xf>
    <xf numFmtId="0" fontId="25" fillId="3" borderId="7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4" fillId="3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0" xfId="0" quotePrefix="1" applyFont="1" applyAlignment="1">
      <alignment horizontal="center" vertical="center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Vírgula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Vinhos</a:t>
            </a:r>
            <a:r>
              <a:rPr lang="pt-PT" baseline="0"/>
              <a:t> - Preço Médio de Importação e de Exportação </a:t>
            </a:r>
            <a:r>
              <a:rPr lang="pt-PT" b="0" baseline="0"/>
              <a:t>(€ / litro)</a:t>
            </a:r>
            <a:endParaRPr lang="pt-PT" b="0"/>
          </a:p>
        </c:rich>
      </c:tx>
      <c:layout>
        <c:manualLayout>
          <c:xMode val="edge"/>
          <c:yMode val="edge"/>
          <c:x val="0.14074438089816685"/>
          <c:y val="4.0903655335765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74906067702414E-2"/>
          <c:y val="0.12662839909238988"/>
          <c:w val="0.85305583333227442"/>
          <c:h val="0.68389589512693028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0.00</c:formatCode>
                <c:ptCount val="13"/>
                <c:pt idx="0">
                  <c:v>0.49273353551698357</c:v>
                </c:pt>
                <c:pt idx="1">
                  <c:v>0.50067323683720466</c:v>
                </c:pt>
                <c:pt idx="2">
                  <c:v>0.66637088176051218</c:v>
                </c:pt>
                <c:pt idx="3">
                  <c:v>0.76521856790001708</c:v>
                </c:pt>
                <c:pt idx="4">
                  <c:v>0.53709585383720237</c:v>
                </c:pt>
                <c:pt idx="5">
                  <c:v>0.5402589952417749</c:v>
                </c:pt>
                <c:pt idx="6">
                  <c:v>0.60940389990236921</c:v>
                </c:pt>
                <c:pt idx="7">
                  <c:v>0.63644399512243344</c:v>
                </c:pt>
                <c:pt idx="8">
                  <c:v>0.78229612020749872</c:v>
                </c:pt>
                <c:pt idx="9">
                  <c:v>0.57646774828354796</c:v>
                </c:pt>
                <c:pt idx="10">
                  <c:v>0.60561122066808393</c:v>
                </c:pt>
                <c:pt idx="11">
                  <c:v>0.5818541265315168</c:v>
                </c:pt>
                <c:pt idx="12">
                  <c:v>0.69106184743419219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0.00</c:formatCode>
                <c:ptCount val="13"/>
                <c:pt idx="0">
                  <c:v>2.3041096078953411</c:v>
                </c:pt>
                <c:pt idx="1">
                  <c:v>2.1338141762424474</c:v>
                </c:pt>
                <c:pt idx="2">
                  <c:v>2.0920963913152471</c:v>
                </c:pt>
                <c:pt idx="3">
                  <c:v>2.3705518070998215</c:v>
                </c:pt>
                <c:pt idx="4">
                  <c:v>2.5607958290684389</c:v>
                </c:pt>
                <c:pt idx="5">
                  <c:v>2.6286072965709968</c:v>
                </c:pt>
                <c:pt idx="6">
                  <c:v>2.6046855971487153</c:v>
                </c:pt>
                <c:pt idx="7">
                  <c:v>2.6095014985513654</c:v>
                </c:pt>
                <c:pt idx="8">
                  <c:v>2.7084618535701899</c:v>
                </c:pt>
                <c:pt idx="9">
                  <c:v>2.765252543139217</c:v>
                </c:pt>
                <c:pt idx="10">
                  <c:v>2.7168687748521565</c:v>
                </c:pt>
                <c:pt idx="11">
                  <c:v>2.8206505361521321</c:v>
                </c:pt>
                <c:pt idx="12">
                  <c:v>2.8859441231587892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69817264"/>
        <c:axId val="-269805840"/>
      </c:lineChart>
      <c:catAx>
        <c:axId val="-2698172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6980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9805840"/>
        <c:scaling>
          <c:orientation val="minMax"/>
          <c:max val="5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6981726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902317590048082E-2"/>
          <c:y val="0.89631649702323801"/>
          <c:w val="0.82295624439350146"/>
          <c:h val="8.944849881569683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Vinhos - Destinos das Saídas - UE e PT  </a:t>
            </a:r>
            <a:r>
              <a:rPr lang="pt-PT" b="0"/>
              <a:t>(1000 litros)</a:t>
            </a:r>
          </a:p>
        </c:rich>
      </c:tx>
      <c:layout>
        <c:manualLayout>
          <c:xMode val="edge"/>
          <c:yMode val="edge"/>
          <c:x val="0.18103242381711349"/>
          <c:y val="3.7456484378442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7659849022628"/>
          <c:y val="0.13819095477386933"/>
          <c:w val="0.80490309519669412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149697.99900000001</c:v>
                </c:pt>
                <c:pt idx="1">
                  <c:v>168182.016</c:v>
                </c:pt>
                <c:pt idx="2">
                  <c:v>186663.37400000001</c:v>
                </c:pt>
                <c:pt idx="3">
                  <c:v>163606.35999999999</c:v>
                </c:pt>
                <c:pt idx="4">
                  <c:v>137980.94099999999</c:v>
                </c:pt>
                <c:pt idx="5">
                  <c:v>139860.27600000001</c:v>
                </c:pt>
                <c:pt idx="6">
                  <c:v>164364.06700000001</c:v>
                </c:pt>
                <c:pt idx="7">
                  <c:v>167411.93599999999</c:v>
                </c:pt>
                <c:pt idx="8">
                  <c:v>168240.696</c:v>
                </c:pt>
                <c:pt idx="9">
                  <c:v>156156.853</c:v>
                </c:pt>
                <c:pt idx="10">
                  <c:v>141042.23499999999</c:v>
                </c:pt>
                <c:pt idx="11">
                  <c:v>150816.967</c:v>
                </c:pt>
                <c:pt idx="12">
                  <c:v>146859.94399999999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116947.391</c:v>
                </c:pt>
                <c:pt idx="1">
                  <c:v>139679.02799999999</c:v>
                </c:pt>
                <c:pt idx="2">
                  <c:v>149604.514</c:v>
                </c:pt>
                <c:pt idx="3">
                  <c:v>140455.15</c:v>
                </c:pt>
                <c:pt idx="4">
                  <c:v>145635.89199999999</c:v>
                </c:pt>
                <c:pt idx="5">
                  <c:v>139958.587</c:v>
                </c:pt>
                <c:pt idx="6">
                  <c:v>113586.41800000001</c:v>
                </c:pt>
                <c:pt idx="7">
                  <c:v>130745.011</c:v>
                </c:pt>
                <c:pt idx="8">
                  <c:v>127579.124</c:v>
                </c:pt>
                <c:pt idx="9">
                  <c:v>140164.125</c:v>
                </c:pt>
                <c:pt idx="10">
                  <c:v>174096.16399999999</c:v>
                </c:pt>
                <c:pt idx="11">
                  <c:v>177985.60500000001</c:v>
                </c:pt>
                <c:pt idx="12">
                  <c:v>178497.46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69814544"/>
        <c:axId val="-269790608"/>
      </c:lineChart>
      <c:catAx>
        <c:axId val="-2698145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6979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979060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69814544"/>
        <c:crosses val="autoZero"/>
        <c:crossBetween val="between"/>
        <c:majorUnit val="25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39128981528666"/>
          <c:y val="0.9148111256410969"/>
          <c:w val="0.82627192477767009"/>
          <c:h val="6.730400749376297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Vinho - Produção Total, DOP e IGP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(1000 litros)</a:t>
            </a:r>
          </a:p>
        </c:rich>
      </c:tx>
      <c:layout>
        <c:manualLayout>
          <c:xMode val="edge"/>
          <c:yMode val="edge"/>
          <c:x val="0.25601539082101965"/>
          <c:y val="3.72042943762499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4018160011042"/>
          <c:y val="0.13819095477386933"/>
          <c:w val="0.84392433044622761"/>
          <c:h val="0.66582914572864327"/>
        </c:manualLayout>
      </c:layout>
      <c:lineChart>
        <c:grouping val="standard"/>
        <c:varyColors val="0"/>
        <c:ser>
          <c:idx val="0"/>
          <c:order val="0"/>
          <c:tx>
            <c:strRef>
              <c:f>'6'!$B$3</c:f>
              <c:strCache>
                <c:ptCount val="1"/>
                <c:pt idx="0">
                  <c:v>Produção Total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'6'!$D$2:$P$2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'6'!$D$3:$P$3</c:f>
              <c:numCache>
                <c:formatCode>#,##0</c:formatCode>
                <c:ptCount val="13"/>
                <c:pt idx="0">
                  <c:v>714792.68197000003</c:v>
                </c:pt>
                <c:pt idx="1">
                  <c:v>562236.30362237431</c:v>
                </c:pt>
                <c:pt idx="2">
                  <c:v>632710.68240991107</c:v>
                </c:pt>
                <c:pt idx="3">
                  <c:v>623134.6630551368</c:v>
                </c:pt>
                <c:pt idx="4">
                  <c:v>620575.60991577827</c:v>
                </c:pt>
                <c:pt idx="5">
                  <c:v>704780.51510237181</c:v>
                </c:pt>
                <c:pt idx="6">
                  <c:v>602196.78999999992</c:v>
                </c:pt>
                <c:pt idx="7">
                  <c:v>673677.22921383043</c:v>
                </c:pt>
                <c:pt idx="8">
                  <c:v>606124.29720438982</c:v>
                </c:pt>
                <c:pt idx="9">
                  <c:v>641803.01626858639</c:v>
                </c:pt>
                <c:pt idx="10">
                  <c:v>652656.22731413739</c:v>
                </c:pt>
                <c:pt idx="11">
                  <c:v>735853.94184998621</c:v>
                </c:pt>
                <c:pt idx="12">
                  <c:v>684841.38588952704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'6'!$B$7</c:f>
              <c:strCache>
                <c:ptCount val="1"/>
                <c:pt idx="0">
                  <c:v>Produção total de vinho DOP e IGP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'6'!$D$2:$P$2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  <c:pt idx="12">
                  <c:v>2022/23</c:v>
                </c:pt>
              </c:strCache>
            </c:strRef>
          </c:cat>
          <c:val>
            <c:numRef>
              <c:f>'6'!$D$7:$P$7</c:f>
              <c:numCache>
                <c:formatCode>#,##0</c:formatCode>
                <c:ptCount val="13"/>
                <c:pt idx="0">
                  <c:v>502644.45536000002</c:v>
                </c:pt>
                <c:pt idx="1">
                  <c:v>410251.62562237435</c:v>
                </c:pt>
                <c:pt idx="2">
                  <c:v>427918.503920911</c:v>
                </c:pt>
                <c:pt idx="3">
                  <c:v>472900.03724663693</c:v>
                </c:pt>
                <c:pt idx="4">
                  <c:v>477741.10761977819</c:v>
                </c:pt>
                <c:pt idx="5">
                  <c:v>553785.206602372</c:v>
                </c:pt>
                <c:pt idx="6">
                  <c:v>490117.11400000006</c:v>
                </c:pt>
                <c:pt idx="7">
                  <c:v>553477.34121383051</c:v>
                </c:pt>
                <c:pt idx="8">
                  <c:v>522684.32720438985</c:v>
                </c:pt>
                <c:pt idx="9">
                  <c:v>576063.09831413743</c:v>
                </c:pt>
                <c:pt idx="10">
                  <c:v>578894.48626858625</c:v>
                </c:pt>
                <c:pt idx="11">
                  <c:v>658533.42420698609</c:v>
                </c:pt>
                <c:pt idx="12">
                  <c:v>629447.09519152693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69813456"/>
        <c:axId val="-269805296"/>
      </c:lineChart>
      <c:catAx>
        <c:axId val="-2698134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6980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269805296"/>
        <c:scaling>
          <c:orientation val="minMax"/>
          <c:max val="8000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698134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5.0314281491069333E-2"/>
          <c:y val="0.90631679790026243"/>
          <c:w val="0.89999992010131158"/>
          <c:h val="5.316509186351706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Vinho - Produção, Importação, Exportação e Consumo Aparente </a:t>
            </a:r>
          </a:p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0" i="0" u="none" strike="noStrike" baseline="0">
                <a:effectLst/>
              </a:rPr>
              <a:t>(1000 litros)</a:t>
            </a:r>
            <a:endParaRPr lang="pt-PT" b="0"/>
          </a:p>
        </c:rich>
      </c:tx>
      <c:layout>
        <c:manualLayout>
          <c:xMode val="edge"/>
          <c:yMode val="edge"/>
          <c:x val="0.16692394016119008"/>
          <c:y val="2.6802803495716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820806385088512"/>
          <c:h val="0.665829145728643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'7'!$D$4:$P$4</c:f>
              <c:numCache>
                <c:formatCode>#,##0</c:formatCode>
                <c:ptCount val="13"/>
                <c:pt idx="0">
                  <c:v>181626.29199999996</c:v>
                </c:pt>
                <c:pt idx="1">
                  <c:v>163608.84299999994</c:v>
                </c:pt>
                <c:pt idx="2">
                  <c:v>129614.45700000001</c:v>
                </c:pt>
                <c:pt idx="3">
                  <c:v>159952.99399999998</c:v>
                </c:pt>
                <c:pt idx="4">
                  <c:v>233019.842</c:v>
                </c:pt>
                <c:pt idx="5">
                  <c:v>216109.14399999994</c:v>
                </c:pt>
                <c:pt idx="6">
                  <c:v>180445.03</c:v>
                </c:pt>
                <c:pt idx="7">
                  <c:v>215582.08900000001</c:v>
                </c:pt>
                <c:pt idx="8">
                  <c:v>202102.99900000001</c:v>
                </c:pt>
                <c:pt idx="9">
                  <c:v>293526.114</c:v>
                </c:pt>
                <c:pt idx="10">
                  <c:v>274523.83199999999</c:v>
                </c:pt>
                <c:pt idx="11">
                  <c:v>297095.15000000002</c:v>
                </c:pt>
                <c:pt idx="12">
                  <c:v>297142.25400000002</c:v>
                </c:pt>
              </c:numCache>
            </c:numRef>
          </c:val>
        </c:ser>
        <c:ser>
          <c:idx val="2"/>
          <c:order val="2"/>
          <c:tx>
            <c:strRef>
              <c:f>'7'!$B$5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'7'!$D$5:$P$5</c:f>
              <c:numCache>
                <c:formatCode>#,##0</c:formatCode>
                <c:ptCount val="13"/>
                <c:pt idx="0">
                  <c:v>266645.3899999999</c:v>
                </c:pt>
                <c:pt idx="1">
                  <c:v>307861.04399999999</c:v>
                </c:pt>
                <c:pt idx="2">
                  <c:v>336267.88800000015</c:v>
                </c:pt>
                <c:pt idx="3">
                  <c:v>304061.50999999989</c:v>
                </c:pt>
                <c:pt idx="4">
                  <c:v>283616.83299999993</c:v>
                </c:pt>
                <c:pt idx="5">
                  <c:v>279818.86300000001</c:v>
                </c:pt>
                <c:pt idx="6">
                  <c:v>277950.48499999999</c:v>
                </c:pt>
                <c:pt idx="7">
                  <c:v>298156.94699999999</c:v>
                </c:pt>
                <c:pt idx="8">
                  <c:v>295819.82</c:v>
                </c:pt>
                <c:pt idx="9">
                  <c:v>296320.978</c:v>
                </c:pt>
                <c:pt idx="10">
                  <c:v>315138.39899999998</c:v>
                </c:pt>
                <c:pt idx="11">
                  <c:v>328802.57199999999</c:v>
                </c:pt>
                <c:pt idx="12">
                  <c:v>325357.40399999998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9786256"/>
        <c:axId val="-269788432"/>
      </c:barChart>
      <c:lineChart>
        <c:grouping val="standard"/>
        <c:varyColors val="0"/>
        <c:ser>
          <c:idx val="1"/>
          <c:order val="0"/>
          <c:tx>
            <c:strRef>
              <c:f>'7'!$B$3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'7'!$D$3:$P$3</c:f>
              <c:numCache>
                <c:formatCode>#,##0</c:formatCode>
                <c:ptCount val="13"/>
                <c:pt idx="0">
                  <c:v>714792.68197000003</c:v>
                </c:pt>
                <c:pt idx="1">
                  <c:v>562236.30362237431</c:v>
                </c:pt>
                <c:pt idx="2">
                  <c:v>632710.68240991107</c:v>
                </c:pt>
                <c:pt idx="3">
                  <c:v>623134.6630551368</c:v>
                </c:pt>
                <c:pt idx="4">
                  <c:v>620575.60991577827</c:v>
                </c:pt>
                <c:pt idx="5">
                  <c:v>704780.51510237181</c:v>
                </c:pt>
                <c:pt idx="6">
                  <c:v>602196.78999999992</c:v>
                </c:pt>
                <c:pt idx="7">
                  <c:v>673677.22921383043</c:v>
                </c:pt>
                <c:pt idx="8">
                  <c:v>606124.29720438982</c:v>
                </c:pt>
                <c:pt idx="9">
                  <c:v>641803.01626858639</c:v>
                </c:pt>
                <c:pt idx="10">
                  <c:v>652656.22731413739</c:v>
                </c:pt>
                <c:pt idx="11">
                  <c:v>735853.94184998621</c:v>
                </c:pt>
                <c:pt idx="12">
                  <c:v>684841.38588952704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'7'!$D$8:$P$8</c:f>
              <c:numCache>
                <c:formatCode>#,##0</c:formatCode>
                <c:ptCount val="13"/>
                <c:pt idx="0">
                  <c:v>629773.58397000004</c:v>
                </c:pt>
                <c:pt idx="1">
                  <c:v>417984.10262237419</c:v>
                </c:pt>
                <c:pt idx="2">
                  <c:v>426057.25140991097</c:v>
                </c:pt>
                <c:pt idx="3">
                  <c:v>479026.14705513685</c:v>
                </c:pt>
                <c:pt idx="4">
                  <c:v>569978.61891577835</c:v>
                </c:pt>
                <c:pt idx="5">
                  <c:v>641070.79610237177</c:v>
                </c:pt>
                <c:pt idx="6">
                  <c:v>504691.33499999996</c:v>
                </c:pt>
                <c:pt idx="7">
                  <c:v>591102.37121383054</c:v>
                </c:pt>
                <c:pt idx="8">
                  <c:v>512407.47620438976</c:v>
                </c:pt>
                <c:pt idx="9">
                  <c:v>639008.15226858633</c:v>
                </c:pt>
                <c:pt idx="10">
                  <c:v>612041.66031413735</c:v>
                </c:pt>
                <c:pt idx="11">
                  <c:v>704146.5198499863</c:v>
                </c:pt>
                <c:pt idx="12">
                  <c:v>656626.23588952713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69786256"/>
        <c:axId val="-269788432"/>
      </c:lineChart>
      <c:catAx>
        <c:axId val="-2697862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6978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978843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69786256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505806872183E-2"/>
          <c:y val="0.86709180583196332"/>
          <c:w val="0.83348721115742885"/>
          <c:h val="0.11237229961639406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Vinho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3164578910617797"/>
          <c:y val="8.2394017194940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44061481828E-2"/>
          <c:y val="0.13819091596582245"/>
          <c:w val="0.82683291873111164"/>
          <c:h val="0.66035695545394524"/>
        </c:manualLayout>
      </c:layout>
      <c:lineChart>
        <c:grouping val="standard"/>
        <c:varyColors val="0"/>
        <c:ser>
          <c:idx val="1"/>
          <c:order val="0"/>
          <c:tx>
            <c:strRef>
              <c:f>'7'!$B$10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'7'!$D$10:$P$10</c:f>
              <c:numCache>
                <c:formatCode>#\ ##0.0</c:formatCode>
                <c:ptCount val="13"/>
                <c:pt idx="0">
                  <c:v>71.160065041938651</c:v>
                </c:pt>
                <c:pt idx="1">
                  <c:v>60.857639806504423</c:v>
                </c:pt>
                <c:pt idx="2">
                  <c:v>69.578159608578616</c:v>
                </c:pt>
                <c:pt idx="3">
                  <c:v>66.608713327377302</c:v>
                </c:pt>
                <c:pt idx="4">
                  <c:v>59.11779244574933</c:v>
                </c:pt>
                <c:pt idx="5">
                  <c:v>66.289348179028607</c:v>
                </c:pt>
                <c:pt idx="6">
                  <c:v>64.246457688836671</c:v>
                </c:pt>
                <c:pt idx="7">
                  <c:v>63.5288065995571</c:v>
                </c:pt>
                <c:pt idx="8">
                  <c:v>60.558147883192703</c:v>
                </c:pt>
                <c:pt idx="9">
                  <c:v>54.065356919480145</c:v>
                </c:pt>
                <c:pt idx="10">
                  <c:v>55.146218010862611</c:v>
                </c:pt>
                <c:pt idx="11">
                  <c:v>57.807765624788686</c:v>
                </c:pt>
                <c:pt idx="12">
                  <c:v>54.74712435188286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'7'!$B$9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'7'!$D$9:$P$9</c:f>
              <c:numCache>
                <c:formatCode>#\ ##0.0</c:formatCode>
                <c:ptCount val="13"/>
                <c:pt idx="0">
                  <c:v>113.49994667354133</c:v>
                </c:pt>
                <c:pt idx="1">
                  <c:v>134.51140847103557</c:v>
                </c:pt>
                <c:pt idx="2">
                  <c:v>148.50367651674546</c:v>
                </c:pt>
                <c:pt idx="3">
                  <c:v>130.08364300903449</c:v>
                </c:pt>
                <c:pt idx="4">
                  <c:v>108.87699806990064</c:v>
                </c:pt>
                <c:pt idx="5">
                  <c:v>109.93801611106713</c:v>
                </c:pt>
                <c:pt idx="6">
                  <c:v>119.31981950908667</c:v>
                </c:pt>
                <c:pt idx="7">
                  <c:v>113.96963741330156</c:v>
                </c:pt>
                <c:pt idx="8">
                  <c:v>118.28951085846728</c:v>
                </c:pt>
                <c:pt idx="9">
                  <c:v>100.43737532769774</c:v>
                </c:pt>
                <c:pt idx="10">
                  <c:v>106.63591543411508</c:v>
                </c:pt>
                <c:pt idx="11">
                  <c:v>104.50295799328171</c:v>
                </c:pt>
                <c:pt idx="12">
                  <c:v>104.29698791455951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69794960"/>
        <c:axId val="-269787344"/>
      </c:lineChart>
      <c:catAx>
        <c:axId val="-2697949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6978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978734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6979496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99961993685E-2"/>
          <c:y val="0.889699218632153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415636</xdr:colOff>
      <xdr:row>8</xdr:row>
      <xdr:rowOff>88322</xdr:rowOff>
    </xdr:from>
    <xdr:to>
      <xdr:col>0</xdr:col>
      <xdr:colOff>2285999</xdr:colOff>
      <xdr:row>9</xdr:row>
      <xdr:rowOff>138545</xdr:rowOff>
    </xdr:to>
    <xdr:pic>
      <xdr:nvPicPr>
        <xdr:cNvPr id="4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2357004"/>
          <a:ext cx="1870363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77932</xdr:colOff>
      <xdr:row>0</xdr:row>
      <xdr:rowOff>103909</xdr:rowOff>
    </xdr:from>
    <xdr:to>
      <xdr:col>0</xdr:col>
      <xdr:colOff>2461675</xdr:colOff>
      <xdr:row>1</xdr:row>
      <xdr:rowOff>111764</xdr:rowOff>
    </xdr:to>
    <xdr:pic>
      <xdr:nvPicPr>
        <xdr:cNvPr id="6" name="Imagem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932" y="103909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19</xdr:row>
      <xdr:rowOff>142875</xdr:rowOff>
    </xdr:to>
    <xdr:sp macro="" textlink="">
      <xdr:nvSpPr>
        <xdr:cNvPr id="1025" name="AutoShape 1" descr="todos-os-uva-vinhos-no-brasil-suaves-mais-principais-doce-brasileira-tinto-tipos-cabernet-sauvignon-syrah-carmenere-malbec-pinot-noir-merlot"/>
        <xdr:cNvSpPr>
          <a:spLocks noChangeAspect="1" noChangeArrowheads="1"/>
        </xdr:cNvSpPr>
      </xdr:nvSpPr>
      <xdr:spPr bwMode="auto">
        <a:xfrm>
          <a:off x="2514600" y="401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14</xdr:row>
      <xdr:rowOff>142874</xdr:rowOff>
    </xdr:to>
    <xdr:sp macro="" textlink="">
      <xdr:nvSpPr>
        <xdr:cNvPr id="1026" name="AutoShape 2" descr="todos-os-uva-vinhos-no-brasil-suaves-mais-principais-doce-brasileira-tinto-tipos-cabernet-sauvignon-syrah-carmenere-malbec-pinot-noir-merlot"/>
        <xdr:cNvSpPr>
          <a:spLocks noChangeAspect="1" noChangeArrowheads="1"/>
        </xdr:cNvSpPr>
      </xdr:nvSpPr>
      <xdr:spPr bwMode="auto">
        <a:xfrm>
          <a:off x="251460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14</xdr:row>
      <xdr:rowOff>142874</xdr:rowOff>
    </xdr:to>
    <xdr:sp macro="" textlink="">
      <xdr:nvSpPr>
        <xdr:cNvPr id="1027" name="AutoShape 3" descr="todos-os-uva-vinhos-no-brasil-suaves-mais-principais-doce-brasileira-tinto-tipos-cabernet-sauvignon-syrah-carmenere-malbec-pinot-noir-merlot"/>
        <xdr:cNvSpPr>
          <a:spLocks noChangeAspect="1" noChangeArrowheads="1"/>
        </xdr:cNvSpPr>
      </xdr:nvSpPr>
      <xdr:spPr bwMode="auto">
        <a:xfrm>
          <a:off x="251460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69274</xdr:colOff>
      <xdr:row>2</xdr:row>
      <xdr:rowOff>103911</xdr:rowOff>
    </xdr:from>
    <xdr:to>
      <xdr:col>0</xdr:col>
      <xdr:colOff>2519795</xdr:colOff>
      <xdr:row>8</xdr:row>
      <xdr:rowOff>121229</xdr:rowOff>
    </xdr:to>
    <xdr:pic>
      <xdr:nvPicPr>
        <xdr:cNvPr id="8" name="Imagem 7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4" y="658093"/>
          <a:ext cx="2450521" cy="17837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782052</xdr:colOff>
      <xdr:row>13</xdr:row>
      <xdr:rowOff>66676</xdr:rowOff>
    </xdr:from>
    <xdr:to>
      <xdr:col>12</xdr:col>
      <xdr:colOff>720390</xdr:colOff>
      <xdr:row>35</xdr:row>
      <xdr:rowOff>19051</xdr:rowOff>
    </xdr:to>
    <xdr:graphicFrame macro="">
      <xdr:nvGraphicFramePr>
        <xdr:cNvPr id="207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16544</xdr:colOff>
      <xdr:row>9</xdr:row>
      <xdr:rowOff>160102</xdr:rowOff>
    </xdr:from>
    <xdr:to>
      <xdr:col>12</xdr:col>
      <xdr:colOff>725904</xdr:colOff>
      <xdr:row>30</xdr:row>
      <xdr:rowOff>106780</xdr:rowOff>
    </xdr:to>
    <xdr:graphicFrame macro="">
      <xdr:nvGraphicFramePr>
        <xdr:cNvPr id="310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545825</xdr:colOff>
      <xdr:row>10</xdr:row>
      <xdr:rowOff>70455</xdr:rowOff>
    </xdr:from>
    <xdr:to>
      <xdr:col>10</xdr:col>
      <xdr:colOff>752475</xdr:colOff>
      <xdr:row>31</xdr:row>
      <xdr:rowOff>48453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860759</xdr:colOff>
      <xdr:row>16</xdr:row>
      <xdr:rowOff>13779</xdr:rowOff>
    </xdr:from>
    <xdr:to>
      <xdr:col>7</xdr:col>
      <xdr:colOff>60659</xdr:colOff>
      <xdr:row>37</xdr:row>
      <xdr:rowOff>80454</xdr:rowOff>
    </xdr:to>
    <xdr:graphicFrame macro="">
      <xdr:nvGraphicFramePr>
        <xdr:cNvPr id="82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725403</xdr:colOff>
      <xdr:row>15</xdr:row>
      <xdr:rowOff>156826</xdr:rowOff>
    </xdr:from>
    <xdr:to>
      <xdr:col>15</xdr:col>
      <xdr:colOff>339390</xdr:colOff>
      <xdr:row>36</xdr:row>
      <xdr:rowOff>152400</xdr:rowOff>
    </xdr:to>
    <xdr:graphicFrame macro="">
      <xdr:nvGraphicFramePr>
        <xdr:cNvPr id="826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9" style="1" customWidth="1"/>
    <col min="2" max="2" width="49.42578125" style="1" bestFit="1" customWidth="1"/>
    <col min="3" max="256" width="9.140625" style="1"/>
    <col min="257" max="257" width="26.140625" style="1" customWidth="1"/>
    <col min="258" max="258" width="49.42578125" style="1" bestFit="1" customWidth="1"/>
    <col min="259" max="512" width="9.140625" style="1"/>
    <col min="513" max="513" width="26.140625" style="1" customWidth="1"/>
    <col min="514" max="514" width="49.42578125" style="1" bestFit="1" customWidth="1"/>
    <col min="515" max="768" width="9.140625" style="1"/>
    <col min="769" max="769" width="26.140625" style="1" customWidth="1"/>
    <col min="770" max="770" width="49.42578125" style="1" bestFit="1" customWidth="1"/>
    <col min="771" max="1024" width="9.140625" style="1"/>
    <col min="1025" max="1025" width="26.140625" style="1" customWidth="1"/>
    <col min="1026" max="1026" width="49.42578125" style="1" bestFit="1" customWidth="1"/>
    <col min="1027" max="1280" width="9.140625" style="1"/>
    <col min="1281" max="1281" width="26.140625" style="1" customWidth="1"/>
    <col min="1282" max="1282" width="49.42578125" style="1" bestFit="1" customWidth="1"/>
    <col min="1283" max="1536" width="9.140625" style="1"/>
    <col min="1537" max="1537" width="26.140625" style="1" customWidth="1"/>
    <col min="1538" max="1538" width="49.42578125" style="1" bestFit="1" customWidth="1"/>
    <col min="1539" max="1792" width="9.140625" style="1"/>
    <col min="1793" max="1793" width="26.140625" style="1" customWidth="1"/>
    <col min="1794" max="1794" width="49.42578125" style="1" bestFit="1" customWidth="1"/>
    <col min="1795" max="2048" width="9.140625" style="1"/>
    <col min="2049" max="2049" width="26.140625" style="1" customWidth="1"/>
    <col min="2050" max="2050" width="49.42578125" style="1" bestFit="1" customWidth="1"/>
    <col min="2051" max="2304" width="9.140625" style="1"/>
    <col min="2305" max="2305" width="26.140625" style="1" customWidth="1"/>
    <col min="2306" max="2306" width="49.42578125" style="1" bestFit="1" customWidth="1"/>
    <col min="2307" max="2560" width="9.140625" style="1"/>
    <col min="2561" max="2561" width="26.140625" style="1" customWidth="1"/>
    <col min="2562" max="2562" width="49.42578125" style="1" bestFit="1" customWidth="1"/>
    <col min="2563" max="2816" width="9.140625" style="1"/>
    <col min="2817" max="2817" width="26.140625" style="1" customWidth="1"/>
    <col min="2818" max="2818" width="49.42578125" style="1" bestFit="1" customWidth="1"/>
    <col min="2819" max="3072" width="9.140625" style="1"/>
    <col min="3073" max="3073" width="26.140625" style="1" customWidth="1"/>
    <col min="3074" max="3074" width="49.42578125" style="1" bestFit="1" customWidth="1"/>
    <col min="3075" max="3328" width="9.140625" style="1"/>
    <col min="3329" max="3329" width="26.140625" style="1" customWidth="1"/>
    <col min="3330" max="3330" width="49.42578125" style="1" bestFit="1" customWidth="1"/>
    <col min="3331" max="3584" width="9.140625" style="1"/>
    <col min="3585" max="3585" width="26.140625" style="1" customWidth="1"/>
    <col min="3586" max="3586" width="49.42578125" style="1" bestFit="1" customWidth="1"/>
    <col min="3587" max="3840" width="9.140625" style="1"/>
    <col min="3841" max="3841" width="26.140625" style="1" customWidth="1"/>
    <col min="3842" max="3842" width="49.42578125" style="1" bestFit="1" customWidth="1"/>
    <col min="3843" max="4096" width="9.140625" style="1"/>
    <col min="4097" max="4097" width="26.140625" style="1" customWidth="1"/>
    <col min="4098" max="4098" width="49.42578125" style="1" bestFit="1" customWidth="1"/>
    <col min="4099" max="4352" width="9.140625" style="1"/>
    <col min="4353" max="4353" width="26.140625" style="1" customWidth="1"/>
    <col min="4354" max="4354" width="49.42578125" style="1" bestFit="1" customWidth="1"/>
    <col min="4355" max="4608" width="9.140625" style="1"/>
    <col min="4609" max="4609" width="26.140625" style="1" customWidth="1"/>
    <col min="4610" max="4610" width="49.42578125" style="1" bestFit="1" customWidth="1"/>
    <col min="4611" max="4864" width="9.140625" style="1"/>
    <col min="4865" max="4865" width="26.140625" style="1" customWidth="1"/>
    <col min="4866" max="4866" width="49.42578125" style="1" bestFit="1" customWidth="1"/>
    <col min="4867" max="5120" width="9.140625" style="1"/>
    <col min="5121" max="5121" width="26.140625" style="1" customWidth="1"/>
    <col min="5122" max="5122" width="49.42578125" style="1" bestFit="1" customWidth="1"/>
    <col min="5123" max="5376" width="9.140625" style="1"/>
    <col min="5377" max="5377" width="26.140625" style="1" customWidth="1"/>
    <col min="5378" max="5378" width="49.42578125" style="1" bestFit="1" customWidth="1"/>
    <col min="5379" max="5632" width="9.140625" style="1"/>
    <col min="5633" max="5633" width="26.140625" style="1" customWidth="1"/>
    <col min="5634" max="5634" width="49.42578125" style="1" bestFit="1" customWidth="1"/>
    <col min="5635" max="5888" width="9.140625" style="1"/>
    <col min="5889" max="5889" width="26.140625" style="1" customWidth="1"/>
    <col min="5890" max="5890" width="49.42578125" style="1" bestFit="1" customWidth="1"/>
    <col min="5891" max="6144" width="9.140625" style="1"/>
    <col min="6145" max="6145" width="26.140625" style="1" customWidth="1"/>
    <col min="6146" max="6146" width="49.42578125" style="1" bestFit="1" customWidth="1"/>
    <col min="6147" max="6400" width="9.140625" style="1"/>
    <col min="6401" max="6401" width="26.140625" style="1" customWidth="1"/>
    <col min="6402" max="6402" width="49.42578125" style="1" bestFit="1" customWidth="1"/>
    <col min="6403" max="6656" width="9.140625" style="1"/>
    <col min="6657" max="6657" width="26.140625" style="1" customWidth="1"/>
    <col min="6658" max="6658" width="49.42578125" style="1" bestFit="1" customWidth="1"/>
    <col min="6659" max="6912" width="9.140625" style="1"/>
    <col min="6913" max="6913" width="26.140625" style="1" customWidth="1"/>
    <col min="6914" max="6914" width="49.42578125" style="1" bestFit="1" customWidth="1"/>
    <col min="6915" max="7168" width="9.140625" style="1"/>
    <col min="7169" max="7169" width="26.140625" style="1" customWidth="1"/>
    <col min="7170" max="7170" width="49.42578125" style="1" bestFit="1" customWidth="1"/>
    <col min="7171" max="7424" width="9.140625" style="1"/>
    <col min="7425" max="7425" width="26.140625" style="1" customWidth="1"/>
    <col min="7426" max="7426" width="49.42578125" style="1" bestFit="1" customWidth="1"/>
    <col min="7427" max="7680" width="9.140625" style="1"/>
    <col min="7681" max="7681" width="26.140625" style="1" customWidth="1"/>
    <col min="7682" max="7682" width="49.42578125" style="1" bestFit="1" customWidth="1"/>
    <col min="7683" max="7936" width="9.140625" style="1"/>
    <col min="7937" max="7937" width="26.140625" style="1" customWidth="1"/>
    <col min="7938" max="7938" width="49.42578125" style="1" bestFit="1" customWidth="1"/>
    <col min="7939" max="8192" width="9.140625" style="1"/>
    <col min="8193" max="8193" width="26.140625" style="1" customWidth="1"/>
    <col min="8194" max="8194" width="49.42578125" style="1" bestFit="1" customWidth="1"/>
    <col min="8195" max="8448" width="9.140625" style="1"/>
    <col min="8449" max="8449" width="26.140625" style="1" customWidth="1"/>
    <col min="8450" max="8450" width="49.42578125" style="1" bestFit="1" customWidth="1"/>
    <col min="8451" max="8704" width="9.140625" style="1"/>
    <col min="8705" max="8705" width="26.140625" style="1" customWidth="1"/>
    <col min="8706" max="8706" width="49.42578125" style="1" bestFit="1" customWidth="1"/>
    <col min="8707" max="8960" width="9.140625" style="1"/>
    <col min="8961" max="8961" width="26.140625" style="1" customWidth="1"/>
    <col min="8962" max="8962" width="49.42578125" style="1" bestFit="1" customWidth="1"/>
    <col min="8963" max="9216" width="9.140625" style="1"/>
    <col min="9217" max="9217" width="26.140625" style="1" customWidth="1"/>
    <col min="9218" max="9218" width="49.42578125" style="1" bestFit="1" customWidth="1"/>
    <col min="9219" max="9472" width="9.140625" style="1"/>
    <col min="9473" max="9473" width="26.140625" style="1" customWidth="1"/>
    <col min="9474" max="9474" width="49.42578125" style="1" bestFit="1" customWidth="1"/>
    <col min="9475" max="9728" width="9.140625" style="1"/>
    <col min="9729" max="9729" width="26.140625" style="1" customWidth="1"/>
    <col min="9730" max="9730" width="49.42578125" style="1" bestFit="1" customWidth="1"/>
    <col min="9731" max="9984" width="9.140625" style="1"/>
    <col min="9985" max="9985" width="26.140625" style="1" customWidth="1"/>
    <col min="9986" max="9986" width="49.42578125" style="1" bestFit="1" customWidth="1"/>
    <col min="9987" max="10240" width="9.140625" style="1"/>
    <col min="10241" max="10241" width="26.140625" style="1" customWidth="1"/>
    <col min="10242" max="10242" width="49.42578125" style="1" bestFit="1" customWidth="1"/>
    <col min="10243" max="10496" width="9.140625" style="1"/>
    <col min="10497" max="10497" width="26.140625" style="1" customWidth="1"/>
    <col min="10498" max="10498" width="49.42578125" style="1" bestFit="1" customWidth="1"/>
    <col min="10499" max="10752" width="9.140625" style="1"/>
    <col min="10753" max="10753" width="26.140625" style="1" customWidth="1"/>
    <col min="10754" max="10754" width="49.42578125" style="1" bestFit="1" customWidth="1"/>
    <col min="10755" max="11008" width="9.140625" style="1"/>
    <col min="11009" max="11009" width="26.140625" style="1" customWidth="1"/>
    <col min="11010" max="11010" width="49.42578125" style="1" bestFit="1" customWidth="1"/>
    <col min="11011" max="11264" width="9.140625" style="1"/>
    <col min="11265" max="11265" width="26.140625" style="1" customWidth="1"/>
    <col min="11266" max="11266" width="49.42578125" style="1" bestFit="1" customWidth="1"/>
    <col min="11267" max="11520" width="9.140625" style="1"/>
    <col min="11521" max="11521" width="26.140625" style="1" customWidth="1"/>
    <col min="11522" max="11522" width="49.42578125" style="1" bestFit="1" customWidth="1"/>
    <col min="11523" max="11776" width="9.140625" style="1"/>
    <col min="11777" max="11777" width="26.140625" style="1" customWidth="1"/>
    <col min="11778" max="11778" width="49.42578125" style="1" bestFit="1" customWidth="1"/>
    <col min="11779" max="12032" width="9.140625" style="1"/>
    <col min="12033" max="12033" width="26.140625" style="1" customWidth="1"/>
    <col min="12034" max="12034" width="49.42578125" style="1" bestFit="1" customWidth="1"/>
    <col min="12035" max="12288" width="9.140625" style="1"/>
    <col min="12289" max="12289" width="26.140625" style="1" customWidth="1"/>
    <col min="12290" max="12290" width="49.42578125" style="1" bestFit="1" customWidth="1"/>
    <col min="12291" max="12544" width="9.140625" style="1"/>
    <col min="12545" max="12545" width="26.140625" style="1" customWidth="1"/>
    <col min="12546" max="12546" width="49.42578125" style="1" bestFit="1" customWidth="1"/>
    <col min="12547" max="12800" width="9.140625" style="1"/>
    <col min="12801" max="12801" width="26.140625" style="1" customWidth="1"/>
    <col min="12802" max="12802" width="49.42578125" style="1" bestFit="1" customWidth="1"/>
    <col min="12803" max="13056" width="9.140625" style="1"/>
    <col min="13057" max="13057" width="26.140625" style="1" customWidth="1"/>
    <col min="13058" max="13058" width="49.42578125" style="1" bestFit="1" customWidth="1"/>
    <col min="13059" max="13312" width="9.140625" style="1"/>
    <col min="13313" max="13313" width="26.140625" style="1" customWidth="1"/>
    <col min="13314" max="13314" width="49.42578125" style="1" bestFit="1" customWidth="1"/>
    <col min="13315" max="13568" width="9.140625" style="1"/>
    <col min="13569" max="13569" width="26.140625" style="1" customWidth="1"/>
    <col min="13570" max="13570" width="49.42578125" style="1" bestFit="1" customWidth="1"/>
    <col min="13571" max="13824" width="9.140625" style="1"/>
    <col min="13825" max="13825" width="26.140625" style="1" customWidth="1"/>
    <col min="13826" max="13826" width="49.42578125" style="1" bestFit="1" customWidth="1"/>
    <col min="13827" max="14080" width="9.140625" style="1"/>
    <col min="14081" max="14081" width="26.140625" style="1" customWidth="1"/>
    <col min="14082" max="14082" width="49.42578125" style="1" bestFit="1" customWidth="1"/>
    <col min="14083" max="14336" width="9.140625" style="1"/>
    <col min="14337" max="14337" width="26.140625" style="1" customWidth="1"/>
    <col min="14338" max="14338" width="49.42578125" style="1" bestFit="1" customWidth="1"/>
    <col min="14339" max="14592" width="9.140625" style="1"/>
    <col min="14593" max="14593" width="26.140625" style="1" customWidth="1"/>
    <col min="14594" max="14594" width="49.42578125" style="1" bestFit="1" customWidth="1"/>
    <col min="14595" max="14848" width="9.140625" style="1"/>
    <col min="14849" max="14849" width="26.140625" style="1" customWidth="1"/>
    <col min="14850" max="14850" width="49.42578125" style="1" bestFit="1" customWidth="1"/>
    <col min="14851" max="15104" width="9.140625" style="1"/>
    <col min="15105" max="15105" width="26.140625" style="1" customWidth="1"/>
    <col min="15106" max="15106" width="49.42578125" style="1" bestFit="1" customWidth="1"/>
    <col min="15107" max="15360" width="9.140625" style="1"/>
    <col min="15361" max="15361" width="26.140625" style="1" customWidth="1"/>
    <col min="15362" max="15362" width="49.42578125" style="1" bestFit="1" customWidth="1"/>
    <col min="15363" max="15616" width="9.140625" style="1"/>
    <col min="15617" max="15617" width="26.140625" style="1" customWidth="1"/>
    <col min="15618" max="15618" width="49.42578125" style="1" bestFit="1" customWidth="1"/>
    <col min="15619" max="15872" width="9.140625" style="1"/>
    <col min="15873" max="15873" width="26.140625" style="1" customWidth="1"/>
    <col min="15874" max="15874" width="49.42578125" style="1" bestFit="1" customWidth="1"/>
    <col min="15875" max="16128" width="9.140625" style="1"/>
    <col min="16129" max="16129" width="26.140625" style="1" customWidth="1"/>
    <col min="16130" max="16130" width="49.42578125" style="1" bestFit="1" customWidth="1"/>
    <col min="16131" max="16384" width="9.140625" style="1"/>
  </cols>
  <sheetData>
    <row r="1" spans="1:2" ht="24" customHeight="1" x14ac:dyDescent="0.2">
      <c r="B1" s="45" t="s">
        <v>74</v>
      </c>
    </row>
    <row r="2" spans="1:2" ht="19.899999999999999" customHeight="1" x14ac:dyDescent="0.2">
      <c r="A2" s="163" t="s">
        <v>127</v>
      </c>
      <c r="B2" s="46" t="s">
        <v>92</v>
      </c>
    </row>
    <row r="3" spans="1:2" ht="23.45" customHeight="1" x14ac:dyDescent="0.2">
      <c r="A3" s="163"/>
      <c r="B3" s="98" t="s">
        <v>0</v>
      </c>
    </row>
    <row r="4" spans="1:2" ht="23.45" customHeight="1" x14ac:dyDescent="0.2">
      <c r="B4" s="98" t="s">
        <v>75</v>
      </c>
    </row>
    <row r="5" spans="1:2" ht="23.45" customHeight="1" x14ac:dyDescent="0.2">
      <c r="B5" s="98" t="s">
        <v>77</v>
      </c>
    </row>
    <row r="6" spans="1:2" ht="23.45" customHeight="1" x14ac:dyDescent="0.2">
      <c r="B6" s="98" t="s">
        <v>68</v>
      </c>
    </row>
    <row r="7" spans="1:2" ht="23.45" customHeight="1" x14ac:dyDescent="0.2">
      <c r="B7" s="98" t="s">
        <v>1</v>
      </c>
    </row>
    <row r="8" spans="1:2" ht="23.45" customHeight="1" x14ac:dyDescent="0.2">
      <c r="B8" s="98" t="s">
        <v>69</v>
      </c>
    </row>
    <row r="9" spans="1:2" ht="23.45" customHeight="1" x14ac:dyDescent="0.2">
      <c r="A9" s="108" t="s">
        <v>76</v>
      </c>
      <c r="B9" s="98" t="s">
        <v>2</v>
      </c>
    </row>
    <row r="10" spans="1:2" x14ac:dyDescent="0.2">
      <c r="B10" s="99"/>
    </row>
    <row r="14" spans="1:2" x14ac:dyDescent="0.2">
      <c r="B14"/>
    </row>
    <row r="19" spans="2:2" x14ac:dyDescent="0.2">
      <c r="B19"/>
    </row>
  </sheetData>
  <sheetProtection selectLockedCells="1" selectUnlockedCells="1"/>
  <mergeCells count="1">
    <mergeCell ref="A2:A3"/>
  </mergeCells>
  <phoneticPr fontId="9" type="noConversion"/>
  <hyperlinks>
    <hyperlink ref="B3" location="1!A1" display="1. Comércio Internacional"/>
    <hyperlink ref="B4" location="2!A1" display="2. Destinos das Saídas UE/PT"/>
    <hyperlink ref="B5" location="3!A1" display="3. Principais Destinos das Saídas"/>
    <hyperlink ref="B6" location="4!A1" display="4. Área de Olival e Produção de Azeite"/>
    <hyperlink ref="B7" location="5!A1" display="5. Balanço de Aprovisionamento"/>
    <hyperlink ref="B8" location="6!A1" display="6. Produção Certificada de Azeite DOP"/>
    <hyperlink ref="B9" location="7!A1" display="7. Indicadores de análise do Comércio Internacional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2"/>
  <sheetViews>
    <sheetView showGridLines="0" zoomScale="95" zoomScaleNormal="95" workbookViewId="0"/>
  </sheetViews>
  <sheetFormatPr defaultRowHeight="12.75" x14ac:dyDescent="0.2"/>
  <cols>
    <col min="1" max="1" width="2.140625" style="1" customWidth="1"/>
    <col min="2" max="2" width="13.5703125" style="1" customWidth="1"/>
    <col min="3" max="3" width="15.28515625" style="1" customWidth="1"/>
    <col min="4" max="4" width="10" style="1" customWidth="1"/>
    <col min="5" max="17" width="12.7109375" style="1" customWidth="1"/>
    <col min="18" max="16384" width="9.140625" style="1"/>
  </cols>
  <sheetData>
    <row r="1" spans="2:29" ht="29.85" customHeight="1" x14ac:dyDescent="0.2">
      <c r="B1" s="2" t="s">
        <v>48</v>
      </c>
    </row>
    <row r="2" spans="2:29" ht="21" customHeight="1" x14ac:dyDescent="0.2">
      <c r="B2" s="3" t="s">
        <v>3</v>
      </c>
      <c r="C2" s="3" t="s">
        <v>4</v>
      </c>
      <c r="D2" s="4" t="s">
        <v>5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  <c r="R2" s="32"/>
      <c r="S2" s="32"/>
      <c r="T2" s="32"/>
      <c r="U2" s="32"/>
      <c r="V2" s="32"/>
      <c r="W2" s="32"/>
      <c r="X2" s="33"/>
      <c r="Y2" s="33"/>
      <c r="Z2" s="33"/>
      <c r="AA2" s="33"/>
      <c r="AB2" s="33"/>
      <c r="AC2" s="33"/>
    </row>
    <row r="3" spans="2:29" ht="15.95" customHeight="1" x14ac:dyDescent="0.2">
      <c r="B3" s="162" t="s">
        <v>49</v>
      </c>
      <c r="C3" s="159" t="s">
        <v>122</v>
      </c>
      <c r="D3" s="110" t="s">
        <v>6</v>
      </c>
      <c r="E3" s="7">
        <v>181626.29199999996</v>
      </c>
      <c r="F3" s="7">
        <v>163608.84299999994</v>
      </c>
      <c r="G3" s="7">
        <v>129614.45700000001</v>
      </c>
      <c r="H3" s="7">
        <v>159952.99399999998</v>
      </c>
      <c r="I3" s="7">
        <v>233019.842</v>
      </c>
      <c r="J3" s="7">
        <v>216109.14399999994</v>
      </c>
      <c r="K3" s="7">
        <v>180445.03</v>
      </c>
      <c r="L3" s="7">
        <v>215582.08900000001</v>
      </c>
      <c r="M3" s="7">
        <v>202102.99900000001</v>
      </c>
      <c r="N3" s="7">
        <v>293526.114</v>
      </c>
      <c r="O3" s="7">
        <v>274523.83199999999</v>
      </c>
      <c r="P3" s="7">
        <v>297095.15000000002</v>
      </c>
      <c r="Q3" s="7">
        <v>297142.25400000002</v>
      </c>
      <c r="R3" s="32"/>
      <c r="S3" s="32"/>
      <c r="T3" s="32"/>
      <c r="U3" s="32"/>
      <c r="V3" s="32"/>
      <c r="W3" s="32"/>
      <c r="X3" s="33"/>
      <c r="Y3" s="33"/>
      <c r="Z3" s="33"/>
      <c r="AA3" s="33"/>
      <c r="AB3" s="33"/>
      <c r="AC3" s="33"/>
    </row>
    <row r="4" spans="2:29" ht="15.95" customHeight="1" x14ac:dyDescent="0.2">
      <c r="B4" s="162"/>
      <c r="C4" s="159"/>
      <c r="D4" s="111" t="s">
        <v>7</v>
      </c>
      <c r="E4" s="7">
        <v>266645.3899999999</v>
      </c>
      <c r="F4" s="7">
        <v>307861.04399999999</v>
      </c>
      <c r="G4" s="7">
        <v>336267.88800000015</v>
      </c>
      <c r="H4" s="7">
        <v>304061.50999999989</v>
      </c>
      <c r="I4" s="7">
        <v>283616.83299999993</v>
      </c>
      <c r="J4" s="7">
        <v>279818.86300000001</v>
      </c>
      <c r="K4" s="7">
        <v>277950.48499999999</v>
      </c>
      <c r="L4" s="7">
        <v>298156.94699999999</v>
      </c>
      <c r="M4" s="7">
        <v>295819.82</v>
      </c>
      <c r="N4" s="7">
        <v>296320.978</v>
      </c>
      <c r="O4" s="7">
        <v>315138.39899999998</v>
      </c>
      <c r="P4" s="7">
        <v>328802.57199999999</v>
      </c>
      <c r="Q4" s="7">
        <v>325357.40399999998</v>
      </c>
      <c r="R4" s="80"/>
      <c r="U4" s="18"/>
      <c r="V4" s="18"/>
      <c r="W4" s="18"/>
    </row>
    <row r="5" spans="2:29" ht="15.95" customHeight="1" x14ac:dyDescent="0.2">
      <c r="B5" s="162"/>
      <c r="C5" s="159"/>
      <c r="D5" s="112" t="s">
        <v>8</v>
      </c>
      <c r="E5" s="8">
        <f t="shared" ref="E5" si="0">E4-E3</f>
        <v>85019.09799999994</v>
      </c>
      <c r="F5" s="8">
        <f t="shared" ref="F5:G5" si="1">F4-F3</f>
        <v>144252.20100000006</v>
      </c>
      <c r="G5" s="8">
        <f t="shared" si="1"/>
        <v>206653.43100000016</v>
      </c>
      <c r="H5" s="8">
        <f t="shared" ref="H5:I5" si="2">H4-H3</f>
        <v>144108.51599999992</v>
      </c>
      <c r="I5" s="8">
        <f t="shared" si="2"/>
        <v>50596.990999999922</v>
      </c>
      <c r="J5" s="8">
        <f t="shared" ref="J5:K5" si="3">J4-J3</f>
        <v>63709.71900000007</v>
      </c>
      <c r="K5" s="8">
        <f t="shared" si="3"/>
        <v>97505.454999999987</v>
      </c>
      <c r="L5" s="8">
        <f t="shared" ref="L5:M5" si="4">L4-L3</f>
        <v>82574.857999999978</v>
      </c>
      <c r="M5" s="8">
        <f t="shared" si="4"/>
        <v>93716.820999999996</v>
      </c>
      <c r="N5" s="8">
        <f t="shared" ref="N5:O5" si="5">N4-N3</f>
        <v>2794.8640000000014</v>
      </c>
      <c r="O5" s="8">
        <f t="shared" si="5"/>
        <v>40614.566999999981</v>
      </c>
      <c r="P5" s="8">
        <f t="shared" ref="P5:Q5" si="6">P4-P3</f>
        <v>31707.421999999962</v>
      </c>
      <c r="Q5" s="8">
        <f t="shared" si="6"/>
        <v>28215.149999999965</v>
      </c>
      <c r="R5" s="80"/>
      <c r="U5" s="18"/>
      <c r="V5" s="18"/>
      <c r="W5" s="18"/>
    </row>
    <row r="6" spans="2:29" ht="15.95" customHeight="1" x14ac:dyDescent="0.2">
      <c r="B6" s="162"/>
      <c r="C6" s="160" t="s">
        <v>123</v>
      </c>
      <c r="D6" s="113" t="s">
        <v>6</v>
      </c>
      <c r="E6" s="79">
        <v>89493.365000000005</v>
      </c>
      <c r="F6" s="79">
        <v>81914.569000000003</v>
      </c>
      <c r="G6" s="79">
        <v>86371.3</v>
      </c>
      <c r="H6" s="79">
        <v>122399.001</v>
      </c>
      <c r="I6" s="79">
        <v>125153.99099999999</v>
      </c>
      <c r="J6" s="79">
        <v>116754.90900000001</v>
      </c>
      <c r="K6" s="79">
        <v>109963.90500000001</v>
      </c>
      <c r="L6" s="79">
        <v>137205.92600000001</v>
      </c>
      <c r="M6" s="79">
        <v>158104.39199999999</v>
      </c>
      <c r="N6" s="79">
        <v>169208.33799999999</v>
      </c>
      <c r="O6" s="79">
        <v>166254.71299999999</v>
      </c>
      <c r="P6" s="79">
        <v>172866.03899999999</v>
      </c>
      <c r="Q6" s="79">
        <v>205343.67499999999</v>
      </c>
      <c r="R6" s="80"/>
      <c r="U6" s="18"/>
      <c r="V6" s="18"/>
      <c r="W6" s="18"/>
    </row>
    <row r="7" spans="2:29" ht="15.95" customHeight="1" x14ac:dyDescent="0.2">
      <c r="B7" s="162"/>
      <c r="C7" s="159"/>
      <c r="D7" s="111" t="s">
        <v>7</v>
      </c>
      <c r="E7" s="7">
        <v>614380.20500000007</v>
      </c>
      <c r="F7" s="7">
        <v>656918.25999999989</v>
      </c>
      <c r="G7" s="7">
        <v>703504.83499999996</v>
      </c>
      <c r="H7" s="7">
        <v>720793.56200000015</v>
      </c>
      <c r="I7" s="7">
        <v>726284.80299999984</v>
      </c>
      <c r="J7" s="7">
        <v>735533.90500000014</v>
      </c>
      <c r="K7" s="7">
        <v>723973.625</v>
      </c>
      <c r="L7" s="7">
        <v>778041</v>
      </c>
      <c r="M7" s="7">
        <v>801216.69799999997</v>
      </c>
      <c r="N7" s="7">
        <v>819402.33799999999</v>
      </c>
      <c r="O7" s="7">
        <v>856189.67599999998</v>
      </c>
      <c r="P7" s="7">
        <v>927437.15099999995</v>
      </c>
      <c r="Q7" s="7">
        <v>938963.28799999994</v>
      </c>
      <c r="R7" s="80"/>
      <c r="U7" s="18"/>
      <c r="V7" s="18"/>
      <c r="W7" s="18"/>
    </row>
    <row r="8" spans="2:29" ht="15.95" customHeight="1" x14ac:dyDescent="0.2">
      <c r="B8" s="162"/>
      <c r="C8" s="161"/>
      <c r="D8" s="114" t="s">
        <v>8</v>
      </c>
      <c r="E8" s="9">
        <f t="shared" ref="E8" si="7">E7-E6</f>
        <v>524886.84000000008</v>
      </c>
      <c r="F8" s="9">
        <f t="shared" ref="F8:G8" si="8">F7-F6</f>
        <v>575003.69099999988</v>
      </c>
      <c r="G8" s="9">
        <f t="shared" si="8"/>
        <v>617133.53499999992</v>
      </c>
      <c r="H8" s="9">
        <f t="shared" ref="H8:I8" si="9">H7-H6</f>
        <v>598394.5610000001</v>
      </c>
      <c r="I8" s="9">
        <f t="shared" si="9"/>
        <v>601130.8119999998</v>
      </c>
      <c r="J8" s="9">
        <f t="shared" ref="J8:K8" si="10">J7-J6</f>
        <v>618778.99600000016</v>
      </c>
      <c r="K8" s="9">
        <f t="shared" si="10"/>
        <v>614009.72</v>
      </c>
      <c r="L8" s="9">
        <f t="shared" ref="L8:M8" si="11">L7-L6</f>
        <v>640835.07400000002</v>
      </c>
      <c r="M8" s="9">
        <f t="shared" si="11"/>
        <v>643112.30599999998</v>
      </c>
      <c r="N8" s="9">
        <f t="shared" ref="N8:O8" si="12">N7-N6</f>
        <v>650194</v>
      </c>
      <c r="O8" s="9">
        <f t="shared" si="12"/>
        <v>689934.96299999999</v>
      </c>
      <c r="P8" s="9">
        <f t="shared" ref="P8:Q8" si="13">P7-P6</f>
        <v>754571.11199999996</v>
      </c>
      <c r="Q8" s="9">
        <f t="shared" si="13"/>
        <v>733619.6129999999</v>
      </c>
      <c r="R8" s="80"/>
      <c r="U8" s="18"/>
      <c r="V8" s="18"/>
      <c r="W8" s="18"/>
    </row>
    <row r="9" spans="2:29" x14ac:dyDescent="0.2">
      <c r="B9" s="115"/>
      <c r="C9" s="116"/>
      <c r="D9" s="116"/>
      <c r="R9" s="80"/>
      <c r="U9" s="18"/>
      <c r="V9" s="18"/>
      <c r="W9" s="18"/>
    </row>
    <row r="10" spans="2:29" ht="21.95" customHeight="1" x14ac:dyDescent="0.2">
      <c r="B10" s="117" t="s">
        <v>9</v>
      </c>
      <c r="C10" s="118"/>
      <c r="D10" s="119" t="s">
        <v>71</v>
      </c>
      <c r="E10" s="34">
        <f t="shared" ref="E10:F10" si="14">E6/E3</f>
        <v>0.49273353551698357</v>
      </c>
      <c r="F10" s="34">
        <f t="shared" si="14"/>
        <v>0.50067323683720466</v>
      </c>
      <c r="G10" s="34">
        <f t="shared" ref="G10:H10" si="15">G6/G3</f>
        <v>0.66637088176051218</v>
      </c>
      <c r="H10" s="34">
        <f t="shared" si="15"/>
        <v>0.76521856790001708</v>
      </c>
      <c r="I10" s="34">
        <f t="shared" ref="I10:J10" si="16">I6/I3</f>
        <v>0.53709585383720237</v>
      </c>
      <c r="J10" s="34">
        <f t="shared" si="16"/>
        <v>0.5402589952417749</v>
      </c>
      <c r="K10" s="34">
        <f t="shared" ref="K10:L10" si="17">K6/K3</f>
        <v>0.60940389990236921</v>
      </c>
      <c r="L10" s="34">
        <f t="shared" si="17"/>
        <v>0.63644399512243344</v>
      </c>
      <c r="M10" s="34">
        <f t="shared" ref="M10:N10" si="18">M6/M3</f>
        <v>0.78229612020749872</v>
      </c>
      <c r="N10" s="34">
        <f t="shared" si="18"/>
        <v>0.57646774828354796</v>
      </c>
      <c r="O10" s="34">
        <f t="shared" ref="O10:P10" si="19">O6/O3</f>
        <v>0.60561122066808393</v>
      </c>
      <c r="P10" s="34">
        <f t="shared" si="19"/>
        <v>0.5818541265315168</v>
      </c>
      <c r="Q10" s="34">
        <f t="shared" ref="Q10" si="20">Q6/Q3</f>
        <v>0.69106184743419219</v>
      </c>
      <c r="R10" s="80"/>
      <c r="U10" s="18"/>
      <c r="V10" s="18"/>
      <c r="W10" s="18"/>
    </row>
    <row r="11" spans="2:29" ht="21.95" customHeight="1" x14ac:dyDescent="0.2">
      <c r="B11" s="120" t="s">
        <v>10</v>
      </c>
      <c r="C11" s="121"/>
      <c r="D11" s="122" t="s">
        <v>71</v>
      </c>
      <c r="E11" s="35">
        <f t="shared" ref="E11:F11" si="21">E7/E4</f>
        <v>2.3041096078953411</v>
      </c>
      <c r="F11" s="35">
        <f t="shared" si="21"/>
        <v>2.1338141762424474</v>
      </c>
      <c r="G11" s="35">
        <f t="shared" ref="G11:H11" si="22">G7/G4</f>
        <v>2.0920963913152471</v>
      </c>
      <c r="H11" s="35">
        <f t="shared" si="22"/>
        <v>2.3705518070998215</v>
      </c>
      <c r="I11" s="35">
        <f t="shared" ref="I11:J11" si="23">I7/I4</f>
        <v>2.5607958290684389</v>
      </c>
      <c r="J11" s="35">
        <f t="shared" si="23"/>
        <v>2.6286072965709968</v>
      </c>
      <c r="K11" s="35">
        <f t="shared" ref="K11:L11" si="24">K7/K4</f>
        <v>2.6046855971487153</v>
      </c>
      <c r="L11" s="35">
        <f t="shared" si="24"/>
        <v>2.6095014985513654</v>
      </c>
      <c r="M11" s="35">
        <f t="shared" ref="M11:N11" si="25">M7/M4</f>
        <v>2.7084618535701899</v>
      </c>
      <c r="N11" s="35">
        <f t="shared" si="25"/>
        <v>2.765252543139217</v>
      </c>
      <c r="O11" s="35">
        <f t="shared" ref="O11:P11" si="26">O7/O4</f>
        <v>2.7168687748521565</v>
      </c>
      <c r="P11" s="35">
        <f t="shared" si="26"/>
        <v>2.8206505361521321</v>
      </c>
      <c r="Q11" s="35">
        <f t="shared" ref="Q11" si="27">Q7/Q4</f>
        <v>2.8859441231587892</v>
      </c>
      <c r="R11" s="80"/>
      <c r="U11" s="18"/>
      <c r="V11" s="18"/>
      <c r="W11" s="18"/>
    </row>
    <row r="12" spans="2:29" ht="15" customHeight="1" x14ac:dyDescent="0.2">
      <c r="B12" s="90"/>
      <c r="E12"/>
      <c r="F12"/>
      <c r="G12"/>
      <c r="H12"/>
      <c r="M12"/>
      <c r="N12"/>
      <c r="O12"/>
      <c r="P12"/>
      <c r="Q12" s="80"/>
      <c r="R12" s="80"/>
      <c r="U12" s="18"/>
      <c r="V12" s="18"/>
    </row>
    <row r="13" spans="2:29" x14ac:dyDescent="0.2">
      <c r="B13" s="63"/>
      <c r="E13" s="7"/>
      <c r="F13" s="7"/>
      <c r="G13" s="7"/>
      <c r="H13" s="7"/>
      <c r="I13" s="7"/>
      <c r="J13" s="7"/>
      <c r="K13" s="7"/>
      <c r="L13" s="7"/>
      <c r="M13"/>
      <c r="N13"/>
      <c r="O13"/>
      <c r="P13"/>
      <c r="Q13" s="80"/>
      <c r="R13" s="80"/>
      <c r="U13" s="18"/>
      <c r="V13" s="18"/>
    </row>
    <row r="14" spans="2:29" x14ac:dyDescent="0.2">
      <c r="E14"/>
      <c r="G14"/>
      <c r="H14"/>
      <c r="P14" s="12" t="s">
        <v>13</v>
      </c>
      <c r="Q14" s="80"/>
      <c r="R14" s="80"/>
    </row>
    <row r="15" spans="2:29" x14ac:dyDescent="0.2">
      <c r="F15"/>
      <c r="G15"/>
      <c r="H15"/>
      <c r="Q15" s="80"/>
      <c r="R15" s="80"/>
    </row>
    <row r="16" spans="2:29" x14ac:dyDescent="0.2">
      <c r="F16"/>
      <c r="G16"/>
      <c r="H16"/>
      <c r="Q16" s="80"/>
      <c r="R16" s="80"/>
    </row>
    <row r="17" spans="5:18" x14ac:dyDescent="0.2">
      <c r="F17"/>
      <c r="G17"/>
      <c r="H17"/>
      <c r="Q17" s="80"/>
      <c r="R17" s="80"/>
    </row>
    <row r="18" spans="5:18" x14ac:dyDescent="0.2">
      <c r="E18"/>
      <c r="F18"/>
      <c r="G18"/>
      <c r="H18"/>
      <c r="L18" s="7"/>
      <c r="M18" s="7"/>
    </row>
    <row r="19" spans="5:18" x14ac:dyDescent="0.2">
      <c r="E19"/>
      <c r="F19"/>
      <c r="G19"/>
      <c r="H19"/>
      <c r="L19" s="7"/>
      <c r="M19" s="7"/>
    </row>
    <row r="20" spans="5:18" x14ac:dyDescent="0.2">
      <c r="E20" s="18"/>
      <c r="F20" s="18"/>
      <c r="G20" s="18"/>
      <c r="H20" s="18"/>
      <c r="I20" s="18"/>
      <c r="J20" s="18"/>
      <c r="K20" s="18"/>
      <c r="L20" s="18"/>
    </row>
    <row r="21" spans="5:18" x14ac:dyDescent="0.2">
      <c r="E21" s="18"/>
      <c r="F21" s="18"/>
      <c r="G21" s="18"/>
      <c r="H21" s="18"/>
      <c r="I21" s="18"/>
      <c r="J21" s="18"/>
      <c r="K21" s="18"/>
      <c r="N21" s="7"/>
      <c r="O21" s="18"/>
    </row>
    <row r="22" spans="5:18" x14ac:dyDescent="0.2">
      <c r="L22" s="18"/>
      <c r="M22" s="18"/>
      <c r="O22" s="18"/>
    </row>
    <row r="23" spans="5:18" x14ac:dyDescent="0.2">
      <c r="L23" s="18"/>
      <c r="M23" s="7"/>
    </row>
    <row r="24" spans="5:18" x14ac:dyDescent="0.2">
      <c r="E24" s="18"/>
      <c r="F24" s="18"/>
      <c r="G24" s="18"/>
      <c r="H24" s="18"/>
      <c r="I24" s="18"/>
      <c r="J24" s="18"/>
      <c r="K24" s="18"/>
      <c r="O24" s="18"/>
    </row>
    <row r="25" spans="5:18" x14ac:dyDescent="0.2">
      <c r="E25" s="18"/>
      <c r="F25" s="18"/>
      <c r="G25" s="18"/>
      <c r="H25" s="18"/>
      <c r="I25" s="18"/>
      <c r="J25" s="18"/>
      <c r="K25" s="7"/>
      <c r="L25" s="18"/>
      <c r="M25" s="18"/>
      <c r="O25" s="18"/>
    </row>
    <row r="26" spans="5:18" x14ac:dyDescent="0.2">
      <c r="E26"/>
      <c r="F26"/>
      <c r="G26"/>
      <c r="H26"/>
      <c r="O26" s="18"/>
      <c r="P26" s="18"/>
    </row>
    <row r="27" spans="5:18" x14ac:dyDescent="0.2">
      <c r="E27"/>
      <c r="F27"/>
      <c r="G27"/>
      <c r="H27"/>
      <c r="N27" s="18"/>
      <c r="O27" s="18"/>
      <c r="P27" s="18"/>
    </row>
    <row r="28" spans="5:18" x14ac:dyDescent="0.2">
      <c r="E28"/>
      <c r="F28"/>
      <c r="G28"/>
      <c r="H28"/>
      <c r="N28" s="18"/>
      <c r="O28" s="18"/>
      <c r="P28" s="18"/>
    </row>
    <row r="29" spans="5:18" x14ac:dyDescent="0.2">
      <c r="N29" s="18"/>
      <c r="O29" s="18"/>
      <c r="P29" s="18"/>
    </row>
    <row r="30" spans="5:18" x14ac:dyDescent="0.2">
      <c r="O30" s="18"/>
      <c r="P30" s="18"/>
    </row>
    <row r="31" spans="5:18" x14ac:dyDescent="0.2">
      <c r="O31" s="18"/>
      <c r="P31" s="18"/>
    </row>
    <row r="32" spans="5:18" x14ac:dyDescent="0.2">
      <c r="O32" s="18"/>
      <c r="P32" s="18"/>
    </row>
    <row r="33" spans="3:16" x14ac:dyDescent="0.2">
      <c r="O33" s="18"/>
      <c r="P33" s="18"/>
    </row>
    <row r="34" spans="3:16" x14ac:dyDescent="0.2">
      <c r="O34" s="18"/>
      <c r="P34" s="18"/>
    </row>
    <row r="35" spans="3:16" x14ac:dyDescent="0.2">
      <c r="O35" s="18"/>
      <c r="P35" s="18"/>
    </row>
    <row r="36" spans="3:16" x14ac:dyDescent="0.2">
      <c r="N36" s="18"/>
      <c r="O36" s="18"/>
      <c r="P36" s="18"/>
    </row>
    <row r="37" spans="3:16" x14ac:dyDescent="0.2">
      <c r="N37" s="18"/>
      <c r="O37" s="18"/>
      <c r="P37" s="18"/>
    </row>
    <row r="38" spans="3:16" x14ac:dyDescent="0.2">
      <c r="N38" s="18"/>
      <c r="O38" s="18"/>
      <c r="P38" s="18"/>
    </row>
    <row r="39" spans="3:16" x14ac:dyDescent="0.2">
      <c r="N39" s="18"/>
      <c r="O39" s="18"/>
      <c r="P39" s="18"/>
    </row>
    <row r="40" spans="3:16" x14ac:dyDescent="0.2">
      <c r="N40" s="18"/>
      <c r="O40" s="18"/>
      <c r="P40" s="18"/>
    </row>
    <row r="41" spans="3:16" x14ac:dyDescent="0.2">
      <c r="N41" s="18"/>
      <c r="O41" s="18"/>
      <c r="P41" s="18"/>
    </row>
    <row r="42" spans="3:16" x14ac:dyDescent="0.2">
      <c r="N42" s="18"/>
      <c r="O42" s="18"/>
      <c r="P42" s="18"/>
    </row>
    <row r="43" spans="3:16" x14ac:dyDescent="0.2">
      <c r="N43" s="18"/>
      <c r="O43" s="18"/>
      <c r="P43" s="18"/>
    </row>
    <row r="44" spans="3:16" x14ac:dyDescent="0.2">
      <c r="O44" s="18"/>
      <c r="P44" s="18"/>
    </row>
    <row r="45" spans="3:16" x14ac:dyDescent="0.2">
      <c r="O45" s="18"/>
      <c r="P45" s="18"/>
    </row>
    <row r="46" spans="3:16" x14ac:dyDescent="0.2">
      <c r="C46" s="1" t="s">
        <v>97</v>
      </c>
      <c r="O46" s="18"/>
      <c r="P46" s="18"/>
    </row>
    <row r="47" spans="3:16" x14ac:dyDescent="0.2">
      <c r="O47" s="18"/>
      <c r="P47" s="18"/>
    </row>
    <row r="48" spans="3:16" x14ac:dyDescent="0.2">
      <c r="O48" s="18"/>
      <c r="P48" s="18"/>
    </row>
    <row r="51" spans="5:12" x14ac:dyDescent="0.2">
      <c r="E51" s="18"/>
      <c r="F51" s="18"/>
      <c r="G51" s="18"/>
      <c r="H51" s="18"/>
      <c r="I51" s="18"/>
      <c r="J51" s="18"/>
      <c r="K51" s="18"/>
      <c r="L51" s="18"/>
    </row>
    <row r="52" spans="5:12" x14ac:dyDescent="0.2">
      <c r="E52" s="18"/>
      <c r="F52" s="18"/>
      <c r="G52" s="18"/>
      <c r="H52" s="18"/>
      <c r="I52" s="18"/>
      <c r="J52" s="18"/>
      <c r="K52" s="18"/>
      <c r="L52" s="18"/>
    </row>
  </sheetData>
  <sheetProtection selectLockedCells="1" selectUnlockedCells="1"/>
  <sortState ref="R4:U11">
    <sortCondition ref="S4:S11"/>
  </sortState>
  <mergeCells count="3">
    <mergeCell ref="C3:C5"/>
    <mergeCell ref="C6:C8"/>
    <mergeCell ref="B3:B8"/>
  </mergeCells>
  <phoneticPr fontId="9" type="noConversion"/>
  <hyperlinks>
    <hyperlink ref="P14" location="ÍNDICE!A1" display="Voltar ao índice"/>
  </hyperlinks>
  <pageMargins left="0.62992125984251968" right="0.43307086614173229" top="0.98425196850393704" bottom="0.98425196850393704" header="0.51181102362204722" footer="0.51181102362204722"/>
  <pageSetup paperSize="9" scale="68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8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13.5703125" style="1" customWidth="1"/>
    <col min="3" max="3" width="15.42578125" style="1" customWidth="1"/>
    <col min="4" max="4" width="10.42578125" style="1" customWidth="1"/>
    <col min="5" max="17" width="12.7109375" style="1" customWidth="1"/>
    <col min="18" max="20" width="9.140625" style="1"/>
    <col min="21" max="21" width="11.7109375" style="1" bestFit="1" customWidth="1"/>
    <col min="22" max="22" width="10" style="1" bestFit="1" customWidth="1"/>
    <col min="23" max="16384" width="9.140625" style="1"/>
  </cols>
  <sheetData>
    <row r="1" spans="2:23" ht="29.85" customHeight="1" x14ac:dyDescent="0.2">
      <c r="B1" s="2" t="s">
        <v>50</v>
      </c>
    </row>
    <row r="2" spans="2:23" ht="21.75" customHeight="1" x14ac:dyDescent="0.2">
      <c r="B2" s="3" t="s">
        <v>3</v>
      </c>
      <c r="C2" s="3" t="s">
        <v>4</v>
      </c>
      <c r="D2" s="4" t="s">
        <v>5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8" customHeight="1" x14ac:dyDescent="0.2">
      <c r="B3" s="162" t="s">
        <v>49</v>
      </c>
      <c r="C3" s="159" t="s">
        <v>122</v>
      </c>
      <c r="D3" s="110" t="s">
        <v>85</v>
      </c>
      <c r="E3" s="7">
        <v>149697.99900000001</v>
      </c>
      <c r="F3" s="7">
        <v>168182.016</v>
      </c>
      <c r="G3" s="7">
        <v>186663.37400000001</v>
      </c>
      <c r="H3" s="7">
        <v>163606.35999999999</v>
      </c>
      <c r="I3" s="7">
        <v>137980.94099999999</v>
      </c>
      <c r="J3" s="7">
        <v>139860.27600000001</v>
      </c>
      <c r="K3" s="7">
        <v>164364.06700000001</v>
      </c>
      <c r="L3" s="7">
        <v>167411.93599999999</v>
      </c>
      <c r="M3" s="7">
        <v>168240.696</v>
      </c>
      <c r="N3" s="7">
        <v>156156.853</v>
      </c>
      <c r="O3" s="7">
        <v>141042.23499999999</v>
      </c>
      <c r="P3" s="7">
        <v>150816.967</v>
      </c>
      <c r="Q3" s="7">
        <v>146859.94399999999</v>
      </c>
    </row>
    <row r="4" spans="2:23" ht="18" customHeight="1" x14ac:dyDescent="0.2">
      <c r="B4" s="162"/>
      <c r="C4" s="159"/>
      <c r="D4" s="111" t="s">
        <v>11</v>
      </c>
      <c r="E4" s="7">
        <v>116947.391</v>
      </c>
      <c r="F4" s="7">
        <v>139679.02799999999</v>
      </c>
      <c r="G4" s="7">
        <v>149604.514</v>
      </c>
      <c r="H4" s="7">
        <v>140455.15</v>
      </c>
      <c r="I4" s="7">
        <v>145635.89199999999</v>
      </c>
      <c r="J4" s="7">
        <v>139958.587</v>
      </c>
      <c r="K4" s="7">
        <v>113586.41800000001</v>
      </c>
      <c r="L4" s="7">
        <v>130745.011</v>
      </c>
      <c r="M4" s="7">
        <v>127579.124</v>
      </c>
      <c r="N4" s="7">
        <v>140164.125</v>
      </c>
      <c r="O4" s="7">
        <v>174096.16399999999</v>
      </c>
      <c r="P4" s="7">
        <v>177985.60500000001</v>
      </c>
      <c r="Q4" s="7">
        <v>178497.46</v>
      </c>
      <c r="U4" s="11"/>
      <c r="V4" s="11"/>
      <c r="W4" s="11"/>
    </row>
    <row r="5" spans="2:23" ht="18" customHeight="1" x14ac:dyDescent="0.2">
      <c r="B5" s="162"/>
      <c r="C5" s="159"/>
      <c r="D5" s="112" t="s">
        <v>12</v>
      </c>
      <c r="E5" s="8">
        <f>SUM(E3:E4)</f>
        <v>266645.39</v>
      </c>
      <c r="F5" s="8">
        <f t="shared" ref="F5:N5" si="0">SUM(F3:F4)</f>
        <v>307861.04399999999</v>
      </c>
      <c r="G5" s="8">
        <f t="shared" si="0"/>
        <v>336267.88800000004</v>
      </c>
      <c r="H5" s="8">
        <f t="shared" si="0"/>
        <v>304061.51</v>
      </c>
      <c r="I5" s="8">
        <f t="shared" si="0"/>
        <v>283616.83299999998</v>
      </c>
      <c r="J5" s="8">
        <f t="shared" si="0"/>
        <v>279818.86300000001</v>
      </c>
      <c r="K5" s="8">
        <f t="shared" si="0"/>
        <v>277950.48499999999</v>
      </c>
      <c r="L5" s="8">
        <f t="shared" si="0"/>
        <v>298156.94699999999</v>
      </c>
      <c r="M5" s="8">
        <f t="shared" si="0"/>
        <v>295819.82</v>
      </c>
      <c r="N5" s="8">
        <f t="shared" si="0"/>
        <v>296320.978</v>
      </c>
      <c r="O5" s="8">
        <f>SUM(O3:O4)</f>
        <v>315138.39899999998</v>
      </c>
      <c r="P5" s="8">
        <f>SUM(P3:P4)</f>
        <v>328802.57200000004</v>
      </c>
      <c r="Q5" s="8">
        <f>SUM(Q3:Q4)</f>
        <v>325357.40399999998</v>
      </c>
      <c r="U5" s="11"/>
      <c r="V5" s="11"/>
      <c r="W5" s="11"/>
    </row>
    <row r="6" spans="2:23" ht="18" customHeight="1" x14ac:dyDescent="0.2">
      <c r="B6" s="162"/>
      <c r="C6" s="161" t="s">
        <v>123</v>
      </c>
      <c r="D6" s="110" t="s">
        <v>85</v>
      </c>
      <c r="E6" s="7">
        <v>386159.81599999999</v>
      </c>
      <c r="F6" s="7">
        <v>390990.98200000002</v>
      </c>
      <c r="G6" s="7">
        <v>406045.33899999998</v>
      </c>
      <c r="H6" s="7">
        <v>407451.728</v>
      </c>
      <c r="I6" s="7">
        <v>406731.84899999999</v>
      </c>
      <c r="J6" s="7">
        <v>421714.67599999998</v>
      </c>
      <c r="K6" s="7">
        <v>431138.02799999999</v>
      </c>
      <c r="L6" s="7">
        <v>442133.49</v>
      </c>
      <c r="M6" s="7">
        <v>454832.20600000001</v>
      </c>
      <c r="N6" s="7">
        <v>454644.45500000002</v>
      </c>
      <c r="O6" s="7">
        <v>393887.277</v>
      </c>
      <c r="P6" s="7">
        <v>429481.97499999998</v>
      </c>
      <c r="Q6" s="7">
        <v>418156.69</v>
      </c>
      <c r="U6" s="11"/>
      <c r="V6" s="11"/>
      <c r="W6" s="11"/>
    </row>
    <row r="7" spans="2:23" ht="18" customHeight="1" x14ac:dyDescent="0.2">
      <c r="B7" s="162"/>
      <c r="C7" s="161"/>
      <c r="D7" s="111" t="s">
        <v>11</v>
      </c>
      <c r="E7" s="7">
        <v>228220.389</v>
      </c>
      <c r="F7" s="7">
        <v>265927.27799999999</v>
      </c>
      <c r="G7" s="7">
        <v>297459.49599999998</v>
      </c>
      <c r="H7" s="7">
        <v>313341.83399999997</v>
      </c>
      <c r="I7" s="7">
        <v>319552.95400000003</v>
      </c>
      <c r="J7" s="7">
        <v>313819.22899999999</v>
      </c>
      <c r="K7" s="7">
        <v>292835.59700000001</v>
      </c>
      <c r="L7" s="7">
        <v>335907.51</v>
      </c>
      <c r="M7" s="7">
        <v>346384.49200000003</v>
      </c>
      <c r="N7" s="7">
        <v>364757.88299999997</v>
      </c>
      <c r="O7" s="7">
        <v>462302.39899999998</v>
      </c>
      <c r="P7" s="7">
        <v>497955.17599999998</v>
      </c>
      <c r="Q7" s="7">
        <v>520806.598</v>
      </c>
      <c r="U7" s="11"/>
      <c r="V7" s="11"/>
      <c r="W7" s="11"/>
    </row>
    <row r="8" spans="2:23" ht="18" customHeight="1" x14ac:dyDescent="0.2">
      <c r="B8" s="162"/>
      <c r="C8" s="161"/>
      <c r="D8" s="114" t="s">
        <v>12</v>
      </c>
      <c r="E8" s="9">
        <f>SUM(E6:E7)</f>
        <v>614380.20499999996</v>
      </c>
      <c r="F8" s="9">
        <f t="shared" ref="F8:N8" si="1">SUM(F6:F7)</f>
        <v>656918.26</v>
      </c>
      <c r="G8" s="9">
        <f t="shared" si="1"/>
        <v>703504.83499999996</v>
      </c>
      <c r="H8" s="9">
        <f t="shared" si="1"/>
        <v>720793.56199999992</v>
      </c>
      <c r="I8" s="9">
        <f t="shared" si="1"/>
        <v>726284.80300000007</v>
      </c>
      <c r="J8" s="9">
        <f t="shared" si="1"/>
        <v>735533.90500000003</v>
      </c>
      <c r="K8" s="9">
        <f t="shared" si="1"/>
        <v>723973.625</v>
      </c>
      <c r="L8" s="9">
        <f t="shared" si="1"/>
        <v>778041</v>
      </c>
      <c r="M8" s="9">
        <f t="shared" si="1"/>
        <v>801216.69800000009</v>
      </c>
      <c r="N8" s="9">
        <f t="shared" si="1"/>
        <v>819402.33799999999</v>
      </c>
      <c r="O8" s="9">
        <f t="shared" ref="O8:P8" si="2">SUM(O6:O7)</f>
        <v>856189.67599999998</v>
      </c>
      <c r="P8" s="9">
        <f t="shared" si="2"/>
        <v>927437.15099999995</v>
      </c>
      <c r="Q8" s="9">
        <f t="shared" ref="Q8" si="3">SUM(Q6:Q7)</f>
        <v>938963.28799999994</v>
      </c>
      <c r="U8" s="11"/>
      <c r="V8" s="11"/>
    </row>
    <row r="9" spans="2:23" ht="16.5" customHeight="1" x14ac:dyDescent="0.2">
      <c r="B9" s="90"/>
      <c r="U9" s="11"/>
      <c r="V9" s="11"/>
    </row>
    <row r="10" spans="2:23" x14ac:dyDescent="0.2">
      <c r="B10" s="63"/>
      <c r="E10" s="18"/>
      <c r="F10" s="18"/>
      <c r="G10" s="18"/>
      <c r="H10" s="18"/>
      <c r="I10" s="18"/>
      <c r="J10" s="18"/>
      <c r="K10" s="18"/>
      <c r="L10" s="18"/>
      <c r="M10" s="18"/>
      <c r="U10" s="11"/>
      <c r="V10" s="11"/>
    </row>
    <row r="11" spans="2:23" x14ac:dyDescent="0.2">
      <c r="C11" s="13"/>
      <c r="D11" s="13"/>
      <c r="P11" s="12" t="s">
        <v>13</v>
      </c>
      <c r="U11" s="11"/>
      <c r="V11" s="11"/>
    </row>
    <row r="12" spans="2:23" x14ac:dyDescent="0.2">
      <c r="C12" s="13"/>
      <c r="D12" s="13"/>
      <c r="U12" s="11"/>
      <c r="V12" s="11"/>
    </row>
    <row r="13" spans="2:23" x14ac:dyDescent="0.2">
      <c r="C13" s="13"/>
      <c r="D13" s="13"/>
      <c r="U13" s="11"/>
      <c r="V13" s="11"/>
    </row>
    <row r="14" spans="2:23" x14ac:dyDescent="0.2">
      <c r="C14" s="13"/>
      <c r="D14" s="13"/>
      <c r="M14" s="11"/>
      <c r="N14" s="11"/>
    </row>
    <row r="15" spans="2:23" x14ac:dyDescent="0.2">
      <c r="C15" s="13"/>
      <c r="D15" s="13"/>
      <c r="M15" s="11"/>
      <c r="N15" s="11"/>
      <c r="P15" s="7"/>
      <c r="Q15" s="7"/>
    </row>
    <row r="16" spans="2:23" x14ac:dyDescent="0.2">
      <c r="C16" s="13"/>
      <c r="D16" s="31"/>
      <c r="E16" s="18"/>
      <c r="F16" s="11"/>
      <c r="M16" s="11"/>
      <c r="N16" s="11"/>
      <c r="P16" s="7"/>
      <c r="Q16" s="7"/>
    </row>
    <row r="17" spans="3:23" x14ac:dyDescent="0.2">
      <c r="C17" s="13"/>
      <c r="D17" s="31"/>
      <c r="E17" s="18"/>
      <c r="F17" s="18"/>
      <c r="M17" s="11"/>
      <c r="N17" s="11"/>
      <c r="P17" s="11"/>
      <c r="V17" s="18"/>
      <c r="W17" s="18"/>
    </row>
    <row r="18" spans="3:23" x14ac:dyDescent="0.2">
      <c r="D18" s="31"/>
      <c r="E18" s="18"/>
      <c r="F18" s="18"/>
      <c r="P18" s="11"/>
      <c r="Q18" s="11"/>
    </row>
    <row r="19" spans="3:23" x14ac:dyDescent="0.2">
      <c r="D19" s="13"/>
      <c r="E19" s="18"/>
    </row>
    <row r="20" spans="3:23" x14ac:dyDescent="0.2">
      <c r="D20" s="14"/>
      <c r="E20" s="18"/>
    </row>
    <row r="21" spans="3:23" x14ac:dyDescent="0.2">
      <c r="E21" s="18"/>
    </row>
    <row r="22" spans="3:23" x14ac:dyDescent="0.2">
      <c r="E22" s="18"/>
    </row>
    <row r="23" spans="3:23" x14ac:dyDescent="0.2">
      <c r="E23" s="18"/>
    </row>
    <row r="24" spans="3:23" x14ac:dyDescent="0.2">
      <c r="E24" s="18"/>
    </row>
    <row r="25" spans="3:23" x14ac:dyDescent="0.2">
      <c r="E25" s="18"/>
    </row>
    <row r="26" spans="3:23" x14ac:dyDescent="0.2">
      <c r="E26" s="18"/>
    </row>
    <row r="27" spans="3:23" x14ac:dyDescent="0.2">
      <c r="E27" s="18"/>
    </row>
    <row r="28" spans="3:23" x14ac:dyDescent="0.2">
      <c r="E28" s="18"/>
    </row>
    <row r="32" spans="3:23" x14ac:dyDescent="0.2"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106"/>
    </row>
    <row r="33" spans="5:16" x14ac:dyDescent="0.2">
      <c r="E33" s="106"/>
      <c r="F33" s="106"/>
      <c r="G33" s="106"/>
      <c r="H33" s="106"/>
      <c r="I33" s="106"/>
      <c r="J33" s="106"/>
      <c r="K33" s="107"/>
      <c r="L33" s="106"/>
      <c r="M33" s="106"/>
      <c r="N33" s="106"/>
      <c r="O33" s="107"/>
      <c r="P33" s="106"/>
    </row>
    <row r="34" spans="5:16" x14ac:dyDescent="0.2">
      <c r="E34" s="18"/>
      <c r="F34" s="18"/>
      <c r="G34" s="18"/>
      <c r="H34" s="18"/>
      <c r="I34" s="18"/>
      <c r="J34" s="18"/>
      <c r="K34" s="76"/>
      <c r="L34" s="18"/>
      <c r="M34" s="18"/>
      <c r="N34" s="18"/>
      <c r="O34" s="76"/>
    </row>
    <row r="35" spans="5:16" x14ac:dyDescent="0.2">
      <c r="K35" s="6"/>
      <c r="L35" s="7"/>
      <c r="M35" s="7"/>
      <c r="O35" s="38"/>
    </row>
    <row r="36" spans="5:16" x14ac:dyDescent="0.2">
      <c r="O36" s="38"/>
    </row>
    <row r="37" spans="5:16" x14ac:dyDescent="0.2">
      <c r="E37" s="7"/>
      <c r="F37" s="7"/>
      <c r="G37" s="7"/>
      <c r="H37" s="7"/>
      <c r="I37" s="7"/>
      <c r="J37" s="7"/>
      <c r="K37" s="7"/>
      <c r="L37" s="7"/>
      <c r="O37" s="38"/>
    </row>
    <row r="38" spans="5:16" x14ac:dyDescent="0.2">
      <c r="E38" s="7"/>
      <c r="F38" s="7"/>
      <c r="G38" s="7"/>
      <c r="H38" s="7"/>
      <c r="I38" s="7"/>
      <c r="J38" s="7"/>
      <c r="K38" s="7"/>
      <c r="L38" s="7"/>
      <c r="M38" s="7"/>
    </row>
    <row r="40" spans="5:16" x14ac:dyDescent="0.2">
      <c r="E40" s="18"/>
      <c r="F40" s="18"/>
      <c r="G40" s="18"/>
      <c r="H40" s="18"/>
      <c r="I40" s="18"/>
      <c r="J40" s="18"/>
      <c r="K40" s="18"/>
      <c r="L40" s="18"/>
    </row>
    <row r="41" spans="5:16" x14ac:dyDescent="0.2">
      <c r="E41" s="18"/>
      <c r="F41" s="18"/>
      <c r="G41" s="18"/>
      <c r="H41" s="18"/>
      <c r="I41" s="18"/>
      <c r="J41" s="18"/>
      <c r="K41" s="18"/>
      <c r="L41" s="18"/>
    </row>
    <row r="47" spans="5:16" x14ac:dyDescent="0.2">
      <c r="E47" s="18"/>
      <c r="F47" s="18"/>
      <c r="G47" s="18"/>
      <c r="H47" s="18"/>
      <c r="I47" s="18"/>
      <c r="J47" s="18"/>
      <c r="K47" s="18"/>
      <c r="L47" s="18"/>
    </row>
    <row r="48" spans="5:16" x14ac:dyDescent="0.2">
      <c r="E48" s="18"/>
      <c r="F48" s="18"/>
      <c r="G48" s="18"/>
      <c r="H48" s="18"/>
      <c r="I48" s="18"/>
      <c r="J48" s="18"/>
      <c r="K48" s="18"/>
      <c r="L48" s="18"/>
    </row>
  </sheetData>
  <sheetProtection selectLockedCells="1" selectUnlockedCells="1"/>
  <mergeCells count="3">
    <mergeCell ref="B3:B8"/>
    <mergeCell ref="C3:C5"/>
    <mergeCell ref="C6:C8"/>
  </mergeCells>
  <phoneticPr fontId="9" type="noConversion"/>
  <hyperlinks>
    <hyperlink ref="P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6" firstPageNumber="0" orientation="landscape" horizontalDpi="300" verticalDpi="300" r:id="rId1"/>
  <headerFooter alignWithMargins="0"/>
  <ignoredErrors>
    <ignoredError sqref="E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58"/>
  <sheetViews>
    <sheetView showGridLines="0" zoomScale="95" zoomScaleNormal="95" workbookViewId="0"/>
  </sheetViews>
  <sheetFormatPr defaultRowHeight="12.75" x14ac:dyDescent="0.2"/>
  <cols>
    <col min="1" max="1" width="2.42578125" style="1" customWidth="1"/>
    <col min="2" max="2" width="36.7109375" style="1" customWidth="1"/>
    <col min="3" max="3" width="13.7109375" style="1" customWidth="1"/>
    <col min="4" max="4" width="13.28515625" style="1" customWidth="1"/>
    <col min="5" max="5" width="7.140625" style="1" customWidth="1"/>
    <col min="6" max="6" width="36.7109375" style="1" customWidth="1"/>
    <col min="7" max="7" width="11.28515625" style="1" customWidth="1"/>
    <col min="8" max="8" width="12.140625" style="1" customWidth="1"/>
    <col min="9" max="11" width="9.140625" style="1"/>
    <col min="12" max="12" width="18.140625" style="1" customWidth="1"/>
    <col min="13" max="14" width="9.140625" style="1"/>
    <col min="15" max="15" width="10.5703125" style="1" bestFit="1" customWidth="1"/>
    <col min="16" max="16" width="10.140625" style="1" customWidth="1"/>
    <col min="17" max="16384" width="9.140625" style="1"/>
  </cols>
  <sheetData>
    <row r="1" spans="2:25" ht="27.95" customHeight="1" x14ac:dyDescent="0.2">
      <c r="B1" s="2" t="s">
        <v>51</v>
      </c>
      <c r="O1" s="11"/>
      <c r="P1" s="11"/>
    </row>
    <row r="2" spans="2:25" ht="15.95" customHeight="1" x14ac:dyDescent="0.2">
      <c r="B2" s="29">
        <v>2021</v>
      </c>
      <c r="F2" s="29">
        <v>2022</v>
      </c>
      <c r="K2" s="38"/>
      <c r="L2" s="38"/>
      <c r="M2" s="38"/>
      <c r="N2" s="38"/>
      <c r="O2" s="109"/>
      <c r="P2" s="109"/>
      <c r="Q2" s="38"/>
    </row>
    <row r="3" spans="2:25" ht="30" customHeight="1" x14ac:dyDescent="0.2">
      <c r="B3" s="5"/>
      <c r="C3" s="15" t="s">
        <v>73</v>
      </c>
      <c r="D3" s="15" t="s">
        <v>14</v>
      </c>
      <c r="F3" s="5"/>
      <c r="G3" s="15" t="s">
        <v>73</v>
      </c>
      <c r="H3" s="15" t="s">
        <v>14</v>
      </c>
      <c r="K3" s="38"/>
      <c r="L3" s="38"/>
      <c r="M3" s="38"/>
      <c r="N3" s="38"/>
      <c r="O3" s="109"/>
      <c r="P3" s="109"/>
      <c r="Q3" s="38"/>
    </row>
    <row r="4" spans="2:25" ht="15" customHeight="1" x14ac:dyDescent="0.2">
      <c r="B4" s="43" t="s">
        <v>22</v>
      </c>
      <c r="C4" s="7">
        <v>41969.936999999998</v>
      </c>
      <c r="D4" s="7">
        <v>115202.61900000001</v>
      </c>
      <c r="F4" s="43" t="s">
        <v>22</v>
      </c>
      <c r="G4" s="7">
        <v>39223.341</v>
      </c>
      <c r="H4" s="7">
        <v>109880.327</v>
      </c>
      <c r="K4" s="38"/>
      <c r="L4" s="38"/>
      <c r="M4" s="38"/>
      <c r="N4" s="38"/>
      <c r="O4" s="109"/>
      <c r="P4" s="109"/>
      <c r="Q4" s="109"/>
      <c r="V4" s="11"/>
      <c r="W4" s="11"/>
    </row>
    <row r="5" spans="2:25" ht="15" customHeight="1" x14ac:dyDescent="0.2">
      <c r="B5" s="44" t="s">
        <v>18</v>
      </c>
      <c r="C5" s="16">
        <v>27491.741999999998</v>
      </c>
      <c r="D5" s="16">
        <v>104305.17600000001</v>
      </c>
      <c r="F5" s="44" t="s">
        <v>18</v>
      </c>
      <c r="G5" s="16">
        <v>24744.12</v>
      </c>
      <c r="H5" s="16">
        <v>105989.36599999999</v>
      </c>
      <c r="K5" s="38"/>
      <c r="O5" s="109"/>
      <c r="P5" s="109"/>
      <c r="Q5" s="109"/>
      <c r="R5" s="11"/>
      <c r="V5" s="11"/>
      <c r="W5" s="11"/>
      <c r="X5" s="11"/>
      <c r="Y5" s="11"/>
    </row>
    <row r="6" spans="2:25" ht="15" customHeight="1" x14ac:dyDescent="0.2">
      <c r="B6" s="43" t="s">
        <v>131</v>
      </c>
      <c r="C6" s="7">
        <v>26886.785</v>
      </c>
      <c r="D6" s="7">
        <v>96017.544999999998</v>
      </c>
      <c r="F6" s="43" t="s">
        <v>130</v>
      </c>
      <c r="G6" s="7">
        <v>23333.993999999999</v>
      </c>
      <c r="H6" s="7">
        <v>83508.823000000004</v>
      </c>
      <c r="K6" s="38"/>
      <c r="O6" s="109"/>
      <c r="P6" s="109"/>
      <c r="Q6" s="109"/>
      <c r="R6" s="11"/>
      <c r="V6" s="11"/>
      <c r="W6" s="11"/>
      <c r="X6" s="11"/>
      <c r="Y6" s="11"/>
    </row>
    <row r="7" spans="2:25" ht="15" customHeight="1" x14ac:dyDescent="0.2">
      <c r="B7" s="44" t="s">
        <v>15</v>
      </c>
      <c r="C7" s="16">
        <v>26666.288</v>
      </c>
      <c r="D7" s="16">
        <v>73608.133000000002</v>
      </c>
      <c r="F7" s="44" t="s">
        <v>15</v>
      </c>
      <c r="G7" s="16">
        <v>23738.906999999999</v>
      </c>
      <c r="H7" s="16">
        <v>70987.163</v>
      </c>
      <c r="K7" s="38"/>
      <c r="O7" s="109"/>
      <c r="P7" s="109"/>
      <c r="Q7" s="109"/>
      <c r="R7" s="11"/>
      <c r="V7" s="11"/>
      <c r="W7" s="11"/>
      <c r="X7" s="11"/>
      <c r="Y7" s="11"/>
    </row>
    <row r="8" spans="2:25" ht="15" customHeight="1" x14ac:dyDescent="0.2">
      <c r="B8" s="43" t="s">
        <v>25</v>
      </c>
      <c r="C8" s="7">
        <v>21503.339</v>
      </c>
      <c r="D8" s="7">
        <v>53839.432999999997</v>
      </c>
      <c r="F8" s="43" t="s">
        <v>20</v>
      </c>
      <c r="G8" s="7">
        <v>12436.849</v>
      </c>
      <c r="H8" s="7">
        <v>51873.288</v>
      </c>
      <c r="K8" s="38"/>
      <c r="O8" s="109"/>
      <c r="P8" s="109"/>
      <c r="Q8" s="109"/>
      <c r="R8" s="11"/>
      <c r="V8" s="11"/>
      <c r="W8" s="11"/>
      <c r="X8" s="11"/>
      <c r="Y8" s="11"/>
    </row>
    <row r="9" spans="2:25" ht="15" customHeight="1" x14ac:dyDescent="0.2">
      <c r="B9" s="44" t="s">
        <v>21</v>
      </c>
      <c r="C9" s="16">
        <v>13946.75</v>
      </c>
      <c r="D9" s="16">
        <v>51665.053999999996</v>
      </c>
      <c r="F9" s="44" t="s">
        <v>25</v>
      </c>
      <c r="G9" s="16">
        <v>20249.72</v>
      </c>
      <c r="H9" s="16">
        <v>50012.591</v>
      </c>
      <c r="K9" s="38"/>
      <c r="O9" s="109"/>
      <c r="P9" s="109"/>
      <c r="Q9" s="109"/>
      <c r="R9" s="11"/>
      <c r="S9" s="6"/>
      <c r="V9" s="11"/>
      <c r="W9" s="11"/>
      <c r="X9" s="11"/>
      <c r="Y9" s="11"/>
    </row>
    <row r="10" spans="2:25" ht="15" customHeight="1" x14ac:dyDescent="0.2">
      <c r="B10" s="43" t="s">
        <v>20</v>
      </c>
      <c r="C10" s="7">
        <v>13151.960999999999</v>
      </c>
      <c r="D10" s="7">
        <v>50485.296000000002</v>
      </c>
      <c r="F10" s="43" t="s">
        <v>17</v>
      </c>
      <c r="G10" s="7">
        <v>33922.027999999998</v>
      </c>
      <c r="H10" s="7">
        <v>49194.400000000001</v>
      </c>
      <c r="K10" s="38"/>
      <c r="O10" s="109"/>
      <c r="P10" s="109"/>
      <c r="Q10" s="109"/>
      <c r="R10" s="11"/>
      <c r="V10" s="11"/>
      <c r="W10" s="11"/>
      <c r="X10" s="11"/>
      <c r="Y10" s="11"/>
    </row>
    <row r="11" spans="2:25" ht="15" customHeight="1" x14ac:dyDescent="0.2">
      <c r="B11" s="44" t="s">
        <v>53</v>
      </c>
      <c r="C11" s="16">
        <v>13681.7</v>
      </c>
      <c r="D11" s="16">
        <v>48355.213000000003</v>
      </c>
      <c r="F11" s="44" t="s">
        <v>53</v>
      </c>
      <c r="G11" s="16">
        <v>14179.825000000001</v>
      </c>
      <c r="H11" s="16">
        <v>49147.355000000003</v>
      </c>
      <c r="K11" s="38"/>
      <c r="O11" s="109"/>
      <c r="P11" s="109"/>
      <c r="Q11" s="109"/>
      <c r="R11" s="11"/>
      <c r="V11" s="11"/>
      <c r="W11" s="11"/>
      <c r="X11" s="11"/>
      <c r="Y11" s="11"/>
    </row>
    <row r="12" spans="2:25" ht="15" customHeight="1" x14ac:dyDescent="0.2">
      <c r="B12" s="43" t="s">
        <v>23</v>
      </c>
      <c r="C12" s="7">
        <v>10831.370999999999</v>
      </c>
      <c r="D12" s="7">
        <v>35887.953000000001</v>
      </c>
      <c r="F12" s="43" t="s">
        <v>21</v>
      </c>
      <c r="G12" s="7">
        <v>13295.174999999999</v>
      </c>
      <c r="H12" s="7">
        <v>49035.485000000001</v>
      </c>
      <c r="K12" s="38"/>
      <c r="O12" s="109"/>
      <c r="P12" s="109"/>
      <c r="Q12" s="109"/>
      <c r="R12" s="11"/>
      <c r="V12" s="11"/>
      <c r="W12" s="11"/>
      <c r="X12" s="11"/>
      <c r="Y12" s="11"/>
    </row>
    <row r="13" spans="2:25" ht="15" customHeight="1" x14ac:dyDescent="0.2">
      <c r="B13" s="44" t="s">
        <v>56</v>
      </c>
      <c r="C13" s="16">
        <v>13852.005999999999</v>
      </c>
      <c r="D13" s="16">
        <v>31206.54</v>
      </c>
      <c r="F13" s="44" t="s">
        <v>23</v>
      </c>
      <c r="G13" s="16">
        <v>9718.2369999999992</v>
      </c>
      <c r="H13" s="16">
        <v>34300.665000000001</v>
      </c>
      <c r="K13" s="38"/>
      <c r="O13" s="109"/>
      <c r="P13" s="109"/>
      <c r="Q13" s="109"/>
      <c r="R13" s="11"/>
      <c r="V13" s="11"/>
      <c r="W13" s="11"/>
      <c r="X13" s="11"/>
      <c r="Y13" s="11"/>
    </row>
    <row r="14" spans="2:25" ht="15" customHeight="1" x14ac:dyDescent="0.2">
      <c r="B14" s="43" t="s">
        <v>57</v>
      </c>
      <c r="C14" s="6">
        <v>11866.591</v>
      </c>
      <c r="D14" s="6">
        <v>28453.178</v>
      </c>
      <c r="F14" s="43" t="s">
        <v>56</v>
      </c>
      <c r="G14" s="6">
        <v>14454.192999999999</v>
      </c>
      <c r="H14" s="6">
        <v>32982.002</v>
      </c>
      <c r="K14" s="38"/>
      <c r="L14" s="11"/>
      <c r="O14" s="109"/>
      <c r="P14" s="109"/>
      <c r="Q14" s="109"/>
      <c r="R14" s="11"/>
      <c r="V14" s="11"/>
      <c r="W14" s="11"/>
      <c r="X14" s="11"/>
      <c r="Y14" s="11"/>
    </row>
    <row r="15" spans="2:25" ht="15" customHeight="1" x14ac:dyDescent="0.2">
      <c r="B15" s="44" t="s">
        <v>17</v>
      </c>
      <c r="C15" s="16">
        <v>20196.437000000002</v>
      </c>
      <c r="D15" s="16">
        <v>24172.423999999999</v>
      </c>
      <c r="F15" s="44" t="s">
        <v>57</v>
      </c>
      <c r="G15" s="16">
        <v>10407.328</v>
      </c>
      <c r="H15" s="16">
        <v>25634.308000000001</v>
      </c>
      <c r="O15" s="109"/>
      <c r="P15" s="109"/>
      <c r="Q15" s="11"/>
      <c r="R15" s="11"/>
      <c r="V15" s="11"/>
      <c r="W15" s="11"/>
      <c r="X15" s="11"/>
      <c r="Y15" s="11"/>
    </row>
    <row r="16" spans="2:25" ht="15" customHeight="1" x14ac:dyDescent="0.2">
      <c r="B16" s="43" t="s">
        <v>54</v>
      </c>
      <c r="C16" s="6">
        <v>3949.98</v>
      </c>
      <c r="D16" s="6">
        <v>22958.066999999999</v>
      </c>
      <c r="F16" s="43" t="s">
        <v>54</v>
      </c>
      <c r="G16" s="6">
        <v>4259.2610000000004</v>
      </c>
      <c r="H16" s="6">
        <v>22606.534</v>
      </c>
      <c r="O16" s="109"/>
      <c r="P16" s="109"/>
      <c r="Q16" s="11"/>
      <c r="R16" s="11"/>
      <c r="V16" s="11"/>
      <c r="W16" s="11"/>
      <c r="X16" s="11"/>
      <c r="Y16" s="11"/>
    </row>
    <row r="17" spans="2:25" ht="15" customHeight="1" x14ac:dyDescent="0.2">
      <c r="B17" s="44" t="s">
        <v>16</v>
      </c>
      <c r="C17" s="16">
        <v>9317.3619999999992</v>
      </c>
      <c r="D17" s="16">
        <v>20506.357</v>
      </c>
      <c r="F17" s="44" t="s">
        <v>16</v>
      </c>
      <c r="G17" s="16">
        <v>11202.731</v>
      </c>
      <c r="H17" s="16">
        <v>21697.924999999999</v>
      </c>
      <c r="O17" s="109"/>
      <c r="P17" s="109"/>
      <c r="Q17" s="11"/>
      <c r="R17" s="11"/>
      <c r="V17" s="11"/>
      <c r="W17" s="11"/>
      <c r="X17" s="11"/>
      <c r="Y17" s="11"/>
    </row>
    <row r="18" spans="2:25" ht="15" customHeight="1" x14ac:dyDescent="0.2">
      <c r="B18" s="43" t="s">
        <v>55</v>
      </c>
      <c r="C18" s="7">
        <v>5135.0389999999998</v>
      </c>
      <c r="D18" s="7">
        <v>14322.459000000001</v>
      </c>
      <c r="F18" s="43" t="s">
        <v>55</v>
      </c>
      <c r="G18" s="7">
        <v>3908.5920000000001</v>
      </c>
      <c r="H18" s="7">
        <v>12049.83</v>
      </c>
      <c r="O18" s="109"/>
      <c r="P18" s="109"/>
      <c r="Q18" s="11"/>
      <c r="R18" s="11"/>
      <c r="V18" s="11"/>
      <c r="W18" s="11"/>
      <c r="X18" s="11"/>
      <c r="Y18" s="11"/>
    </row>
    <row r="19" spans="2:25" ht="15" customHeight="1" x14ac:dyDescent="0.2">
      <c r="B19" s="44" t="s">
        <v>93</v>
      </c>
      <c r="C19" s="16">
        <v>4522.1930000000002</v>
      </c>
      <c r="D19" s="16">
        <v>14270.178</v>
      </c>
      <c r="F19" s="44" t="s">
        <v>132</v>
      </c>
      <c r="G19" s="16">
        <v>509.78800000000001</v>
      </c>
      <c r="H19" s="16">
        <v>11796.519</v>
      </c>
      <c r="O19" s="109"/>
      <c r="P19" s="109"/>
      <c r="Q19" s="11"/>
      <c r="R19" s="11"/>
      <c r="V19" s="11"/>
      <c r="W19" s="11"/>
      <c r="X19" s="11"/>
      <c r="Y19" s="11"/>
    </row>
    <row r="20" spans="2:25" ht="15" customHeight="1" x14ac:dyDescent="0.2">
      <c r="B20" s="43" t="s">
        <v>24</v>
      </c>
      <c r="C20" s="7">
        <v>4892.3050000000003</v>
      </c>
      <c r="D20" s="7">
        <v>11494.906999999999</v>
      </c>
      <c r="F20" s="43" t="s">
        <v>24</v>
      </c>
      <c r="G20" s="7">
        <v>4553.5950000000003</v>
      </c>
      <c r="H20" s="7">
        <v>11391.200999999999</v>
      </c>
      <c r="O20" s="109"/>
      <c r="P20" s="109"/>
      <c r="Q20" s="11"/>
      <c r="R20" s="11"/>
      <c r="S20" s="6"/>
      <c r="V20" s="11"/>
      <c r="W20" s="11"/>
      <c r="X20" s="11"/>
      <c r="Y20" s="11"/>
    </row>
    <row r="21" spans="2:25" ht="15" customHeight="1" x14ac:dyDescent="0.2">
      <c r="B21" s="44" t="s">
        <v>103</v>
      </c>
      <c r="C21" s="16">
        <v>4555.4340000000002</v>
      </c>
      <c r="D21" s="16">
        <v>10959.588</v>
      </c>
      <c r="F21" s="44" t="s">
        <v>103</v>
      </c>
      <c r="G21" s="16">
        <v>4685.1019999999999</v>
      </c>
      <c r="H21" s="16">
        <v>10680.447</v>
      </c>
      <c r="O21" s="109"/>
      <c r="P21" s="109"/>
      <c r="Q21" s="11"/>
      <c r="R21" s="11"/>
      <c r="V21" s="11"/>
      <c r="W21" s="11"/>
      <c r="X21" s="11"/>
      <c r="Y21" s="11"/>
    </row>
    <row r="22" spans="2:25" ht="15" customHeight="1" x14ac:dyDescent="0.2">
      <c r="B22" s="43" t="s">
        <v>98</v>
      </c>
      <c r="C22" s="6">
        <v>4363.21</v>
      </c>
      <c r="D22" s="6">
        <v>10826.472</v>
      </c>
      <c r="F22" s="43" t="s">
        <v>98</v>
      </c>
      <c r="G22" s="6">
        <v>4262.6899999999996</v>
      </c>
      <c r="H22" s="6">
        <v>10258.816000000001</v>
      </c>
      <c r="O22" s="109"/>
      <c r="P22" s="109"/>
      <c r="Q22" s="11"/>
      <c r="R22" s="11"/>
      <c r="V22" s="11"/>
      <c r="W22" s="11"/>
      <c r="X22" s="11"/>
      <c r="Y22" s="11"/>
    </row>
    <row r="23" spans="2:25" ht="15" customHeight="1" x14ac:dyDescent="0.2">
      <c r="B23" s="44" t="s">
        <v>19</v>
      </c>
      <c r="C23" s="16">
        <v>2373.2550000000001</v>
      </c>
      <c r="D23" s="16">
        <v>8282.4240000000009</v>
      </c>
      <c r="F23" s="44" t="s">
        <v>19</v>
      </c>
      <c r="G23" s="16">
        <v>2589.5250000000001</v>
      </c>
      <c r="H23" s="16">
        <v>9309.8770000000004</v>
      </c>
      <c r="O23" s="109"/>
      <c r="P23" s="109"/>
      <c r="Q23" s="11"/>
      <c r="R23" s="11"/>
      <c r="V23" s="11"/>
      <c r="W23" s="11"/>
      <c r="X23" s="11"/>
      <c r="Y23" s="11"/>
    </row>
    <row r="24" spans="2:25" ht="15" customHeight="1" x14ac:dyDescent="0.2">
      <c r="B24" s="43" t="s">
        <v>84</v>
      </c>
      <c r="C24" s="7">
        <v>2010.15</v>
      </c>
      <c r="D24" s="7">
        <v>6963.5469999999996</v>
      </c>
      <c r="F24" s="43" t="s">
        <v>84</v>
      </c>
      <c r="G24" s="7">
        <v>2031.8710000000001</v>
      </c>
      <c r="H24" s="7">
        <v>8675.8089999999993</v>
      </c>
      <c r="O24" s="109"/>
      <c r="P24" s="109"/>
      <c r="Q24" s="11"/>
      <c r="R24" s="11"/>
      <c r="V24" s="11"/>
      <c r="W24" s="11"/>
      <c r="X24" s="11"/>
      <c r="Y24" s="11"/>
    </row>
    <row r="25" spans="2:25" ht="15" customHeight="1" x14ac:dyDescent="0.2">
      <c r="B25" s="44" t="s">
        <v>99</v>
      </c>
      <c r="C25" s="16">
        <v>10313.005999999999</v>
      </c>
      <c r="D25" s="16">
        <v>6724.2389999999996</v>
      </c>
      <c r="F25" s="44" t="s">
        <v>93</v>
      </c>
      <c r="G25" s="16">
        <v>2823.15</v>
      </c>
      <c r="H25" s="16">
        <v>8665.6910000000007</v>
      </c>
      <c r="O25" s="109"/>
      <c r="P25" s="109"/>
      <c r="Q25" s="11"/>
      <c r="R25" s="11"/>
      <c r="V25" s="11"/>
      <c r="W25" s="11"/>
      <c r="X25" s="11"/>
      <c r="Y25" s="11"/>
    </row>
    <row r="26" spans="2:25" ht="15" customHeight="1" x14ac:dyDescent="0.2">
      <c r="B26" s="43" t="s">
        <v>115</v>
      </c>
      <c r="C26" s="7">
        <v>1984.721</v>
      </c>
      <c r="D26" s="7">
        <v>6446.8530000000001</v>
      </c>
      <c r="F26" s="43" t="s">
        <v>99</v>
      </c>
      <c r="G26" s="7">
        <v>10257.819</v>
      </c>
      <c r="H26" s="7">
        <v>7576.3459999999995</v>
      </c>
      <c r="O26" s="109"/>
      <c r="P26" s="109"/>
      <c r="Q26" s="11"/>
      <c r="R26" s="11"/>
      <c r="V26" s="11"/>
      <c r="W26" s="11"/>
      <c r="X26" s="11"/>
      <c r="Y26" s="11"/>
    </row>
    <row r="27" spans="2:25" ht="15" customHeight="1" x14ac:dyDescent="0.2">
      <c r="B27" s="44" t="s">
        <v>118</v>
      </c>
      <c r="C27" s="16">
        <v>889.82600000000002</v>
      </c>
      <c r="D27" s="16">
        <v>5642.5410000000002</v>
      </c>
      <c r="F27" s="44" t="s">
        <v>115</v>
      </c>
      <c r="G27" s="16">
        <v>1756.9159999999999</v>
      </c>
      <c r="H27" s="16">
        <v>5858.8090000000002</v>
      </c>
      <c r="O27" s="109"/>
      <c r="P27" s="109"/>
      <c r="Q27" s="11"/>
      <c r="R27" s="11"/>
      <c r="V27" s="11"/>
      <c r="W27" s="11"/>
      <c r="X27" s="11"/>
      <c r="Y27" s="11"/>
    </row>
    <row r="28" spans="2:25" ht="15" customHeight="1" x14ac:dyDescent="0.2">
      <c r="B28" s="43" t="s">
        <v>26</v>
      </c>
      <c r="C28" s="7">
        <f>C29-SUM(C4:C27)</f>
        <v>32451.184000000008</v>
      </c>
      <c r="D28" s="7">
        <f>D29-SUM(D4:D27)</f>
        <v>74840.955000000075</v>
      </c>
      <c r="F28" s="43" t="s">
        <v>26</v>
      </c>
      <c r="G28" s="7">
        <f>G29-SUM(G4:G27)</f>
        <v>32812.646999999648</v>
      </c>
      <c r="H28" s="7">
        <f>H29-SUM(H4:H27)</f>
        <v>85849.710999999195</v>
      </c>
      <c r="O28" s="109"/>
      <c r="P28" s="109"/>
      <c r="Q28" s="11"/>
      <c r="R28" s="11"/>
      <c r="V28" s="11"/>
      <c r="W28" s="11"/>
      <c r="X28" s="11"/>
      <c r="Y28" s="11"/>
    </row>
    <row r="29" spans="2:25" ht="21" customHeight="1" x14ac:dyDescent="0.2">
      <c r="B29" s="17" t="s">
        <v>27</v>
      </c>
      <c r="C29" s="81">
        <v>328802.5720000001</v>
      </c>
      <c r="D29" s="81">
        <v>927437.15099999995</v>
      </c>
      <c r="F29" s="17" t="s">
        <v>27</v>
      </c>
      <c r="G29" s="81">
        <v>325357.40399999969</v>
      </c>
      <c r="H29" s="81">
        <v>938963.28799999924</v>
      </c>
      <c r="K29" s="7"/>
      <c r="O29" s="109"/>
      <c r="P29" s="109"/>
      <c r="Q29" s="11"/>
      <c r="R29" s="11"/>
      <c r="V29" s="11"/>
      <c r="W29" s="11"/>
      <c r="X29" s="11"/>
      <c r="Y29" s="11"/>
    </row>
    <row r="30" spans="2:25" x14ac:dyDescent="0.2">
      <c r="K30" s="7"/>
      <c r="O30" s="109"/>
      <c r="P30" s="109"/>
      <c r="Q30" s="11"/>
      <c r="R30" s="11"/>
      <c r="V30" s="11"/>
      <c r="W30" s="11"/>
      <c r="X30" s="11"/>
      <c r="Y30" s="11"/>
    </row>
    <row r="31" spans="2:25" x14ac:dyDescent="0.2">
      <c r="H31" s="12" t="s">
        <v>13</v>
      </c>
      <c r="K31" s="7"/>
      <c r="O31" s="109"/>
      <c r="P31" s="109"/>
      <c r="Q31" s="11"/>
      <c r="R31" s="11"/>
      <c r="V31" s="11"/>
      <c r="W31" s="11"/>
      <c r="X31" s="11"/>
      <c r="Y31" s="11"/>
    </row>
    <row r="32" spans="2:25" ht="27.95" customHeight="1" x14ac:dyDescent="0.2">
      <c r="B32" s="2" t="s">
        <v>72</v>
      </c>
      <c r="K32" s="7"/>
      <c r="O32" s="109"/>
      <c r="P32" s="109"/>
      <c r="Q32" s="11"/>
      <c r="R32" s="11"/>
      <c r="V32" s="11"/>
      <c r="W32" s="11"/>
      <c r="X32" s="11"/>
      <c r="Y32" s="11"/>
    </row>
    <row r="33" spans="2:25" ht="15.95" customHeight="1" x14ac:dyDescent="0.2">
      <c r="B33" s="29">
        <v>2021</v>
      </c>
      <c r="F33" s="29">
        <v>2022</v>
      </c>
      <c r="K33" s="11"/>
      <c r="L33" s="38"/>
      <c r="M33" s="38"/>
      <c r="N33" s="38"/>
      <c r="O33" s="109"/>
      <c r="P33" s="109"/>
      <c r="Q33" s="11"/>
      <c r="R33" s="11"/>
      <c r="V33" s="11"/>
      <c r="W33" s="11"/>
      <c r="X33" s="11"/>
      <c r="Y33" s="11"/>
    </row>
    <row r="34" spans="2:25" ht="30" customHeight="1" x14ac:dyDescent="0.2">
      <c r="B34" s="5"/>
      <c r="C34" s="15" t="s">
        <v>73</v>
      </c>
      <c r="D34" s="15" t="s">
        <v>14</v>
      </c>
      <c r="F34" s="5"/>
      <c r="G34" s="15" t="s">
        <v>73</v>
      </c>
      <c r="H34" s="15" t="s">
        <v>14</v>
      </c>
      <c r="O34" s="109"/>
      <c r="P34" s="109"/>
      <c r="Q34" s="11"/>
      <c r="R34" s="11"/>
      <c r="S34" s="6"/>
      <c r="V34" s="11"/>
      <c r="W34" s="11"/>
      <c r="X34" s="11"/>
      <c r="Y34" s="11"/>
    </row>
    <row r="35" spans="2:25" ht="15" customHeight="1" x14ac:dyDescent="0.2">
      <c r="B35" s="43" t="s">
        <v>16</v>
      </c>
      <c r="C35" s="7">
        <v>282645.837</v>
      </c>
      <c r="D35" s="7">
        <v>123983.694</v>
      </c>
      <c r="F35" s="43" t="s">
        <v>16</v>
      </c>
      <c r="G35" s="7">
        <v>285207.11</v>
      </c>
      <c r="H35" s="7">
        <v>144571.22899999999</v>
      </c>
      <c r="O35" s="109"/>
      <c r="P35" s="109"/>
      <c r="Q35" s="11"/>
      <c r="R35" s="11"/>
      <c r="S35" s="6"/>
      <c r="V35" s="11"/>
      <c r="W35" s="11"/>
      <c r="X35" s="11"/>
      <c r="Y35" s="11"/>
    </row>
    <row r="36" spans="2:25" ht="15" customHeight="1" x14ac:dyDescent="0.2">
      <c r="B36" s="44" t="s">
        <v>22</v>
      </c>
      <c r="C36" s="16">
        <v>2544.2800000000002</v>
      </c>
      <c r="D36" s="16">
        <v>25897.491000000002</v>
      </c>
      <c r="F36" s="44" t="s">
        <v>22</v>
      </c>
      <c r="G36" s="16">
        <v>3249.8150000000001</v>
      </c>
      <c r="H36" s="16">
        <v>35187.841</v>
      </c>
      <c r="O36" s="109"/>
      <c r="P36" s="109"/>
      <c r="Q36" s="11"/>
      <c r="R36" s="11"/>
      <c r="V36" s="11"/>
      <c r="W36" s="11"/>
      <c r="X36" s="11"/>
      <c r="Y36" s="11"/>
    </row>
    <row r="37" spans="2:25" ht="15" customHeight="1" x14ac:dyDescent="0.2">
      <c r="B37" s="43" t="s">
        <v>19</v>
      </c>
      <c r="C37" s="7">
        <v>8250.3790000000008</v>
      </c>
      <c r="D37" s="7">
        <v>14554.4</v>
      </c>
      <c r="F37" s="43" t="s">
        <v>19</v>
      </c>
      <c r="G37" s="7">
        <v>7311.232</v>
      </c>
      <c r="H37" s="7">
        <v>15936.79</v>
      </c>
      <c r="O37" s="109"/>
      <c r="P37" s="109"/>
      <c r="Q37" s="11"/>
      <c r="R37" s="11"/>
      <c r="S37" s="6"/>
      <c r="V37" s="11"/>
      <c r="W37" s="11"/>
      <c r="X37" s="11"/>
      <c r="Y37" s="11"/>
    </row>
    <row r="38" spans="2:25" ht="15" customHeight="1" x14ac:dyDescent="0.2">
      <c r="B38" s="44" t="s">
        <v>25</v>
      </c>
      <c r="C38" s="16">
        <v>660.87300000000005</v>
      </c>
      <c r="D38" s="16">
        <v>3120.3890000000001</v>
      </c>
      <c r="F38" s="44" t="s">
        <v>25</v>
      </c>
      <c r="G38" s="16">
        <v>942.01</v>
      </c>
      <c r="H38" s="16">
        <v>4210.7740000000003</v>
      </c>
      <c r="O38" s="109"/>
      <c r="P38" s="109"/>
      <c r="Q38" s="11"/>
      <c r="R38" s="11"/>
      <c r="V38" s="11"/>
      <c r="W38" s="11"/>
      <c r="X38" s="11"/>
      <c r="Y38" s="11"/>
    </row>
    <row r="39" spans="2:25" ht="15" customHeight="1" x14ac:dyDescent="0.2">
      <c r="B39" s="43" t="s">
        <v>98</v>
      </c>
      <c r="C39" s="7">
        <v>2683.1439999999998</v>
      </c>
      <c r="D39" s="7">
        <v>988.22299999999996</v>
      </c>
      <c r="F39" s="43" t="s">
        <v>21</v>
      </c>
      <c r="G39" s="7">
        <v>66.728999999999999</v>
      </c>
      <c r="H39" s="7">
        <v>987.49800000000005</v>
      </c>
      <c r="O39" s="109"/>
      <c r="P39" s="109"/>
      <c r="Q39" s="11"/>
      <c r="R39" s="11"/>
      <c r="V39" s="11"/>
      <c r="W39" s="11"/>
      <c r="X39" s="11"/>
      <c r="Y39" s="11"/>
    </row>
    <row r="40" spans="2:25" ht="15" customHeight="1" x14ac:dyDescent="0.2">
      <c r="B40" s="44" t="s">
        <v>21</v>
      </c>
      <c r="C40" s="16">
        <v>47.923999999999999</v>
      </c>
      <c r="D40" s="16">
        <v>865.57500000000005</v>
      </c>
      <c r="F40" s="44" t="s">
        <v>129</v>
      </c>
      <c r="G40" s="16">
        <v>19.986000000000001</v>
      </c>
      <c r="H40" s="16">
        <v>761.77599999999995</v>
      </c>
      <c r="O40" s="109"/>
      <c r="P40" s="109"/>
      <c r="Q40" s="11"/>
      <c r="R40" s="11"/>
      <c r="V40" s="11"/>
      <c r="W40" s="11"/>
      <c r="X40" s="11"/>
      <c r="Y40" s="11"/>
    </row>
    <row r="41" spans="2:25" ht="15" customHeight="1" x14ac:dyDescent="0.2">
      <c r="B41" s="43" t="s">
        <v>15</v>
      </c>
      <c r="C41" s="7">
        <v>20.972000000000001</v>
      </c>
      <c r="D41" s="7">
        <v>659.35799999999995</v>
      </c>
      <c r="F41" s="43" t="s">
        <v>54</v>
      </c>
      <c r="G41" s="7">
        <v>25.937000000000001</v>
      </c>
      <c r="H41" s="7">
        <v>754.42499999999995</v>
      </c>
      <c r="O41" s="109"/>
      <c r="P41" s="109"/>
      <c r="Q41" s="11"/>
      <c r="R41" s="11"/>
      <c r="V41" s="11"/>
      <c r="W41" s="11"/>
      <c r="X41" s="11"/>
      <c r="Y41" s="11"/>
    </row>
    <row r="42" spans="2:25" ht="15" customHeight="1" x14ac:dyDescent="0.2">
      <c r="B42" s="44" t="s">
        <v>129</v>
      </c>
      <c r="C42" s="16">
        <v>34.908000000000001</v>
      </c>
      <c r="D42" s="16">
        <v>573.09400000000005</v>
      </c>
      <c r="F42" s="44" t="s">
        <v>53</v>
      </c>
      <c r="G42" s="16">
        <v>24.667000000000002</v>
      </c>
      <c r="H42" s="16">
        <v>504.78500000000003</v>
      </c>
      <c r="O42" s="109"/>
      <c r="P42" s="109"/>
      <c r="Q42" s="11"/>
      <c r="R42" s="11"/>
      <c r="S42" s="6"/>
      <c r="V42" s="11"/>
      <c r="W42" s="11"/>
      <c r="X42" s="11"/>
      <c r="Y42" s="11"/>
    </row>
    <row r="43" spans="2:25" ht="15" customHeight="1" x14ac:dyDescent="0.2">
      <c r="B43" s="43" t="s">
        <v>54</v>
      </c>
      <c r="C43" s="7">
        <v>15.833</v>
      </c>
      <c r="D43" s="7">
        <v>426.38200000000001</v>
      </c>
      <c r="F43" s="43" t="s">
        <v>128</v>
      </c>
      <c r="G43" s="7">
        <v>48.841000000000001</v>
      </c>
      <c r="H43" s="7">
        <v>373.185</v>
      </c>
      <c r="O43" s="109"/>
      <c r="P43" s="109"/>
      <c r="Q43" s="11"/>
      <c r="R43" s="11"/>
      <c r="S43" s="6"/>
      <c r="V43" s="11"/>
      <c r="W43" s="11"/>
      <c r="X43" s="11"/>
      <c r="Y43" s="11"/>
    </row>
    <row r="44" spans="2:25" ht="15" customHeight="1" x14ac:dyDescent="0.2">
      <c r="B44" s="44" t="s">
        <v>53</v>
      </c>
      <c r="C44" s="16">
        <v>18.309000000000001</v>
      </c>
      <c r="D44" s="16">
        <v>339.71499999999997</v>
      </c>
      <c r="F44" s="44" t="s">
        <v>23</v>
      </c>
      <c r="G44" s="16">
        <v>5.7750000000000004</v>
      </c>
      <c r="H44" s="16">
        <v>366.22</v>
      </c>
      <c r="O44" s="109"/>
      <c r="P44" s="109"/>
      <c r="Q44" s="11"/>
      <c r="R44" s="11"/>
      <c r="V44" s="11"/>
      <c r="W44" s="11"/>
      <c r="X44" s="11"/>
      <c r="Y44" s="11"/>
    </row>
    <row r="45" spans="2:25" ht="15" customHeight="1" x14ac:dyDescent="0.2">
      <c r="B45" s="43" t="s">
        <v>26</v>
      </c>
      <c r="C45" s="7">
        <f>C46-SUM(C35:C44)</f>
        <v>172.69099999970058</v>
      </c>
      <c r="D45" s="7">
        <f>D46-SUM(D35:D44)</f>
        <v>1457.7179999999935</v>
      </c>
      <c r="F45" s="43" t="s">
        <v>26</v>
      </c>
      <c r="G45" s="7">
        <f>G46-SUM(G35:G44)</f>
        <v>240.15199999994365</v>
      </c>
      <c r="H45" s="7">
        <f>H46-SUM(H35:H44)</f>
        <v>1689.1519999999437</v>
      </c>
      <c r="O45" s="109"/>
      <c r="P45" s="109"/>
      <c r="Q45" s="11"/>
      <c r="R45" s="11"/>
      <c r="S45" s="6"/>
      <c r="V45" s="11"/>
      <c r="W45" s="11"/>
      <c r="X45" s="11"/>
      <c r="Y45" s="11"/>
    </row>
    <row r="46" spans="2:25" ht="21" customHeight="1" x14ac:dyDescent="0.2">
      <c r="B46" s="17" t="s">
        <v>27</v>
      </c>
      <c r="C46" s="81">
        <v>297095.14999999973</v>
      </c>
      <c r="D46" s="81">
        <v>172866.03900000002</v>
      </c>
      <c r="F46" s="17" t="s">
        <v>27</v>
      </c>
      <c r="G46" s="81">
        <v>297142.25399999996</v>
      </c>
      <c r="H46" s="81">
        <v>205343.67499999996</v>
      </c>
      <c r="O46" s="109"/>
      <c r="P46" s="109"/>
      <c r="Q46" s="11"/>
      <c r="R46" s="11"/>
      <c r="V46" s="11"/>
      <c r="W46" s="11"/>
      <c r="X46" s="11"/>
      <c r="Y46" s="11"/>
    </row>
    <row r="47" spans="2:25" x14ac:dyDescent="0.2">
      <c r="G47" s="18"/>
      <c r="H47" s="18"/>
      <c r="I47" s="18"/>
      <c r="O47" s="109"/>
      <c r="P47" s="109"/>
      <c r="Q47" s="11"/>
      <c r="R47" s="11"/>
      <c r="V47" s="11"/>
      <c r="W47" s="11"/>
      <c r="X47" s="11"/>
      <c r="Y47" s="11"/>
    </row>
    <row r="48" spans="2:25" x14ac:dyDescent="0.2">
      <c r="G48" s="18"/>
      <c r="H48" s="18"/>
      <c r="I48" s="18"/>
      <c r="O48" s="109"/>
      <c r="P48" s="109"/>
      <c r="Q48" s="11"/>
      <c r="R48" s="11"/>
      <c r="V48" s="11"/>
      <c r="W48" s="11"/>
      <c r="X48" s="11"/>
      <c r="Y48" s="11"/>
    </row>
    <row r="49" spans="3:25" x14ac:dyDescent="0.2">
      <c r="C49" s="106"/>
      <c r="D49" s="106"/>
      <c r="G49" s="18"/>
      <c r="H49" s="18"/>
      <c r="I49" s="18"/>
      <c r="O49" s="109"/>
      <c r="P49" s="109"/>
      <c r="Q49" s="11"/>
      <c r="R49" s="11"/>
      <c r="V49" s="11"/>
      <c r="W49" s="11"/>
      <c r="X49" s="11"/>
      <c r="Y49" s="11"/>
    </row>
    <row r="50" spans="3:25" x14ac:dyDescent="0.2">
      <c r="C50" s="106"/>
      <c r="D50" s="106"/>
      <c r="G50" s="18"/>
      <c r="H50" s="18"/>
      <c r="I50" s="18"/>
      <c r="O50" s="109"/>
      <c r="P50" s="109"/>
      <c r="Q50" s="11"/>
      <c r="R50" s="11"/>
      <c r="V50" s="11"/>
      <c r="W50" s="11"/>
      <c r="X50" s="11"/>
      <c r="Y50" s="11"/>
    </row>
    <row r="51" spans="3:25" x14ac:dyDescent="0.2">
      <c r="C51" s="106"/>
      <c r="D51" s="106"/>
      <c r="G51" s="18"/>
      <c r="H51" s="18"/>
      <c r="I51" s="18"/>
      <c r="O51" s="109"/>
      <c r="P51" s="109"/>
      <c r="Q51" s="11"/>
      <c r="R51" s="11"/>
      <c r="V51" s="11"/>
      <c r="W51" s="11"/>
      <c r="X51" s="11"/>
      <c r="Y51" s="11"/>
    </row>
    <row r="52" spans="3:25" x14ac:dyDescent="0.2">
      <c r="C52" s="106"/>
      <c r="D52" s="106"/>
      <c r="G52" s="18"/>
      <c r="H52" s="18"/>
      <c r="I52" s="18"/>
      <c r="L52" s="38"/>
      <c r="M52" s="38"/>
      <c r="N52" s="38"/>
      <c r="O52" s="109"/>
      <c r="P52" s="109"/>
      <c r="Q52" s="11"/>
      <c r="R52" s="11"/>
      <c r="V52" s="11"/>
      <c r="W52" s="11"/>
      <c r="X52" s="11"/>
      <c r="Y52" s="11"/>
    </row>
    <row r="53" spans="3:25" x14ac:dyDescent="0.2">
      <c r="G53" s="18"/>
      <c r="H53" s="18"/>
      <c r="I53" s="18"/>
      <c r="O53" s="109"/>
      <c r="P53" s="109"/>
      <c r="Q53" s="11"/>
      <c r="R53" s="11"/>
      <c r="V53" s="11"/>
      <c r="W53" s="11"/>
      <c r="X53" s="11"/>
      <c r="Y53" s="11"/>
    </row>
    <row r="54" spans="3:25" x14ac:dyDescent="0.2">
      <c r="G54" s="18"/>
      <c r="H54" s="18"/>
      <c r="I54" s="18"/>
      <c r="O54" s="109"/>
      <c r="P54" s="109"/>
      <c r="Q54" s="11"/>
      <c r="R54" s="11"/>
      <c r="X54" s="11"/>
      <c r="Y54" s="11"/>
    </row>
    <row r="55" spans="3:25" x14ac:dyDescent="0.2">
      <c r="G55" s="18"/>
      <c r="H55" s="18"/>
      <c r="I55" s="18"/>
      <c r="O55" s="109"/>
      <c r="P55" s="109"/>
      <c r="Q55" s="11"/>
      <c r="R55" s="11"/>
      <c r="X55" s="11"/>
      <c r="Y55" s="11"/>
    </row>
    <row r="56" spans="3:25" x14ac:dyDescent="0.2">
      <c r="G56" s="18"/>
      <c r="H56" s="18"/>
      <c r="I56" s="18"/>
      <c r="O56" s="109"/>
      <c r="P56" s="109"/>
      <c r="Q56" s="11"/>
      <c r="R56" s="11"/>
      <c r="X56" s="11"/>
      <c r="Y56" s="11"/>
    </row>
    <row r="57" spans="3:25" x14ac:dyDescent="0.2">
      <c r="G57" s="18"/>
      <c r="H57" s="18"/>
      <c r="I57" s="18"/>
      <c r="O57" s="109"/>
      <c r="P57" s="109"/>
      <c r="Q57" s="11"/>
      <c r="R57" s="11"/>
      <c r="X57" s="11"/>
      <c r="Y57" s="11"/>
    </row>
    <row r="58" spans="3:25" x14ac:dyDescent="0.2">
      <c r="G58" s="18"/>
      <c r="H58" s="18"/>
      <c r="I58" s="18"/>
      <c r="O58" s="109"/>
      <c r="P58" s="109"/>
      <c r="Q58" s="11"/>
      <c r="R58" s="11"/>
      <c r="X58" s="11"/>
      <c r="Y58" s="11"/>
    </row>
    <row r="59" spans="3:25" x14ac:dyDescent="0.2">
      <c r="G59" s="18"/>
      <c r="H59" s="18"/>
      <c r="I59" s="18"/>
      <c r="O59" s="109"/>
      <c r="P59" s="109"/>
      <c r="Q59" s="11"/>
      <c r="R59" s="11"/>
      <c r="X59" s="11"/>
      <c r="Y59" s="11"/>
    </row>
    <row r="60" spans="3:25" x14ac:dyDescent="0.2">
      <c r="G60" s="18"/>
      <c r="H60" s="18"/>
      <c r="I60" s="18"/>
      <c r="O60" s="109"/>
      <c r="P60" s="109"/>
      <c r="Q60" s="11"/>
      <c r="R60" s="11"/>
      <c r="X60" s="11"/>
      <c r="Y60" s="11"/>
    </row>
    <row r="61" spans="3:25" x14ac:dyDescent="0.2">
      <c r="G61" s="18"/>
      <c r="H61" s="18"/>
      <c r="I61" s="18"/>
      <c r="O61" s="109"/>
      <c r="P61" s="109"/>
      <c r="Q61" s="11"/>
      <c r="R61" s="11"/>
      <c r="X61" s="11"/>
      <c r="Y61" s="11"/>
    </row>
    <row r="62" spans="3:25" x14ac:dyDescent="0.2">
      <c r="G62" s="18"/>
      <c r="H62" s="18"/>
      <c r="I62" s="18"/>
      <c r="O62" s="109"/>
      <c r="P62" s="109"/>
      <c r="Q62" s="11"/>
      <c r="R62" s="11"/>
      <c r="X62" s="11"/>
      <c r="Y62" s="11"/>
    </row>
    <row r="63" spans="3:25" x14ac:dyDescent="0.2">
      <c r="G63" s="18"/>
      <c r="H63" s="18"/>
      <c r="I63" s="18"/>
      <c r="O63" s="109"/>
      <c r="P63" s="109"/>
      <c r="Q63" s="11"/>
      <c r="R63" s="11"/>
      <c r="X63" s="11"/>
      <c r="Y63" s="11"/>
    </row>
    <row r="64" spans="3:25" x14ac:dyDescent="0.2">
      <c r="G64" s="18"/>
      <c r="H64" s="18"/>
      <c r="I64" s="18"/>
      <c r="O64" s="109"/>
      <c r="P64" s="109"/>
      <c r="Q64" s="11"/>
      <c r="R64" s="11"/>
      <c r="X64" s="11"/>
      <c r="Y64" s="11"/>
    </row>
    <row r="65" spans="7:25" x14ac:dyDescent="0.2">
      <c r="G65" s="18"/>
      <c r="H65" s="18"/>
      <c r="I65" s="18"/>
      <c r="O65" s="109"/>
      <c r="P65" s="109"/>
      <c r="Q65" s="11"/>
      <c r="R65" s="11"/>
      <c r="X65" s="11"/>
      <c r="Y65" s="11"/>
    </row>
    <row r="66" spans="7:25" x14ac:dyDescent="0.2">
      <c r="G66" s="18"/>
      <c r="H66" s="18"/>
      <c r="I66" s="18"/>
      <c r="O66" s="109"/>
      <c r="P66" s="109"/>
      <c r="Q66" s="11"/>
      <c r="R66" s="11"/>
      <c r="X66" s="11"/>
      <c r="Y66" s="11"/>
    </row>
    <row r="67" spans="7:25" x14ac:dyDescent="0.2">
      <c r="G67" s="18"/>
      <c r="H67" s="18"/>
      <c r="I67" s="18"/>
      <c r="O67" s="109"/>
      <c r="P67" s="109"/>
      <c r="Q67" s="11"/>
      <c r="R67" s="11"/>
      <c r="X67" s="11"/>
      <c r="Y67" s="11"/>
    </row>
    <row r="68" spans="7:25" x14ac:dyDescent="0.2">
      <c r="G68" s="18"/>
      <c r="H68" s="18"/>
      <c r="I68" s="18"/>
      <c r="O68" s="109"/>
      <c r="P68" s="109"/>
      <c r="Q68" s="11"/>
      <c r="R68" s="11"/>
      <c r="X68" s="11"/>
      <c r="Y68" s="11"/>
    </row>
    <row r="69" spans="7:25" x14ac:dyDescent="0.2">
      <c r="G69" s="18"/>
      <c r="H69" s="18"/>
      <c r="I69" s="18"/>
      <c r="O69" s="109"/>
      <c r="P69" s="109"/>
      <c r="Q69" s="11"/>
      <c r="R69" s="11"/>
      <c r="X69" s="11"/>
      <c r="Y69" s="11"/>
    </row>
    <row r="70" spans="7:25" x14ac:dyDescent="0.2">
      <c r="G70" s="18"/>
      <c r="H70" s="18"/>
      <c r="I70" s="18"/>
      <c r="O70" s="109"/>
      <c r="P70" s="109"/>
      <c r="Q70" s="11"/>
      <c r="R70" s="11"/>
      <c r="X70" s="11"/>
      <c r="Y70" s="11"/>
    </row>
    <row r="71" spans="7:25" x14ac:dyDescent="0.2">
      <c r="G71" s="18"/>
      <c r="H71" s="18"/>
      <c r="I71" s="18"/>
      <c r="O71" s="109"/>
      <c r="P71" s="109"/>
      <c r="Q71" s="11"/>
      <c r="R71" s="11"/>
      <c r="X71" s="11"/>
      <c r="Y71" s="11"/>
    </row>
    <row r="72" spans="7:25" x14ac:dyDescent="0.2">
      <c r="G72" s="18"/>
      <c r="H72" s="18"/>
      <c r="I72" s="18"/>
      <c r="O72" s="109"/>
      <c r="P72" s="109"/>
      <c r="Q72" s="11"/>
      <c r="R72" s="11"/>
      <c r="X72" s="11"/>
      <c r="Y72" s="11"/>
    </row>
    <row r="73" spans="7:25" x14ac:dyDescent="0.2">
      <c r="G73" s="18"/>
      <c r="H73" s="18"/>
      <c r="I73" s="18"/>
      <c r="O73" s="109"/>
      <c r="P73" s="109"/>
      <c r="Q73" s="11"/>
      <c r="R73" s="11"/>
      <c r="X73" s="11"/>
      <c r="Y73" s="11"/>
    </row>
    <row r="74" spans="7:25" x14ac:dyDescent="0.2">
      <c r="G74" s="18"/>
      <c r="H74" s="18"/>
      <c r="I74" s="18"/>
      <c r="O74" s="109"/>
      <c r="P74" s="109"/>
      <c r="Q74" s="11"/>
      <c r="R74" s="11"/>
      <c r="X74" s="11"/>
      <c r="Y74" s="11"/>
    </row>
    <row r="75" spans="7:25" x14ac:dyDescent="0.2">
      <c r="G75" s="18"/>
      <c r="H75" s="18"/>
      <c r="I75" s="18"/>
      <c r="L75" s="11"/>
      <c r="O75" s="109"/>
      <c r="P75" s="109"/>
      <c r="Q75" s="11"/>
      <c r="R75" s="11"/>
      <c r="X75" s="11"/>
      <c r="Y75" s="11"/>
    </row>
    <row r="76" spans="7:25" x14ac:dyDescent="0.2">
      <c r="G76" s="18"/>
      <c r="H76" s="18"/>
      <c r="I76" s="18"/>
      <c r="O76" s="109"/>
      <c r="P76" s="109"/>
      <c r="Q76" s="11"/>
      <c r="R76" s="11"/>
      <c r="X76" s="11"/>
      <c r="Y76" s="11"/>
    </row>
    <row r="77" spans="7:25" x14ac:dyDescent="0.2">
      <c r="G77" s="18"/>
      <c r="H77" s="18"/>
      <c r="I77" s="18"/>
      <c r="O77" s="109"/>
      <c r="P77" s="109"/>
      <c r="Q77" s="11"/>
      <c r="R77" s="11"/>
      <c r="X77" s="11"/>
      <c r="Y77" s="11"/>
    </row>
    <row r="78" spans="7:25" x14ac:dyDescent="0.2">
      <c r="G78" s="18"/>
      <c r="H78" s="18"/>
      <c r="I78" s="18"/>
      <c r="O78" s="109"/>
      <c r="P78" s="109"/>
      <c r="Q78" s="11"/>
      <c r="R78" s="11"/>
      <c r="X78" s="11"/>
      <c r="Y78" s="11"/>
    </row>
    <row r="79" spans="7:25" x14ac:dyDescent="0.2">
      <c r="G79" s="18"/>
      <c r="H79" s="18"/>
      <c r="I79" s="18"/>
      <c r="O79" s="109"/>
      <c r="P79" s="109"/>
      <c r="Q79" s="11"/>
      <c r="R79" s="11"/>
      <c r="X79" s="11"/>
      <c r="Y79" s="11"/>
    </row>
    <row r="80" spans="7:25" x14ac:dyDescent="0.2">
      <c r="G80" s="18"/>
      <c r="H80" s="18"/>
      <c r="I80" s="18"/>
      <c r="O80" s="109"/>
      <c r="P80" s="109"/>
      <c r="Q80" s="11"/>
      <c r="R80" s="11"/>
      <c r="X80" s="11"/>
      <c r="Y80" s="11"/>
    </row>
    <row r="81" spans="7:25" x14ac:dyDescent="0.2">
      <c r="G81" s="18"/>
      <c r="H81" s="18"/>
      <c r="I81" s="18"/>
      <c r="O81" s="109"/>
      <c r="P81" s="109"/>
      <c r="Q81" s="11"/>
      <c r="R81" s="11"/>
      <c r="X81" s="11"/>
      <c r="Y81" s="11"/>
    </row>
    <row r="82" spans="7:25" x14ac:dyDescent="0.2">
      <c r="G82" s="18"/>
      <c r="H82" s="18"/>
      <c r="I82" s="18"/>
      <c r="O82" s="109"/>
      <c r="P82" s="109"/>
      <c r="Q82" s="11"/>
      <c r="R82" s="11"/>
      <c r="X82" s="11"/>
      <c r="Y82" s="11"/>
    </row>
    <row r="83" spans="7:25" x14ac:dyDescent="0.2">
      <c r="G83" s="18"/>
      <c r="H83" s="18"/>
      <c r="I83" s="18"/>
      <c r="L83" s="38"/>
      <c r="M83" s="38"/>
      <c r="N83" s="38"/>
      <c r="O83" s="109"/>
      <c r="P83" s="109"/>
      <c r="Q83" s="11"/>
      <c r="R83" s="11"/>
      <c r="X83" s="11"/>
      <c r="Y83" s="11"/>
    </row>
    <row r="84" spans="7:25" x14ac:dyDescent="0.2">
      <c r="G84" s="18"/>
      <c r="H84" s="18"/>
      <c r="I84" s="18"/>
      <c r="O84" s="109"/>
      <c r="P84" s="109"/>
      <c r="Q84" s="11"/>
      <c r="R84" s="11"/>
      <c r="X84" s="11"/>
      <c r="Y84" s="11"/>
    </row>
    <row r="85" spans="7:25" x14ac:dyDescent="0.2">
      <c r="G85" s="18"/>
      <c r="H85" s="18"/>
      <c r="I85" s="18"/>
      <c r="O85" s="109"/>
      <c r="P85" s="109"/>
      <c r="Q85" s="11"/>
      <c r="R85" s="11"/>
      <c r="X85" s="11"/>
      <c r="Y85" s="11"/>
    </row>
    <row r="86" spans="7:25" x14ac:dyDescent="0.2">
      <c r="G86" s="18"/>
      <c r="H86" s="18"/>
      <c r="I86" s="18"/>
      <c r="O86" s="109"/>
      <c r="P86" s="109"/>
      <c r="Q86" s="11"/>
      <c r="R86" s="11"/>
      <c r="X86" s="11"/>
      <c r="Y86" s="11"/>
    </row>
    <row r="87" spans="7:25" x14ac:dyDescent="0.2">
      <c r="G87" s="18"/>
      <c r="H87" s="18"/>
      <c r="I87" s="18"/>
      <c r="O87" s="109"/>
      <c r="P87" s="109"/>
      <c r="Q87" s="11"/>
      <c r="R87" s="11"/>
      <c r="X87" s="11"/>
      <c r="Y87" s="11"/>
    </row>
    <row r="88" spans="7:25" x14ac:dyDescent="0.2">
      <c r="G88" s="18"/>
      <c r="H88" s="18"/>
      <c r="I88" s="18"/>
      <c r="O88" s="109"/>
      <c r="P88" s="109"/>
      <c r="Q88" s="11"/>
      <c r="R88" s="11"/>
      <c r="X88" s="11"/>
      <c r="Y88" s="11"/>
    </row>
    <row r="89" spans="7:25" x14ac:dyDescent="0.2">
      <c r="G89" s="18"/>
      <c r="H89" s="18"/>
      <c r="I89" s="18"/>
      <c r="O89" s="109"/>
      <c r="P89" s="109"/>
      <c r="Q89" s="11"/>
      <c r="R89" s="11"/>
      <c r="X89" s="11"/>
      <c r="Y89" s="11"/>
    </row>
    <row r="90" spans="7:25" x14ac:dyDescent="0.2">
      <c r="G90" s="18"/>
      <c r="H90" s="18"/>
      <c r="I90" s="18"/>
      <c r="O90" s="109"/>
      <c r="P90" s="109"/>
      <c r="Q90" s="11"/>
      <c r="R90" s="11"/>
      <c r="X90" s="11"/>
      <c r="Y90" s="11"/>
    </row>
    <row r="91" spans="7:25" x14ac:dyDescent="0.2">
      <c r="G91" s="18"/>
      <c r="H91" s="18"/>
      <c r="I91" s="18"/>
      <c r="O91" s="109"/>
      <c r="P91" s="109"/>
      <c r="Q91" s="11"/>
      <c r="R91" s="11"/>
      <c r="X91" s="11"/>
      <c r="Y91" s="11"/>
    </row>
    <row r="92" spans="7:25" x14ac:dyDescent="0.2">
      <c r="G92" s="18"/>
      <c r="H92" s="18"/>
      <c r="I92" s="18"/>
      <c r="O92" s="109"/>
      <c r="P92" s="109"/>
      <c r="Q92" s="11"/>
      <c r="R92" s="11"/>
      <c r="X92" s="11"/>
      <c r="Y92" s="11"/>
    </row>
    <row r="93" spans="7:25" x14ac:dyDescent="0.2">
      <c r="G93" s="18"/>
      <c r="H93" s="18"/>
      <c r="I93" s="18"/>
      <c r="O93" s="109"/>
      <c r="P93" s="109"/>
      <c r="Q93" s="11"/>
      <c r="R93" s="11"/>
      <c r="X93" s="11"/>
      <c r="Y93" s="11"/>
    </row>
    <row r="94" spans="7:25" x14ac:dyDescent="0.2">
      <c r="G94" s="18"/>
      <c r="H94" s="18"/>
      <c r="I94" s="18"/>
      <c r="O94" s="109"/>
      <c r="P94" s="109"/>
      <c r="Q94" s="11"/>
      <c r="R94" s="11"/>
      <c r="X94" s="11"/>
      <c r="Y94" s="11"/>
    </row>
    <row r="95" spans="7:25" x14ac:dyDescent="0.2">
      <c r="G95" s="18"/>
      <c r="H95" s="18"/>
      <c r="I95" s="18"/>
      <c r="L95" s="38"/>
      <c r="M95" s="38"/>
      <c r="N95" s="38"/>
      <c r="O95" s="109"/>
      <c r="P95" s="109"/>
      <c r="Q95" s="11"/>
      <c r="R95" s="11"/>
      <c r="X95" s="11"/>
      <c r="Y95" s="11"/>
    </row>
    <row r="96" spans="7:25" x14ac:dyDescent="0.2">
      <c r="G96" s="18"/>
      <c r="H96" s="18"/>
      <c r="I96" s="18"/>
      <c r="O96" s="109"/>
      <c r="P96" s="109"/>
      <c r="Q96" s="11"/>
      <c r="R96" s="11"/>
      <c r="X96" s="11"/>
      <c r="Y96" s="11"/>
    </row>
    <row r="97" spans="7:25" x14ac:dyDescent="0.2">
      <c r="G97" s="18"/>
      <c r="H97" s="18"/>
      <c r="I97" s="18"/>
      <c r="O97" s="109"/>
      <c r="P97" s="109"/>
      <c r="Q97" s="11"/>
      <c r="R97" s="11"/>
      <c r="X97" s="11"/>
      <c r="Y97" s="11"/>
    </row>
    <row r="98" spans="7:25" x14ac:dyDescent="0.2">
      <c r="G98" s="18"/>
      <c r="H98" s="18"/>
      <c r="I98" s="18"/>
      <c r="O98" s="109"/>
      <c r="P98" s="109"/>
      <c r="Q98" s="11"/>
      <c r="R98" s="11"/>
      <c r="X98" s="11"/>
      <c r="Y98" s="11"/>
    </row>
    <row r="99" spans="7:25" x14ac:dyDescent="0.2">
      <c r="G99" s="18"/>
      <c r="H99" s="18"/>
      <c r="I99" s="18"/>
      <c r="O99" s="109"/>
      <c r="P99" s="109"/>
      <c r="Q99" s="11"/>
      <c r="R99" s="11"/>
      <c r="X99" s="11"/>
      <c r="Y99" s="11"/>
    </row>
    <row r="100" spans="7:25" x14ac:dyDescent="0.2">
      <c r="G100" s="18"/>
      <c r="H100" s="18"/>
      <c r="I100" s="18"/>
      <c r="O100" s="109"/>
      <c r="P100" s="109"/>
      <c r="Q100" s="11"/>
      <c r="R100" s="11"/>
      <c r="X100" s="11"/>
      <c r="Y100" s="11"/>
    </row>
    <row r="101" spans="7:25" x14ac:dyDescent="0.2">
      <c r="G101" s="18"/>
      <c r="H101" s="18"/>
      <c r="I101" s="18"/>
      <c r="O101" s="109"/>
      <c r="P101" s="109"/>
      <c r="Q101" s="11"/>
      <c r="R101" s="11"/>
      <c r="X101" s="11"/>
      <c r="Y101" s="11"/>
    </row>
    <row r="102" spans="7:25" x14ac:dyDescent="0.2">
      <c r="G102" s="18"/>
      <c r="H102" s="18"/>
      <c r="I102" s="18"/>
      <c r="O102" s="109"/>
      <c r="P102" s="109"/>
      <c r="Q102" s="11"/>
      <c r="R102" s="11"/>
      <c r="X102" s="11"/>
      <c r="Y102" s="11"/>
    </row>
    <row r="103" spans="7:25" x14ac:dyDescent="0.2">
      <c r="G103" s="18"/>
      <c r="H103" s="18"/>
      <c r="O103" s="109"/>
      <c r="P103" s="109"/>
      <c r="Q103" s="11"/>
      <c r="R103" s="11"/>
      <c r="X103" s="11"/>
      <c r="Y103" s="11"/>
    </row>
    <row r="104" spans="7:25" x14ac:dyDescent="0.2">
      <c r="G104" s="18"/>
      <c r="H104" s="18"/>
      <c r="I104" s="18"/>
      <c r="L104" s="11"/>
      <c r="O104" s="109"/>
      <c r="P104" s="109"/>
      <c r="Q104" s="11"/>
      <c r="R104" s="11"/>
      <c r="X104" s="11"/>
      <c r="Y104" s="11"/>
    </row>
    <row r="105" spans="7:25" x14ac:dyDescent="0.2">
      <c r="G105" s="18"/>
      <c r="H105" s="18"/>
      <c r="I105" s="18"/>
      <c r="L105" s="38"/>
      <c r="M105" s="38"/>
      <c r="N105" s="38"/>
      <c r="O105" s="109"/>
      <c r="P105" s="109"/>
      <c r="Q105" s="11"/>
      <c r="R105" s="11"/>
      <c r="X105" s="11"/>
      <c r="Y105" s="11"/>
    </row>
    <row r="106" spans="7:25" x14ac:dyDescent="0.2">
      <c r="G106" s="18"/>
      <c r="H106" s="18"/>
      <c r="I106" s="18"/>
      <c r="L106" s="38"/>
      <c r="M106" s="38"/>
      <c r="N106" s="38"/>
      <c r="O106" s="109"/>
      <c r="P106" s="109"/>
      <c r="Q106" s="11"/>
      <c r="R106" s="11"/>
      <c r="X106" s="11"/>
      <c r="Y106" s="11"/>
    </row>
    <row r="107" spans="7:25" x14ac:dyDescent="0.2">
      <c r="G107" s="18"/>
      <c r="H107" s="18"/>
      <c r="I107" s="18"/>
      <c r="O107" s="109"/>
      <c r="P107" s="109"/>
      <c r="Q107" s="11"/>
      <c r="R107" s="11"/>
      <c r="X107" s="11"/>
      <c r="Y107" s="11"/>
    </row>
    <row r="108" spans="7:25" x14ac:dyDescent="0.2">
      <c r="G108" s="18"/>
      <c r="H108" s="18"/>
      <c r="I108" s="18"/>
      <c r="O108" s="109"/>
      <c r="P108" s="109"/>
      <c r="Q108" s="11"/>
      <c r="R108" s="11"/>
      <c r="X108" s="11"/>
      <c r="Y108" s="11"/>
    </row>
    <row r="109" spans="7:25" x14ac:dyDescent="0.2">
      <c r="G109" s="18"/>
      <c r="H109" s="18"/>
      <c r="I109" s="18"/>
      <c r="O109" s="109"/>
      <c r="P109" s="109"/>
      <c r="Q109" s="11"/>
      <c r="R109" s="11"/>
      <c r="X109" s="11"/>
      <c r="Y109" s="11"/>
    </row>
    <row r="110" spans="7:25" x14ac:dyDescent="0.2">
      <c r="G110" s="18"/>
      <c r="H110" s="18"/>
      <c r="I110" s="18"/>
      <c r="O110" s="109"/>
      <c r="P110" s="109"/>
      <c r="Q110" s="11"/>
      <c r="R110" s="11"/>
      <c r="X110" s="11"/>
      <c r="Y110" s="11"/>
    </row>
    <row r="111" spans="7:25" x14ac:dyDescent="0.2">
      <c r="G111" s="18"/>
      <c r="H111" s="18"/>
      <c r="I111" s="18"/>
      <c r="O111" s="109"/>
      <c r="P111" s="109"/>
      <c r="Q111" s="11"/>
      <c r="R111" s="11"/>
      <c r="X111" s="11"/>
      <c r="Y111" s="11"/>
    </row>
    <row r="112" spans="7:25" x14ac:dyDescent="0.2">
      <c r="G112" s="18"/>
      <c r="H112" s="18"/>
      <c r="I112" s="18"/>
      <c r="O112" s="109"/>
      <c r="P112" s="109"/>
      <c r="Q112" s="11"/>
      <c r="R112" s="11"/>
      <c r="X112" s="11"/>
      <c r="Y112" s="11"/>
    </row>
    <row r="113" spans="7:25" x14ac:dyDescent="0.2">
      <c r="G113" s="18"/>
      <c r="H113" s="18"/>
      <c r="I113" s="18"/>
      <c r="O113" s="109"/>
      <c r="P113" s="109"/>
      <c r="Q113" s="11"/>
      <c r="R113" s="11"/>
      <c r="X113" s="11"/>
      <c r="Y113" s="11"/>
    </row>
    <row r="114" spans="7:25" x14ac:dyDescent="0.2">
      <c r="G114" s="18"/>
      <c r="H114" s="18"/>
      <c r="I114" s="18"/>
      <c r="O114" s="109"/>
      <c r="P114" s="109"/>
      <c r="Q114" s="11"/>
      <c r="R114" s="11"/>
      <c r="X114" s="11"/>
      <c r="Y114" s="11"/>
    </row>
    <row r="115" spans="7:25" x14ac:dyDescent="0.2">
      <c r="G115" s="18"/>
      <c r="H115" s="18"/>
      <c r="I115" s="18"/>
      <c r="O115" s="109"/>
      <c r="P115" s="109"/>
      <c r="Q115" s="11"/>
      <c r="R115" s="11"/>
      <c r="X115" s="11"/>
      <c r="Y115" s="11"/>
    </row>
    <row r="116" spans="7:25" x14ac:dyDescent="0.2">
      <c r="G116" s="18"/>
      <c r="H116" s="18"/>
      <c r="I116" s="18"/>
      <c r="O116" s="109"/>
      <c r="P116" s="109"/>
      <c r="Q116" s="11"/>
      <c r="R116" s="11"/>
      <c r="X116" s="11"/>
      <c r="Y116" s="11"/>
    </row>
    <row r="117" spans="7:25" x14ac:dyDescent="0.2">
      <c r="G117" s="18"/>
      <c r="H117" s="18"/>
      <c r="I117" s="18"/>
      <c r="L117" s="38"/>
      <c r="M117" s="38"/>
      <c r="N117" s="38"/>
      <c r="O117" s="109"/>
      <c r="P117" s="109"/>
      <c r="Q117" s="11"/>
      <c r="R117" s="11"/>
      <c r="X117" s="11"/>
      <c r="Y117" s="11"/>
    </row>
    <row r="118" spans="7:25" x14ac:dyDescent="0.2">
      <c r="G118" s="18"/>
      <c r="H118" s="18"/>
      <c r="I118" s="18"/>
      <c r="O118" s="109"/>
      <c r="P118" s="109"/>
      <c r="Q118" s="11"/>
      <c r="R118" s="11"/>
      <c r="X118" s="11"/>
      <c r="Y118" s="11"/>
    </row>
    <row r="119" spans="7:25" x14ac:dyDescent="0.2">
      <c r="G119" s="18"/>
      <c r="H119" s="18"/>
      <c r="I119" s="18"/>
      <c r="O119" s="109"/>
      <c r="P119" s="109"/>
      <c r="Q119" s="11"/>
      <c r="R119" s="11"/>
      <c r="X119" s="11"/>
      <c r="Y119" s="11"/>
    </row>
    <row r="120" spans="7:25" x14ac:dyDescent="0.2">
      <c r="G120" s="18"/>
      <c r="H120" s="18"/>
      <c r="I120" s="18"/>
      <c r="O120" s="109"/>
      <c r="P120" s="109"/>
      <c r="Q120" s="11"/>
      <c r="R120" s="11"/>
      <c r="X120" s="11"/>
      <c r="Y120" s="11"/>
    </row>
    <row r="121" spans="7:25" x14ac:dyDescent="0.2">
      <c r="G121" s="18"/>
      <c r="H121" s="18"/>
      <c r="I121" s="18"/>
      <c r="O121" s="109"/>
      <c r="P121" s="109"/>
      <c r="Q121" s="11"/>
      <c r="R121" s="11"/>
      <c r="X121" s="11"/>
      <c r="Y121" s="11"/>
    </row>
    <row r="122" spans="7:25" x14ac:dyDescent="0.2">
      <c r="G122" s="18"/>
      <c r="H122" s="18"/>
      <c r="I122" s="18"/>
      <c r="O122" s="109"/>
      <c r="P122" s="109"/>
      <c r="Q122" s="11"/>
      <c r="R122" s="11"/>
      <c r="X122" s="11"/>
      <c r="Y122" s="11"/>
    </row>
    <row r="123" spans="7:25" x14ac:dyDescent="0.2">
      <c r="G123" s="18"/>
      <c r="H123" s="18"/>
      <c r="I123" s="18"/>
      <c r="O123" s="109"/>
      <c r="P123" s="109"/>
      <c r="Q123" s="11"/>
      <c r="R123" s="11"/>
      <c r="X123" s="11"/>
      <c r="Y123" s="11"/>
    </row>
    <row r="124" spans="7:25" x14ac:dyDescent="0.2">
      <c r="G124" s="18"/>
      <c r="H124" s="18"/>
      <c r="I124" s="18"/>
      <c r="O124" s="109"/>
      <c r="P124" s="109"/>
      <c r="Q124" s="11"/>
      <c r="R124" s="11"/>
      <c r="X124" s="11"/>
      <c r="Y124" s="11"/>
    </row>
    <row r="125" spans="7:25" x14ac:dyDescent="0.2">
      <c r="G125" s="18"/>
      <c r="H125" s="18"/>
      <c r="I125" s="18"/>
      <c r="L125" s="38"/>
      <c r="M125" s="38"/>
      <c r="N125" s="38"/>
      <c r="O125" s="109"/>
      <c r="P125" s="109"/>
      <c r="Q125" s="11"/>
      <c r="R125" s="11"/>
      <c r="X125" s="11"/>
      <c r="Y125" s="11"/>
    </row>
    <row r="126" spans="7:25" x14ac:dyDescent="0.2">
      <c r="G126" s="18"/>
      <c r="H126" s="18"/>
      <c r="I126" s="18"/>
      <c r="L126" s="38"/>
      <c r="M126" s="38"/>
      <c r="N126" s="38"/>
      <c r="O126" s="109"/>
      <c r="P126" s="109"/>
      <c r="Q126" s="11"/>
      <c r="R126" s="11"/>
      <c r="X126" s="11"/>
      <c r="Y126" s="11"/>
    </row>
    <row r="127" spans="7:25" x14ac:dyDescent="0.2">
      <c r="G127" s="18"/>
      <c r="H127" s="18"/>
      <c r="I127" s="18"/>
      <c r="O127" s="109"/>
      <c r="P127" s="109"/>
      <c r="Q127" s="11"/>
      <c r="R127" s="11"/>
      <c r="X127" s="11"/>
      <c r="Y127" s="11"/>
    </row>
    <row r="128" spans="7:25" x14ac:dyDescent="0.2">
      <c r="G128" s="18"/>
      <c r="H128" s="18"/>
      <c r="I128" s="18"/>
      <c r="O128" s="109"/>
      <c r="P128" s="109"/>
      <c r="Q128" s="11"/>
      <c r="R128" s="11"/>
      <c r="X128" s="11"/>
      <c r="Y128" s="11"/>
    </row>
    <row r="129" spans="7:25" x14ac:dyDescent="0.2">
      <c r="G129" s="18"/>
      <c r="H129" s="18"/>
      <c r="I129" s="18"/>
      <c r="O129" s="109"/>
      <c r="P129" s="109"/>
      <c r="Q129" s="11"/>
      <c r="R129" s="11"/>
      <c r="X129" s="11"/>
      <c r="Y129" s="11"/>
    </row>
    <row r="130" spans="7:25" x14ac:dyDescent="0.2">
      <c r="G130" s="18"/>
      <c r="H130" s="18"/>
      <c r="I130" s="18"/>
      <c r="O130" s="109"/>
      <c r="P130" s="109"/>
      <c r="Q130" s="11"/>
      <c r="R130" s="11"/>
      <c r="X130" s="11"/>
      <c r="Y130" s="11"/>
    </row>
    <row r="131" spans="7:25" x14ac:dyDescent="0.2">
      <c r="G131" s="18"/>
      <c r="H131" s="18"/>
      <c r="I131" s="18"/>
      <c r="O131" s="109"/>
      <c r="P131" s="109"/>
      <c r="Q131" s="11"/>
      <c r="R131" s="11"/>
      <c r="X131" s="11"/>
      <c r="Y131" s="11"/>
    </row>
    <row r="132" spans="7:25" x14ac:dyDescent="0.2">
      <c r="G132" s="18"/>
      <c r="H132" s="18"/>
      <c r="I132" s="18"/>
      <c r="O132" s="109"/>
      <c r="P132" s="109"/>
      <c r="Q132" s="11"/>
      <c r="R132" s="11"/>
      <c r="X132" s="11"/>
      <c r="Y132" s="11"/>
    </row>
    <row r="133" spans="7:25" x14ac:dyDescent="0.2">
      <c r="G133" s="18"/>
      <c r="H133" s="18"/>
      <c r="I133" s="18"/>
      <c r="O133" s="109"/>
      <c r="P133" s="109"/>
      <c r="Q133" s="11"/>
      <c r="R133" s="11"/>
      <c r="X133" s="11"/>
      <c r="Y133" s="11"/>
    </row>
    <row r="134" spans="7:25" x14ac:dyDescent="0.2">
      <c r="G134" s="18"/>
      <c r="H134" s="18"/>
      <c r="I134" s="18"/>
      <c r="O134" s="109"/>
      <c r="P134" s="109"/>
      <c r="Q134" s="11"/>
      <c r="R134" s="11"/>
      <c r="X134" s="11"/>
      <c r="Y134" s="11"/>
    </row>
    <row r="135" spans="7:25" x14ac:dyDescent="0.2">
      <c r="G135" s="18"/>
      <c r="H135" s="18"/>
      <c r="I135" s="18"/>
      <c r="O135" s="109"/>
      <c r="P135" s="109"/>
      <c r="Q135" s="11"/>
      <c r="R135" s="11"/>
      <c r="X135" s="11"/>
      <c r="Y135" s="11"/>
    </row>
    <row r="136" spans="7:25" x14ac:dyDescent="0.2">
      <c r="G136" s="18"/>
      <c r="H136" s="18"/>
      <c r="I136" s="18"/>
      <c r="O136" s="109"/>
      <c r="P136" s="109"/>
      <c r="Q136" s="11"/>
      <c r="R136" s="11"/>
      <c r="X136" s="11"/>
      <c r="Y136" s="11"/>
    </row>
    <row r="137" spans="7:25" x14ac:dyDescent="0.2">
      <c r="G137" s="18"/>
      <c r="H137" s="18"/>
      <c r="I137" s="18"/>
      <c r="O137" s="109"/>
      <c r="P137" s="109"/>
      <c r="Q137" s="11"/>
      <c r="R137" s="11"/>
      <c r="X137" s="11"/>
      <c r="Y137" s="11"/>
    </row>
    <row r="138" spans="7:25" x14ac:dyDescent="0.2">
      <c r="G138" s="18"/>
      <c r="H138" s="18"/>
      <c r="I138" s="18"/>
      <c r="O138" s="109"/>
      <c r="P138" s="109"/>
      <c r="Q138" s="11"/>
      <c r="R138" s="11"/>
      <c r="X138" s="11"/>
      <c r="Y138" s="11"/>
    </row>
    <row r="139" spans="7:25" x14ac:dyDescent="0.2">
      <c r="G139" s="18"/>
      <c r="H139" s="18"/>
      <c r="I139" s="18"/>
      <c r="O139" s="109"/>
      <c r="P139" s="109"/>
      <c r="Q139" s="11"/>
      <c r="R139" s="11"/>
      <c r="X139" s="11"/>
      <c r="Y139" s="11"/>
    </row>
    <row r="140" spans="7:25" x14ac:dyDescent="0.2">
      <c r="G140" s="18"/>
      <c r="H140" s="18"/>
      <c r="I140" s="18"/>
      <c r="O140" s="109"/>
      <c r="P140" s="109"/>
      <c r="Q140" s="11"/>
      <c r="R140" s="11"/>
      <c r="X140" s="11"/>
      <c r="Y140" s="11"/>
    </row>
    <row r="141" spans="7:25" x14ac:dyDescent="0.2">
      <c r="G141" s="18"/>
      <c r="H141" s="18"/>
      <c r="I141" s="18"/>
      <c r="L141" s="38"/>
      <c r="M141" s="38"/>
      <c r="N141" s="38"/>
      <c r="O141" s="109"/>
      <c r="P141" s="109"/>
      <c r="Q141" s="11"/>
      <c r="R141" s="11"/>
      <c r="X141" s="11"/>
      <c r="Y141" s="11"/>
    </row>
    <row r="142" spans="7:25" x14ac:dyDescent="0.2">
      <c r="G142" s="18"/>
      <c r="H142" s="18"/>
      <c r="I142" s="18"/>
      <c r="O142" s="109"/>
      <c r="P142" s="109"/>
      <c r="Q142" s="11"/>
      <c r="R142" s="11"/>
      <c r="X142" s="11"/>
      <c r="Y142" s="11"/>
    </row>
    <row r="143" spans="7:25" x14ac:dyDescent="0.2">
      <c r="G143" s="18"/>
      <c r="H143" s="18"/>
      <c r="I143" s="18"/>
      <c r="O143" s="109"/>
      <c r="P143" s="109"/>
      <c r="Q143" s="11"/>
      <c r="R143" s="11"/>
      <c r="X143" s="11"/>
      <c r="Y143" s="11"/>
    </row>
    <row r="144" spans="7:25" x14ac:dyDescent="0.2">
      <c r="G144" s="18"/>
      <c r="H144" s="18"/>
      <c r="I144" s="18"/>
      <c r="O144" s="109"/>
      <c r="P144" s="109"/>
      <c r="Q144" s="11"/>
      <c r="R144" s="11"/>
      <c r="X144" s="11"/>
      <c r="Y144" s="11"/>
    </row>
    <row r="145" spans="7:25" x14ac:dyDescent="0.2">
      <c r="G145" s="18"/>
      <c r="H145" s="18"/>
      <c r="I145" s="18"/>
      <c r="O145" s="109"/>
      <c r="P145" s="109"/>
      <c r="Q145" s="11"/>
      <c r="R145" s="11"/>
      <c r="X145" s="11"/>
      <c r="Y145" s="11"/>
    </row>
    <row r="146" spans="7:25" x14ac:dyDescent="0.2">
      <c r="G146" s="18"/>
      <c r="H146" s="18"/>
      <c r="I146" s="18"/>
      <c r="O146" s="109"/>
      <c r="P146" s="109"/>
      <c r="Q146" s="11"/>
      <c r="R146" s="11"/>
      <c r="X146" s="11"/>
      <c r="Y146" s="11"/>
    </row>
    <row r="147" spans="7:25" x14ac:dyDescent="0.2">
      <c r="G147" s="18"/>
      <c r="H147" s="18"/>
      <c r="I147" s="18"/>
      <c r="L147" s="38"/>
      <c r="M147" s="38"/>
      <c r="N147" s="38"/>
      <c r="O147" s="109"/>
      <c r="P147" s="109"/>
      <c r="Q147" s="11"/>
      <c r="R147" s="11"/>
      <c r="X147" s="11"/>
      <c r="Y147" s="11"/>
    </row>
    <row r="148" spans="7:25" x14ac:dyDescent="0.2">
      <c r="G148" s="18"/>
      <c r="H148" s="18"/>
      <c r="I148" s="18"/>
      <c r="O148" s="109"/>
      <c r="P148" s="109"/>
      <c r="Q148" s="11"/>
      <c r="R148" s="11"/>
      <c r="X148" s="11"/>
      <c r="Y148" s="11"/>
    </row>
    <row r="149" spans="7:25" x14ac:dyDescent="0.2">
      <c r="G149" s="18"/>
      <c r="H149" s="18"/>
      <c r="I149" s="18"/>
      <c r="O149" s="109"/>
      <c r="P149" s="109"/>
      <c r="Q149" s="11"/>
      <c r="R149" s="11"/>
      <c r="X149" s="11"/>
      <c r="Y149" s="11"/>
    </row>
    <row r="150" spans="7:25" x14ac:dyDescent="0.2">
      <c r="G150" s="18"/>
      <c r="H150" s="18"/>
      <c r="I150" s="18"/>
      <c r="O150" s="109"/>
      <c r="P150" s="109"/>
      <c r="Q150" s="11"/>
      <c r="R150" s="11"/>
      <c r="X150" s="11"/>
      <c r="Y150" s="11"/>
    </row>
    <row r="151" spans="7:25" x14ac:dyDescent="0.2">
      <c r="G151" s="18"/>
      <c r="H151" s="18"/>
      <c r="I151" s="18"/>
      <c r="O151" s="109"/>
      <c r="P151" s="109"/>
      <c r="Q151" s="11"/>
      <c r="R151" s="11"/>
      <c r="X151" s="11"/>
      <c r="Y151" s="11"/>
    </row>
    <row r="152" spans="7:25" x14ac:dyDescent="0.2">
      <c r="G152" s="18"/>
      <c r="H152" s="18"/>
      <c r="I152" s="18"/>
      <c r="O152" s="109"/>
      <c r="P152" s="109"/>
      <c r="Q152" s="11"/>
      <c r="R152" s="11"/>
      <c r="X152" s="11"/>
      <c r="Y152" s="11"/>
    </row>
    <row r="153" spans="7:25" x14ac:dyDescent="0.2">
      <c r="G153" s="18"/>
      <c r="H153" s="18"/>
      <c r="I153" s="18"/>
      <c r="O153" s="109"/>
      <c r="P153" s="109"/>
      <c r="Q153" s="11"/>
      <c r="R153" s="11"/>
      <c r="X153" s="11"/>
      <c r="Y153" s="11"/>
    </row>
    <row r="154" spans="7:25" x14ac:dyDescent="0.2">
      <c r="G154" s="18"/>
      <c r="H154" s="18"/>
      <c r="I154" s="18"/>
      <c r="O154" s="109"/>
      <c r="P154" s="109"/>
      <c r="Q154" s="11"/>
      <c r="R154" s="11"/>
      <c r="X154" s="11"/>
      <c r="Y154" s="11"/>
    </row>
    <row r="155" spans="7:25" x14ac:dyDescent="0.2">
      <c r="G155" s="18"/>
      <c r="H155" s="18"/>
      <c r="I155" s="18"/>
      <c r="O155" s="109"/>
      <c r="P155" s="109"/>
      <c r="Q155" s="11"/>
      <c r="R155" s="11"/>
      <c r="X155" s="11"/>
      <c r="Y155" s="11"/>
    </row>
    <row r="156" spans="7:25" x14ac:dyDescent="0.2">
      <c r="G156" s="18"/>
      <c r="H156" s="18"/>
      <c r="I156" s="18"/>
      <c r="O156" s="109"/>
      <c r="P156" s="109"/>
      <c r="Q156" s="11"/>
      <c r="R156" s="11"/>
      <c r="X156" s="11"/>
      <c r="Y156" s="11"/>
    </row>
    <row r="157" spans="7:25" x14ac:dyDescent="0.2">
      <c r="G157" s="18"/>
      <c r="H157" s="18"/>
      <c r="I157" s="18"/>
      <c r="O157" s="109"/>
      <c r="P157" s="109"/>
      <c r="Q157" s="11"/>
      <c r="R157" s="11"/>
      <c r="X157" s="11"/>
      <c r="Y157" s="11"/>
    </row>
    <row r="158" spans="7:25" x14ac:dyDescent="0.2">
      <c r="G158" s="18"/>
      <c r="H158" s="18"/>
      <c r="I158" s="18"/>
      <c r="L158" s="38"/>
      <c r="M158" s="38"/>
      <c r="N158" s="38"/>
      <c r="O158" s="109"/>
      <c r="P158" s="109"/>
      <c r="Q158" s="11"/>
      <c r="R158" s="11"/>
      <c r="X158" s="11"/>
      <c r="Y158" s="11"/>
    </row>
    <row r="159" spans="7:25" x14ac:dyDescent="0.2">
      <c r="G159" s="18"/>
      <c r="H159" s="18"/>
      <c r="I159" s="18"/>
      <c r="O159" s="109"/>
      <c r="P159" s="109"/>
      <c r="Q159" s="11"/>
      <c r="R159" s="11"/>
      <c r="X159" s="11"/>
      <c r="Y159" s="11"/>
    </row>
    <row r="160" spans="7:25" x14ac:dyDescent="0.2">
      <c r="G160" s="18"/>
      <c r="H160" s="18"/>
      <c r="I160" s="18"/>
      <c r="L160" s="11"/>
      <c r="O160" s="109"/>
      <c r="P160" s="109"/>
      <c r="Q160" s="11"/>
      <c r="R160" s="11"/>
      <c r="X160" s="11"/>
      <c r="Y160" s="11"/>
    </row>
    <row r="161" spans="7:25" x14ac:dyDescent="0.2">
      <c r="G161" s="18"/>
      <c r="H161" s="18"/>
      <c r="I161" s="18"/>
      <c r="O161" s="109"/>
      <c r="P161" s="109"/>
      <c r="Q161" s="11"/>
      <c r="R161" s="11"/>
      <c r="X161" s="11"/>
      <c r="Y161" s="11"/>
    </row>
    <row r="162" spans="7:25" x14ac:dyDescent="0.2">
      <c r="G162" s="18"/>
      <c r="H162" s="18"/>
      <c r="I162" s="18"/>
      <c r="O162" s="109"/>
      <c r="P162" s="109"/>
      <c r="Q162" s="11"/>
      <c r="R162" s="11"/>
      <c r="X162" s="11"/>
      <c r="Y162" s="11"/>
    </row>
    <row r="163" spans="7:25" x14ac:dyDescent="0.2">
      <c r="G163" s="18"/>
      <c r="H163" s="18"/>
      <c r="I163" s="18"/>
      <c r="O163" s="109"/>
      <c r="P163" s="109"/>
      <c r="Q163" s="11"/>
      <c r="R163" s="11"/>
      <c r="X163" s="11"/>
      <c r="Y163" s="11"/>
    </row>
    <row r="164" spans="7:25" x14ac:dyDescent="0.2">
      <c r="G164" s="18"/>
      <c r="H164" s="18"/>
      <c r="I164" s="18"/>
      <c r="O164" s="109"/>
      <c r="P164" s="109"/>
      <c r="Q164" s="11"/>
      <c r="R164" s="11"/>
      <c r="X164" s="11"/>
      <c r="Y164" s="11"/>
    </row>
    <row r="165" spans="7:25" x14ac:dyDescent="0.2">
      <c r="G165" s="18"/>
      <c r="H165" s="18"/>
      <c r="I165" s="18"/>
      <c r="O165" s="109"/>
      <c r="P165" s="109"/>
      <c r="Q165" s="11"/>
      <c r="R165" s="11"/>
      <c r="X165" s="11"/>
      <c r="Y165" s="11"/>
    </row>
    <row r="166" spans="7:25" x14ac:dyDescent="0.2">
      <c r="G166" s="18"/>
      <c r="H166" s="18"/>
      <c r="I166" s="18"/>
      <c r="O166" s="109"/>
      <c r="P166" s="109"/>
      <c r="R166" s="11"/>
      <c r="X166" s="11"/>
      <c r="Y166" s="11"/>
    </row>
    <row r="167" spans="7:25" x14ac:dyDescent="0.2">
      <c r="G167" s="18"/>
      <c r="H167" s="18"/>
      <c r="I167" s="18"/>
      <c r="O167" s="109"/>
      <c r="P167" s="109"/>
      <c r="Q167" s="11"/>
      <c r="R167" s="11"/>
      <c r="X167" s="11"/>
      <c r="Y167" s="11"/>
    </row>
    <row r="168" spans="7:25" x14ac:dyDescent="0.2">
      <c r="G168" s="18"/>
      <c r="H168" s="18"/>
      <c r="I168" s="18"/>
      <c r="O168" s="109"/>
      <c r="P168" s="109"/>
      <c r="Q168" s="11"/>
      <c r="R168" s="11"/>
      <c r="X168" s="11"/>
      <c r="Y168" s="11"/>
    </row>
    <row r="169" spans="7:25" x14ac:dyDescent="0.2">
      <c r="G169" s="18"/>
      <c r="H169" s="18"/>
      <c r="I169" s="18"/>
      <c r="O169" s="109"/>
      <c r="P169" s="109"/>
      <c r="X169" s="11"/>
      <c r="Y169" s="11"/>
    </row>
    <row r="170" spans="7:25" x14ac:dyDescent="0.2">
      <c r="G170" s="18"/>
      <c r="H170" s="18"/>
      <c r="I170" s="18"/>
      <c r="O170" s="109"/>
      <c r="P170" s="109"/>
    </row>
    <row r="171" spans="7:25" x14ac:dyDescent="0.2">
      <c r="G171" s="18"/>
      <c r="H171" s="18"/>
      <c r="I171" s="18"/>
      <c r="O171" s="109"/>
      <c r="P171" s="109"/>
    </row>
    <row r="172" spans="7:25" x14ac:dyDescent="0.2">
      <c r="G172" s="18"/>
      <c r="H172" s="18"/>
      <c r="I172" s="18"/>
      <c r="O172" s="109"/>
      <c r="P172" s="109"/>
    </row>
    <row r="173" spans="7:25" x14ac:dyDescent="0.2">
      <c r="G173" s="18"/>
      <c r="H173" s="18"/>
      <c r="I173" s="18"/>
      <c r="O173" s="109"/>
      <c r="P173" s="109"/>
    </row>
    <row r="174" spans="7:25" x14ac:dyDescent="0.2">
      <c r="G174" s="18"/>
      <c r="H174" s="18"/>
      <c r="I174" s="18"/>
      <c r="O174" s="109"/>
      <c r="P174" s="109"/>
    </row>
    <row r="175" spans="7:25" x14ac:dyDescent="0.2">
      <c r="G175" s="18"/>
      <c r="H175" s="18"/>
      <c r="I175" s="18"/>
      <c r="O175" s="109"/>
      <c r="P175" s="109"/>
    </row>
    <row r="176" spans="7:25" x14ac:dyDescent="0.2">
      <c r="G176" s="18"/>
      <c r="H176" s="18"/>
      <c r="I176" s="18"/>
      <c r="O176" s="109"/>
      <c r="P176" s="109"/>
    </row>
    <row r="177" spans="7:16" x14ac:dyDescent="0.2">
      <c r="G177" s="18"/>
      <c r="H177" s="18"/>
      <c r="I177" s="18"/>
      <c r="O177" s="109"/>
      <c r="P177" s="109"/>
    </row>
    <row r="178" spans="7:16" x14ac:dyDescent="0.2">
      <c r="G178" s="18"/>
      <c r="H178" s="18"/>
      <c r="I178" s="18"/>
      <c r="O178" s="109"/>
      <c r="P178" s="109"/>
    </row>
    <row r="179" spans="7:16" x14ac:dyDescent="0.2">
      <c r="G179" s="18"/>
      <c r="H179" s="18"/>
      <c r="I179" s="18"/>
      <c r="O179" s="109"/>
      <c r="P179" s="109"/>
    </row>
    <row r="180" spans="7:16" x14ac:dyDescent="0.2">
      <c r="G180" s="18"/>
      <c r="H180" s="18"/>
      <c r="I180" s="18"/>
      <c r="O180" s="109"/>
      <c r="P180" s="109"/>
    </row>
    <row r="181" spans="7:16" x14ac:dyDescent="0.2">
      <c r="G181" s="18"/>
      <c r="H181" s="18"/>
      <c r="I181" s="18"/>
      <c r="O181" s="109"/>
      <c r="P181" s="109"/>
    </row>
    <row r="182" spans="7:16" x14ac:dyDescent="0.2">
      <c r="G182" s="18"/>
      <c r="H182" s="18"/>
      <c r="I182" s="18"/>
      <c r="O182" s="109"/>
      <c r="P182" s="109"/>
    </row>
    <row r="183" spans="7:16" x14ac:dyDescent="0.2">
      <c r="G183" s="18"/>
      <c r="H183" s="18"/>
      <c r="I183" s="18"/>
      <c r="O183" s="109"/>
      <c r="P183" s="109"/>
    </row>
    <row r="184" spans="7:16" x14ac:dyDescent="0.2">
      <c r="G184" s="18"/>
      <c r="H184" s="18"/>
      <c r="I184" s="18"/>
      <c r="O184" s="109"/>
      <c r="P184" s="109"/>
    </row>
    <row r="185" spans="7:16" x14ac:dyDescent="0.2">
      <c r="G185" s="18"/>
      <c r="H185" s="18"/>
      <c r="I185" s="18"/>
      <c r="O185" s="109"/>
      <c r="P185" s="109"/>
    </row>
    <row r="186" spans="7:16" x14ac:dyDescent="0.2">
      <c r="G186" s="18"/>
      <c r="H186" s="18"/>
      <c r="I186" s="18"/>
      <c r="O186" s="109"/>
      <c r="P186" s="109"/>
    </row>
    <row r="187" spans="7:16" x14ac:dyDescent="0.2">
      <c r="G187" s="18"/>
      <c r="H187" s="18"/>
      <c r="I187" s="18"/>
      <c r="O187" s="109"/>
      <c r="P187" s="109"/>
    </row>
    <row r="188" spans="7:16" x14ac:dyDescent="0.2">
      <c r="G188" s="18"/>
      <c r="H188" s="18"/>
      <c r="I188" s="18"/>
      <c r="O188" s="109"/>
      <c r="P188" s="109"/>
    </row>
    <row r="189" spans="7:16" x14ac:dyDescent="0.2">
      <c r="G189" s="18"/>
      <c r="H189" s="18"/>
      <c r="I189" s="18"/>
      <c r="O189" s="109"/>
      <c r="P189" s="109"/>
    </row>
    <row r="190" spans="7:16" x14ac:dyDescent="0.2">
      <c r="G190" s="18"/>
      <c r="H190" s="18"/>
      <c r="I190" s="18"/>
      <c r="O190" s="109"/>
      <c r="P190" s="109"/>
    </row>
    <row r="191" spans="7:16" x14ac:dyDescent="0.2">
      <c r="G191" s="18"/>
      <c r="H191" s="18"/>
      <c r="I191" s="18"/>
      <c r="O191" s="109"/>
      <c r="P191" s="109"/>
    </row>
    <row r="192" spans="7:16" x14ac:dyDescent="0.2">
      <c r="G192" s="18"/>
      <c r="H192" s="18"/>
      <c r="I192" s="18"/>
      <c r="O192" s="109"/>
      <c r="P192" s="109"/>
    </row>
    <row r="193" spans="7:16" x14ac:dyDescent="0.2">
      <c r="G193" s="18"/>
      <c r="H193" s="18"/>
      <c r="I193" s="18"/>
      <c r="O193" s="109"/>
      <c r="P193" s="109"/>
    </row>
    <row r="194" spans="7:16" x14ac:dyDescent="0.2">
      <c r="G194" s="18"/>
      <c r="H194" s="18"/>
      <c r="I194" s="18"/>
      <c r="O194" s="109"/>
      <c r="P194" s="109"/>
    </row>
    <row r="195" spans="7:16" x14ac:dyDescent="0.2">
      <c r="G195" s="18"/>
      <c r="H195" s="18"/>
      <c r="I195" s="18"/>
      <c r="O195" s="109"/>
      <c r="P195" s="109"/>
    </row>
    <row r="196" spans="7:16" x14ac:dyDescent="0.2">
      <c r="G196" s="18"/>
      <c r="H196" s="18"/>
      <c r="I196" s="18"/>
      <c r="O196" s="109"/>
      <c r="P196" s="109"/>
    </row>
    <row r="197" spans="7:16" x14ac:dyDescent="0.2">
      <c r="G197" s="18"/>
      <c r="H197" s="18"/>
      <c r="I197" s="18"/>
      <c r="O197" s="109"/>
      <c r="P197" s="109"/>
    </row>
    <row r="198" spans="7:16" x14ac:dyDescent="0.2">
      <c r="G198" s="18"/>
      <c r="H198" s="18"/>
      <c r="I198" s="18"/>
      <c r="O198" s="109"/>
      <c r="P198" s="109"/>
    </row>
    <row r="199" spans="7:16" x14ac:dyDescent="0.2">
      <c r="G199" s="18"/>
      <c r="H199" s="18"/>
      <c r="I199" s="18"/>
      <c r="O199" s="109"/>
      <c r="P199" s="109"/>
    </row>
    <row r="200" spans="7:16" x14ac:dyDescent="0.2">
      <c r="G200" s="18"/>
      <c r="H200" s="18"/>
      <c r="I200" s="18"/>
      <c r="O200" s="109"/>
      <c r="P200" s="109"/>
    </row>
    <row r="201" spans="7:16" x14ac:dyDescent="0.2">
      <c r="G201" s="18"/>
      <c r="H201" s="18"/>
      <c r="I201" s="18"/>
      <c r="O201" s="109"/>
      <c r="P201" s="109"/>
    </row>
    <row r="202" spans="7:16" x14ac:dyDescent="0.2">
      <c r="G202" s="18"/>
      <c r="H202" s="18"/>
      <c r="I202" s="18"/>
      <c r="O202" s="109"/>
      <c r="P202" s="109"/>
    </row>
    <row r="203" spans="7:16" x14ac:dyDescent="0.2">
      <c r="G203" s="18"/>
      <c r="H203" s="18"/>
      <c r="I203" s="18"/>
      <c r="O203" s="109"/>
      <c r="P203" s="109"/>
    </row>
    <row r="204" spans="7:16" x14ac:dyDescent="0.2">
      <c r="G204" s="18"/>
      <c r="H204" s="18"/>
      <c r="I204" s="18"/>
      <c r="O204" s="109"/>
      <c r="P204" s="109"/>
    </row>
    <row r="205" spans="7:16" x14ac:dyDescent="0.2">
      <c r="G205" s="18"/>
      <c r="H205" s="18"/>
      <c r="I205" s="18"/>
      <c r="O205" s="109"/>
      <c r="P205" s="109"/>
    </row>
    <row r="206" spans="7:16" x14ac:dyDescent="0.2">
      <c r="G206" s="18"/>
      <c r="H206" s="18"/>
      <c r="I206" s="18"/>
      <c r="O206" s="109"/>
      <c r="P206" s="109"/>
    </row>
    <row r="207" spans="7:16" x14ac:dyDescent="0.2">
      <c r="G207" s="18"/>
      <c r="H207" s="18"/>
      <c r="I207" s="18"/>
      <c r="O207" s="109"/>
      <c r="P207" s="109"/>
    </row>
    <row r="208" spans="7:16" x14ac:dyDescent="0.2">
      <c r="G208" s="18"/>
      <c r="H208" s="18"/>
      <c r="I208" s="18"/>
      <c r="O208" s="109"/>
      <c r="P208" s="109"/>
    </row>
    <row r="209" spans="7:16" x14ac:dyDescent="0.2">
      <c r="G209" s="18"/>
      <c r="H209" s="18"/>
      <c r="I209" s="18"/>
      <c r="O209" s="109"/>
      <c r="P209" s="109"/>
    </row>
    <row r="210" spans="7:16" x14ac:dyDescent="0.2">
      <c r="G210" s="18"/>
      <c r="H210" s="18"/>
      <c r="I210" s="18"/>
      <c r="O210" s="109"/>
      <c r="P210" s="109"/>
    </row>
    <row r="211" spans="7:16" x14ac:dyDescent="0.2">
      <c r="G211" s="18"/>
      <c r="H211" s="18"/>
      <c r="I211" s="18"/>
      <c r="O211" s="109"/>
      <c r="P211" s="109"/>
    </row>
    <row r="212" spans="7:16" x14ac:dyDescent="0.2">
      <c r="G212" s="18"/>
      <c r="H212" s="18"/>
      <c r="I212" s="18"/>
      <c r="O212" s="109"/>
      <c r="P212" s="109"/>
    </row>
    <row r="213" spans="7:16" x14ac:dyDescent="0.2">
      <c r="G213" s="18"/>
      <c r="H213" s="18"/>
      <c r="I213" s="18"/>
      <c r="O213" s="109"/>
      <c r="P213" s="109"/>
    </row>
    <row r="214" spans="7:16" x14ac:dyDescent="0.2">
      <c r="G214" s="18"/>
      <c r="H214" s="18"/>
      <c r="O214" s="109"/>
      <c r="P214" s="109"/>
    </row>
    <row r="215" spans="7:16" x14ac:dyDescent="0.2">
      <c r="G215" s="18"/>
      <c r="H215" s="18"/>
      <c r="I215" s="18"/>
      <c r="O215" s="109"/>
      <c r="P215" s="109"/>
    </row>
    <row r="216" spans="7:16" x14ac:dyDescent="0.2">
      <c r="G216" s="18"/>
      <c r="H216" s="18"/>
      <c r="I216" s="18"/>
      <c r="O216" s="109"/>
      <c r="P216" s="109"/>
    </row>
    <row r="217" spans="7:16" x14ac:dyDescent="0.2">
      <c r="G217" s="18"/>
      <c r="H217" s="18"/>
      <c r="O217" s="109"/>
      <c r="P217" s="109"/>
    </row>
    <row r="218" spans="7:16" x14ac:dyDescent="0.2">
      <c r="G218" s="18"/>
      <c r="H218" s="18"/>
      <c r="O218" s="109"/>
      <c r="P218" s="109"/>
    </row>
    <row r="219" spans="7:16" x14ac:dyDescent="0.2">
      <c r="G219" s="18"/>
      <c r="H219" s="18"/>
      <c r="O219" s="109"/>
      <c r="P219" s="109"/>
    </row>
    <row r="220" spans="7:16" x14ac:dyDescent="0.2">
      <c r="G220" s="18"/>
      <c r="H220" s="18"/>
      <c r="O220" s="109"/>
      <c r="P220" s="109"/>
    </row>
    <row r="221" spans="7:16" x14ac:dyDescent="0.2">
      <c r="G221" s="18"/>
      <c r="H221" s="18"/>
      <c r="O221" s="109"/>
      <c r="P221" s="109"/>
    </row>
    <row r="222" spans="7:16" x14ac:dyDescent="0.2">
      <c r="G222" s="18"/>
      <c r="H222" s="18"/>
      <c r="O222" s="109"/>
      <c r="P222" s="109"/>
    </row>
    <row r="223" spans="7:16" x14ac:dyDescent="0.2">
      <c r="G223" s="18"/>
      <c r="H223" s="18"/>
      <c r="O223" s="109"/>
      <c r="P223" s="109"/>
    </row>
    <row r="224" spans="7:16" x14ac:dyDescent="0.2">
      <c r="G224" s="18"/>
      <c r="H224" s="18"/>
      <c r="O224" s="109"/>
      <c r="P224" s="109"/>
    </row>
    <row r="225" spans="7:16" x14ac:dyDescent="0.2">
      <c r="G225" s="18"/>
      <c r="H225" s="18"/>
      <c r="O225" s="109"/>
      <c r="P225" s="109"/>
    </row>
    <row r="226" spans="7:16" x14ac:dyDescent="0.2">
      <c r="G226" s="18"/>
      <c r="H226" s="18"/>
      <c r="O226" s="109"/>
      <c r="P226" s="109"/>
    </row>
    <row r="227" spans="7:16" x14ac:dyDescent="0.2">
      <c r="G227" s="18"/>
      <c r="H227" s="18"/>
      <c r="O227" s="109"/>
      <c r="P227" s="109"/>
    </row>
    <row r="228" spans="7:16" x14ac:dyDescent="0.2">
      <c r="G228" s="18"/>
      <c r="H228" s="18"/>
      <c r="O228" s="109"/>
      <c r="P228" s="109"/>
    </row>
    <row r="229" spans="7:16" x14ac:dyDescent="0.2">
      <c r="G229" s="18"/>
      <c r="H229" s="18"/>
      <c r="O229" s="109"/>
      <c r="P229" s="109"/>
    </row>
    <row r="230" spans="7:16" x14ac:dyDescent="0.2">
      <c r="G230" s="18"/>
      <c r="H230" s="18"/>
      <c r="O230" s="109"/>
      <c r="P230" s="109"/>
    </row>
    <row r="231" spans="7:16" x14ac:dyDescent="0.2">
      <c r="G231" s="18"/>
      <c r="H231" s="18"/>
      <c r="O231" s="109"/>
      <c r="P231" s="109"/>
    </row>
    <row r="232" spans="7:16" x14ac:dyDescent="0.2">
      <c r="G232" s="18"/>
      <c r="H232" s="18"/>
      <c r="O232" s="109"/>
      <c r="P232" s="109"/>
    </row>
    <row r="233" spans="7:16" x14ac:dyDescent="0.2">
      <c r="G233" s="18"/>
      <c r="H233" s="18"/>
      <c r="O233" s="109"/>
      <c r="P233" s="109"/>
    </row>
    <row r="234" spans="7:16" x14ac:dyDescent="0.2">
      <c r="G234" s="18"/>
      <c r="H234" s="18"/>
      <c r="L234" s="38"/>
      <c r="M234" s="38"/>
      <c r="N234" s="38"/>
      <c r="O234" s="109"/>
      <c r="P234" s="109"/>
    </row>
    <row r="235" spans="7:16" x14ac:dyDescent="0.2">
      <c r="G235" s="18"/>
      <c r="H235" s="18"/>
      <c r="O235" s="109"/>
      <c r="P235" s="109"/>
    </row>
    <row r="236" spans="7:16" x14ac:dyDescent="0.2">
      <c r="G236" s="18"/>
      <c r="H236" s="18"/>
      <c r="O236" s="109"/>
      <c r="P236" s="109"/>
    </row>
    <row r="237" spans="7:16" x14ac:dyDescent="0.2">
      <c r="G237" s="18"/>
      <c r="H237" s="18"/>
      <c r="O237" s="109"/>
      <c r="P237" s="109"/>
    </row>
    <row r="238" spans="7:16" x14ac:dyDescent="0.2">
      <c r="G238" s="18"/>
      <c r="H238" s="18"/>
      <c r="O238" s="109"/>
      <c r="P238" s="109"/>
    </row>
    <row r="239" spans="7:16" x14ac:dyDescent="0.2">
      <c r="G239" s="18"/>
      <c r="H239" s="18"/>
      <c r="O239" s="109"/>
      <c r="P239" s="109"/>
    </row>
    <row r="240" spans="7:16" x14ac:dyDescent="0.2">
      <c r="G240" s="18"/>
      <c r="H240" s="18"/>
      <c r="O240" s="109"/>
      <c r="P240" s="109"/>
    </row>
    <row r="241" spans="7:16" x14ac:dyDescent="0.2">
      <c r="G241" s="18"/>
      <c r="H241" s="18"/>
      <c r="O241" s="109"/>
      <c r="P241" s="109"/>
    </row>
    <row r="242" spans="7:16" x14ac:dyDescent="0.2">
      <c r="G242" s="18"/>
      <c r="H242" s="18"/>
      <c r="O242" s="109"/>
      <c r="P242" s="109"/>
    </row>
    <row r="243" spans="7:16" x14ac:dyDescent="0.2">
      <c r="G243" s="18"/>
      <c r="H243" s="18"/>
      <c r="O243" s="109"/>
      <c r="P243" s="109"/>
    </row>
    <row r="244" spans="7:16" x14ac:dyDescent="0.2">
      <c r="G244" s="18"/>
      <c r="H244" s="18"/>
      <c r="O244" s="109"/>
      <c r="P244" s="109"/>
    </row>
    <row r="245" spans="7:16" x14ac:dyDescent="0.2">
      <c r="G245" s="18"/>
      <c r="H245" s="18"/>
      <c r="O245" s="109"/>
      <c r="P245" s="109"/>
    </row>
    <row r="246" spans="7:16" x14ac:dyDescent="0.2">
      <c r="G246" s="18"/>
      <c r="H246" s="18"/>
      <c r="O246" s="109"/>
      <c r="P246" s="109"/>
    </row>
    <row r="247" spans="7:16" x14ac:dyDescent="0.2">
      <c r="G247" s="18"/>
      <c r="H247" s="18"/>
      <c r="O247" s="109"/>
      <c r="P247" s="109"/>
    </row>
    <row r="248" spans="7:16" x14ac:dyDescent="0.2">
      <c r="G248" s="18"/>
      <c r="H248" s="18"/>
      <c r="O248" s="109"/>
      <c r="P248" s="109"/>
    </row>
    <row r="249" spans="7:16" x14ac:dyDescent="0.2">
      <c r="G249" s="18"/>
      <c r="H249" s="18"/>
      <c r="O249" s="109"/>
      <c r="P249" s="109"/>
    </row>
    <row r="250" spans="7:16" x14ac:dyDescent="0.2">
      <c r="G250" s="18"/>
      <c r="H250" s="18"/>
      <c r="O250" s="109"/>
      <c r="P250" s="109"/>
    </row>
    <row r="251" spans="7:16" x14ac:dyDescent="0.2">
      <c r="G251" s="18"/>
      <c r="H251" s="18"/>
      <c r="O251" s="109"/>
      <c r="P251" s="109"/>
    </row>
    <row r="252" spans="7:16" x14ac:dyDescent="0.2">
      <c r="G252" s="18"/>
      <c r="H252" s="18"/>
      <c r="O252" s="109"/>
      <c r="P252" s="109"/>
    </row>
    <row r="253" spans="7:16" x14ac:dyDescent="0.2">
      <c r="G253" s="18"/>
      <c r="H253" s="18"/>
      <c r="O253" s="109"/>
      <c r="P253" s="109"/>
    </row>
    <row r="254" spans="7:16" x14ac:dyDescent="0.2">
      <c r="G254" s="18"/>
      <c r="H254" s="18"/>
      <c r="O254" s="109"/>
      <c r="P254" s="109"/>
    </row>
    <row r="255" spans="7:16" x14ac:dyDescent="0.2">
      <c r="G255" s="18"/>
      <c r="H255" s="18"/>
      <c r="O255" s="109"/>
      <c r="P255" s="109"/>
    </row>
    <row r="256" spans="7:16" x14ac:dyDescent="0.2">
      <c r="G256" s="18"/>
      <c r="H256" s="18"/>
      <c r="O256" s="109"/>
      <c r="P256" s="109"/>
    </row>
    <row r="257" spans="7:16" x14ac:dyDescent="0.2">
      <c r="G257" s="18"/>
      <c r="H257" s="18"/>
      <c r="O257" s="109"/>
      <c r="P257" s="109"/>
    </row>
    <row r="258" spans="7:16" x14ac:dyDescent="0.2">
      <c r="G258" s="18"/>
      <c r="H258" s="18"/>
      <c r="O258" s="109"/>
      <c r="P258" s="109"/>
    </row>
    <row r="259" spans="7:16" x14ac:dyDescent="0.2">
      <c r="G259" s="18"/>
      <c r="H259" s="18"/>
      <c r="O259" s="109"/>
      <c r="P259" s="109"/>
    </row>
    <row r="260" spans="7:16" x14ac:dyDescent="0.2">
      <c r="G260" s="18"/>
      <c r="H260" s="18"/>
      <c r="O260" s="109"/>
      <c r="P260" s="109"/>
    </row>
    <row r="261" spans="7:16" x14ac:dyDescent="0.2">
      <c r="G261" s="18"/>
      <c r="H261" s="18"/>
      <c r="O261" s="109"/>
      <c r="P261" s="109"/>
    </row>
    <row r="262" spans="7:16" x14ac:dyDescent="0.2">
      <c r="G262" s="18"/>
      <c r="H262" s="18"/>
      <c r="O262" s="109"/>
      <c r="P262" s="109"/>
    </row>
    <row r="263" spans="7:16" x14ac:dyDescent="0.2">
      <c r="G263" s="18"/>
      <c r="H263" s="18"/>
      <c r="O263" s="109"/>
      <c r="P263" s="109"/>
    </row>
    <row r="264" spans="7:16" x14ac:dyDescent="0.2">
      <c r="G264" s="18"/>
      <c r="H264" s="18"/>
      <c r="O264" s="109"/>
      <c r="P264" s="109"/>
    </row>
    <row r="265" spans="7:16" x14ac:dyDescent="0.2">
      <c r="G265" s="18"/>
      <c r="H265" s="18"/>
      <c r="O265" s="109"/>
      <c r="P265" s="109"/>
    </row>
    <row r="266" spans="7:16" x14ac:dyDescent="0.2">
      <c r="G266" s="18"/>
      <c r="H266" s="18"/>
      <c r="O266" s="109"/>
      <c r="P266" s="109"/>
    </row>
    <row r="267" spans="7:16" x14ac:dyDescent="0.2">
      <c r="G267" s="18"/>
      <c r="H267" s="18"/>
      <c r="O267" s="109"/>
      <c r="P267" s="109"/>
    </row>
    <row r="268" spans="7:16" x14ac:dyDescent="0.2">
      <c r="G268" s="18"/>
      <c r="H268" s="18"/>
      <c r="O268" s="109"/>
      <c r="P268" s="109"/>
    </row>
    <row r="269" spans="7:16" x14ac:dyDescent="0.2">
      <c r="G269" s="18"/>
      <c r="H269" s="18"/>
      <c r="O269" s="109"/>
      <c r="P269" s="109"/>
    </row>
    <row r="270" spans="7:16" x14ac:dyDescent="0.2">
      <c r="G270" s="18"/>
      <c r="H270" s="18"/>
      <c r="O270" s="109"/>
      <c r="P270" s="109"/>
    </row>
    <row r="271" spans="7:16" x14ac:dyDescent="0.2">
      <c r="G271" s="18"/>
      <c r="H271" s="18"/>
      <c r="O271" s="109"/>
      <c r="P271" s="109"/>
    </row>
    <row r="272" spans="7:16" x14ac:dyDescent="0.2">
      <c r="G272" s="18"/>
      <c r="H272" s="18"/>
      <c r="O272" s="109"/>
      <c r="P272" s="109"/>
    </row>
    <row r="273" spans="7:16" x14ac:dyDescent="0.2">
      <c r="G273" s="18"/>
      <c r="H273" s="18"/>
      <c r="O273" s="109"/>
      <c r="P273" s="109"/>
    </row>
    <row r="274" spans="7:16" x14ac:dyDescent="0.2">
      <c r="G274" s="18"/>
      <c r="H274" s="18"/>
      <c r="O274" s="109"/>
      <c r="P274" s="109"/>
    </row>
    <row r="275" spans="7:16" x14ac:dyDescent="0.2">
      <c r="G275" s="18"/>
      <c r="H275" s="18"/>
      <c r="O275" s="109"/>
      <c r="P275" s="109"/>
    </row>
    <row r="276" spans="7:16" x14ac:dyDescent="0.2">
      <c r="G276" s="18"/>
      <c r="H276" s="18"/>
      <c r="O276" s="109"/>
      <c r="P276" s="109"/>
    </row>
    <row r="277" spans="7:16" x14ac:dyDescent="0.2">
      <c r="G277" s="18"/>
      <c r="H277" s="18"/>
      <c r="O277" s="109"/>
      <c r="P277" s="109"/>
    </row>
    <row r="278" spans="7:16" x14ac:dyDescent="0.2">
      <c r="G278" s="18"/>
      <c r="H278" s="18"/>
      <c r="O278" s="109"/>
      <c r="P278" s="109"/>
    </row>
    <row r="279" spans="7:16" x14ac:dyDescent="0.2">
      <c r="G279" s="18"/>
      <c r="H279" s="18"/>
      <c r="O279" s="109"/>
      <c r="P279" s="109"/>
    </row>
    <row r="280" spans="7:16" x14ac:dyDescent="0.2">
      <c r="G280" s="18"/>
      <c r="H280" s="18"/>
      <c r="O280" s="109"/>
      <c r="P280" s="109"/>
    </row>
    <row r="281" spans="7:16" x14ac:dyDescent="0.2">
      <c r="G281" s="18"/>
      <c r="H281" s="18"/>
      <c r="O281" s="109"/>
      <c r="P281" s="109"/>
    </row>
    <row r="282" spans="7:16" x14ac:dyDescent="0.2">
      <c r="G282" s="18"/>
      <c r="H282" s="18"/>
      <c r="O282" s="109"/>
      <c r="P282" s="109"/>
    </row>
    <row r="283" spans="7:16" x14ac:dyDescent="0.2">
      <c r="G283" s="18"/>
      <c r="H283" s="18"/>
      <c r="O283" s="109"/>
      <c r="P283" s="109"/>
    </row>
    <row r="284" spans="7:16" x14ac:dyDescent="0.2">
      <c r="G284" s="18"/>
      <c r="H284" s="18"/>
      <c r="O284" s="109"/>
      <c r="P284" s="109"/>
    </row>
    <row r="285" spans="7:16" x14ac:dyDescent="0.2">
      <c r="G285" s="18"/>
      <c r="H285" s="18"/>
      <c r="O285" s="109"/>
      <c r="P285" s="109"/>
    </row>
    <row r="286" spans="7:16" x14ac:dyDescent="0.2">
      <c r="G286" s="18"/>
      <c r="H286" s="18"/>
      <c r="O286" s="109"/>
      <c r="P286" s="109"/>
    </row>
    <row r="287" spans="7:16" x14ac:dyDescent="0.2">
      <c r="G287" s="18"/>
      <c r="H287" s="18"/>
      <c r="O287" s="109"/>
      <c r="P287" s="109"/>
    </row>
    <row r="288" spans="7:16" x14ac:dyDescent="0.2">
      <c r="G288" s="18"/>
      <c r="H288" s="18"/>
      <c r="O288" s="109"/>
      <c r="P288" s="109"/>
    </row>
    <row r="289" spans="7:16" x14ac:dyDescent="0.2">
      <c r="G289" s="18"/>
      <c r="H289" s="18"/>
      <c r="O289" s="109"/>
      <c r="P289" s="109"/>
    </row>
    <row r="290" spans="7:16" x14ac:dyDescent="0.2">
      <c r="G290" s="18"/>
      <c r="H290" s="18"/>
      <c r="O290" s="109"/>
      <c r="P290" s="109"/>
    </row>
    <row r="291" spans="7:16" x14ac:dyDescent="0.2">
      <c r="G291" s="18"/>
      <c r="H291" s="18"/>
      <c r="O291" s="109"/>
      <c r="P291" s="109"/>
    </row>
    <row r="292" spans="7:16" x14ac:dyDescent="0.2">
      <c r="G292" s="18"/>
      <c r="H292" s="18"/>
      <c r="O292" s="109"/>
      <c r="P292" s="109"/>
    </row>
    <row r="293" spans="7:16" x14ac:dyDescent="0.2">
      <c r="G293" s="18"/>
      <c r="H293" s="18"/>
      <c r="O293" s="109"/>
      <c r="P293" s="109"/>
    </row>
    <row r="294" spans="7:16" x14ac:dyDescent="0.2">
      <c r="G294" s="18"/>
      <c r="H294" s="18"/>
      <c r="O294" s="109"/>
      <c r="P294" s="109"/>
    </row>
    <row r="295" spans="7:16" x14ac:dyDescent="0.2">
      <c r="G295" s="18"/>
      <c r="H295" s="18"/>
      <c r="O295" s="109"/>
      <c r="P295" s="109"/>
    </row>
    <row r="296" spans="7:16" x14ac:dyDescent="0.2">
      <c r="G296" s="18"/>
      <c r="H296" s="18"/>
      <c r="O296" s="109"/>
      <c r="P296" s="109"/>
    </row>
    <row r="297" spans="7:16" x14ac:dyDescent="0.2">
      <c r="G297" s="18"/>
      <c r="H297" s="18"/>
      <c r="O297" s="109"/>
      <c r="P297" s="109"/>
    </row>
    <row r="298" spans="7:16" x14ac:dyDescent="0.2">
      <c r="G298" s="18"/>
      <c r="H298" s="18"/>
      <c r="O298" s="109"/>
      <c r="P298" s="109"/>
    </row>
    <row r="299" spans="7:16" x14ac:dyDescent="0.2">
      <c r="G299" s="18"/>
      <c r="H299" s="18"/>
      <c r="O299" s="109"/>
      <c r="P299" s="109"/>
    </row>
    <row r="300" spans="7:16" x14ac:dyDescent="0.2">
      <c r="G300" s="18"/>
      <c r="H300" s="18"/>
      <c r="O300" s="109"/>
      <c r="P300" s="109"/>
    </row>
    <row r="301" spans="7:16" x14ac:dyDescent="0.2">
      <c r="G301" s="18"/>
      <c r="H301" s="18"/>
      <c r="O301" s="109"/>
      <c r="P301" s="109"/>
    </row>
    <row r="302" spans="7:16" x14ac:dyDescent="0.2">
      <c r="G302" s="18"/>
      <c r="H302" s="18"/>
      <c r="O302" s="109"/>
      <c r="P302" s="109"/>
    </row>
    <row r="303" spans="7:16" x14ac:dyDescent="0.2">
      <c r="G303" s="18"/>
      <c r="H303" s="18"/>
      <c r="O303" s="109"/>
      <c r="P303" s="109"/>
    </row>
    <row r="304" spans="7:16" x14ac:dyDescent="0.2">
      <c r="G304" s="18"/>
      <c r="H304" s="18"/>
      <c r="O304" s="109"/>
      <c r="P304" s="109"/>
    </row>
    <row r="305" spans="7:16" x14ac:dyDescent="0.2">
      <c r="G305" s="18"/>
      <c r="H305" s="18"/>
      <c r="O305" s="109"/>
      <c r="P305" s="109"/>
    </row>
    <row r="306" spans="7:16" x14ac:dyDescent="0.2">
      <c r="G306" s="18"/>
      <c r="H306" s="18"/>
      <c r="O306" s="109"/>
      <c r="P306" s="109"/>
    </row>
    <row r="307" spans="7:16" x14ac:dyDescent="0.2">
      <c r="G307" s="18"/>
      <c r="H307" s="18"/>
      <c r="O307" s="109"/>
      <c r="P307" s="109"/>
    </row>
    <row r="308" spans="7:16" x14ac:dyDescent="0.2">
      <c r="G308" s="18"/>
      <c r="H308" s="18"/>
      <c r="O308" s="11"/>
      <c r="P308" s="11"/>
    </row>
    <row r="309" spans="7:16" x14ac:dyDescent="0.2">
      <c r="G309" s="18"/>
      <c r="H309" s="18"/>
    </row>
    <row r="310" spans="7:16" x14ac:dyDescent="0.2">
      <c r="G310" s="18"/>
      <c r="H310" s="18"/>
    </row>
    <row r="311" spans="7:16" x14ac:dyDescent="0.2">
      <c r="G311" s="18"/>
      <c r="H311" s="18"/>
    </row>
    <row r="312" spans="7:16" x14ac:dyDescent="0.2">
      <c r="G312" s="18"/>
      <c r="H312" s="18"/>
    </row>
    <row r="313" spans="7:16" x14ac:dyDescent="0.2">
      <c r="G313" s="18"/>
      <c r="H313" s="18"/>
    </row>
    <row r="314" spans="7:16" x14ac:dyDescent="0.2">
      <c r="G314" s="18"/>
      <c r="H314" s="18"/>
    </row>
    <row r="315" spans="7:16" x14ac:dyDescent="0.2">
      <c r="G315" s="18"/>
      <c r="H315" s="18"/>
    </row>
    <row r="316" spans="7:16" x14ac:dyDescent="0.2">
      <c r="G316" s="18"/>
      <c r="H316" s="18"/>
    </row>
    <row r="317" spans="7:16" x14ac:dyDescent="0.2">
      <c r="G317" s="18"/>
      <c r="H317" s="18"/>
    </row>
    <row r="318" spans="7:16" x14ac:dyDescent="0.2">
      <c r="G318" s="18"/>
      <c r="H318" s="18"/>
    </row>
    <row r="319" spans="7:16" x14ac:dyDescent="0.2">
      <c r="G319" s="18"/>
      <c r="H319" s="18"/>
    </row>
    <row r="320" spans="7:16" x14ac:dyDescent="0.2">
      <c r="G320" s="18"/>
      <c r="H320" s="18"/>
    </row>
    <row r="321" spans="7:8" x14ac:dyDescent="0.2">
      <c r="G321" s="18"/>
      <c r="H321" s="18"/>
    </row>
    <row r="322" spans="7:8" x14ac:dyDescent="0.2">
      <c r="G322" s="18"/>
      <c r="H322" s="18"/>
    </row>
    <row r="323" spans="7:8" x14ac:dyDescent="0.2">
      <c r="G323" s="18"/>
      <c r="H323" s="18"/>
    </row>
    <row r="324" spans="7:8" x14ac:dyDescent="0.2">
      <c r="G324" s="18"/>
      <c r="H324" s="18"/>
    </row>
    <row r="325" spans="7:8" x14ac:dyDescent="0.2">
      <c r="G325" s="18"/>
      <c r="H325" s="18"/>
    </row>
    <row r="326" spans="7:8" x14ac:dyDescent="0.2">
      <c r="G326" s="18"/>
      <c r="H326" s="18"/>
    </row>
    <row r="327" spans="7:8" x14ac:dyDescent="0.2">
      <c r="G327" s="18"/>
      <c r="H327" s="18"/>
    </row>
    <row r="328" spans="7:8" x14ac:dyDescent="0.2">
      <c r="G328" s="18"/>
      <c r="H328" s="18"/>
    </row>
    <row r="329" spans="7:8" x14ac:dyDescent="0.2">
      <c r="G329" s="18"/>
      <c r="H329" s="18"/>
    </row>
    <row r="330" spans="7:8" x14ac:dyDescent="0.2">
      <c r="G330" s="18"/>
      <c r="H330" s="18"/>
    </row>
    <row r="331" spans="7:8" x14ac:dyDescent="0.2">
      <c r="G331" s="18"/>
      <c r="H331" s="18"/>
    </row>
    <row r="332" spans="7:8" x14ac:dyDescent="0.2">
      <c r="G332" s="18"/>
      <c r="H332" s="18"/>
    </row>
    <row r="333" spans="7:8" x14ac:dyDescent="0.2">
      <c r="G333" s="18"/>
      <c r="H333" s="18"/>
    </row>
    <row r="334" spans="7:8" x14ac:dyDescent="0.2">
      <c r="G334" s="18"/>
      <c r="H334" s="18"/>
    </row>
    <row r="335" spans="7:8" x14ac:dyDescent="0.2">
      <c r="G335" s="18"/>
      <c r="H335" s="18"/>
    </row>
    <row r="336" spans="7:8" x14ac:dyDescent="0.2">
      <c r="G336" s="18"/>
      <c r="H336" s="18"/>
    </row>
    <row r="337" spans="7:8" x14ac:dyDescent="0.2">
      <c r="G337" s="18"/>
      <c r="H337" s="18"/>
    </row>
    <row r="338" spans="7:8" x14ac:dyDescent="0.2">
      <c r="G338" s="18"/>
      <c r="H338" s="18"/>
    </row>
    <row r="339" spans="7:8" x14ac:dyDescent="0.2">
      <c r="G339" s="18"/>
      <c r="H339" s="18"/>
    </row>
    <row r="340" spans="7:8" x14ac:dyDescent="0.2">
      <c r="G340" s="18"/>
      <c r="H340" s="18"/>
    </row>
    <row r="341" spans="7:8" x14ac:dyDescent="0.2">
      <c r="G341" s="18"/>
      <c r="H341" s="18"/>
    </row>
    <row r="342" spans="7:8" x14ac:dyDescent="0.2">
      <c r="G342" s="18"/>
      <c r="H342" s="18"/>
    </row>
    <row r="343" spans="7:8" x14ac:dyDescent="0.2">
      <c r="G343" s="18"/>
      <c r="H343" s="18"/>
    </row>
    <row r="344" spans="7:8" x14ac:dyDescent="0.2">
      <c r="G344" s="18"/>
      <c r="H344" s="18"/>
    </row>
    <row r="345" spans="7:8" x14ac:dyDescent="0.2">
      <c r="G345" s="18"/>
      <c r="H345" s="18"/>
    </row>
    <row r="346" spans="7:8" x14ac:dyDescent="0.2">
      <c r="G346" s="18"/>
      <c r="H346" s="18"/>
    </row>
    <row r="347" spans="7:8" x14ac:dyDescent="0.2">
      <c r="G347" s="18"/>
      <c r="H347" s="18"/>
    </row>
    <row r="348" spans="7:8" x14ac:dyDescent="0.2">
      <c r="G348" s="18"/>
      <c r="H348" s="18"/>
    </row>
    <row r="349" spans="7:8" x14ac:dyDescent="0.2">
      <c r="G349" s="18"/>
      <c r="H349" s="18"/>
    </row>
    <row r="350" spans="7:8" x14ac:dyDescent="0.2">
      <c r="G350" s="18"/>
      <c r="H350" s="18"/>
    </row>
    <row r="351" spans="7:8" x14ac:dyDescent="0.2">
      <c r="G351" s="18"/>
      <c r="H351" s="18"/>
    </row>
    <row r="352" spans="7:8" x14ac:dyDescent="0.2">
      <c r="G352" s="18"/>
      <c r="H352" s="18"/>
    </row>
    <row r="353" spans="7:8" x14ac:dyDescent="0.2">
      <c r="G353" s="18"/>
      <c r="H353" s="18"/>
    </row>
    <row r="354" spans="7:8" x14ac:dyDescent="0.2">
      <c r="G354" s="18"/>
      <c r="H354" s="18"/>
    </row>
    <row r="355" spans="7:8" x14ac:dyDescent="0.2">
      <c r="G355" s="18"/>
      <c r="H355" s="18"/>
    </row>
    <row r="356" spans="7:8" x14ac:dyDescent="0.2">
      <c r="G356" s="18"/>
      <c r="H356" s="18"/>
    </row>
    <row r="357" spans="7:8" x14ac:dyDescent="0.2">
      <c r="G357" s="18"/>
      <c r="H357" s="18"/>
    </row>
    <row r="358" spans="7:8" x14ac:dyDescent="0.2">
      <c r="G358" s="18"/>
      <c r="H358" s="18"/>
    </row>
  </sheetData>
  <sheetProtection selectLockedCells="1" selectUnlockedCells="1"/>
  <sortState ref="L5:N163">
    <sortCondition descending="1" ref="N5:N163"/>
  </sortState>
  <phoneticPr fontId="9" type="noConversion"/>
  <hyperlinks>
    <hyperlink ref="H3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showGridLines="0" zoomScaleNormal="100" workbookViewId="0"/>
  </sheetViews>
  <sheetFormatPr defaultRowHeight="12.75" x14ac:dyDescent="0.2"/>
  <cols>
    <col min="1" max="1" width="2.42578125" style="1" customWidth="1"/>
    <col min="2" max="2" width="48.7109375" style="1" customWidth="1"/>
    <col min="3" max="3" width="11" style="1" customWidth="1"/>
    <col min="4" max="16" width="12.7109375" style="1" customWidth="1"/>
    <col min="17" max="246" width="9.140625" style="1"/>
    <col min="247" max="247" width="2.42578125" style="1" customWidth="1"/>
    <col min="248" max="248" width="49.140625" style="1" customWidth="1"/>
    <col min="249" max="249" width="9.5703125" style="1" customWidth="1"/>
    <col min="250" max="261" width="10.28515625" style="1" customWidth="1"/>
    <col min="262" max="502" width="9.140625" style="1"/>
    <col min="503" max="503" width="2.42578125" style="1" customWidth="1"/>
    <col min="504" max="504" width="49.140625" style="1" customWidth="1"/>
    <col min="505" max="505" width="9.5703125" style="1" customWidth="1"/>
    <col min="506" max="517" width="10.28515625" style="1" customWidth="1"/>
    <col min="518" max="758" width="9.140625" style="1"/>
    <col min="759" max="759" width="2.42578125" style="1" customWidth="1"/>
    <col min="760" max="760" width="49.140625" style="1" customWidth="1"/>
    <col min="761" max="761" width="9.5703125" style="1" customWidth="1"/>
    <col min="762" max="773" width="10.28515625" style="1" customWidth="1"/>
    <col min="774" max="1014" width="9.140625" style="1"/>
    <col min="1015" max="1015" width="2.42578125" style="1" customWidth="1"/>
    <col min="1016" max="1016" width="49.140625" style="1" customWidth="1"/>
    <col min="1017" max="1017" width="9.5703125" style="1" customWidth="1"/>
    <col min="1018" max="1029" width="10.28515625" style="1" customWidth="1"/>
    <col min="1030" max="1270" width="9.140625" style="1"/>
    <col min="1271" max="1271" width="2.42578125" style="1" customWidth="1"/>
    <col min="1272" max="1272" width="49.140625" style="1" customWidth="1"/>
    <col min="1273" max="1273" width="9.5703125" style="1" customWidth="1"/>
    <col min="1274" max="1285" width="10.28515625" style="1" customWidth="1"/>
    <col min="1286" max="1526" width="9.140625" style="1"/>
    <col min="1527" max="1527" width="2.42578125" style="1" customWidth="1"/>
    <col min="1528" max="1528" width="49.140625" style="1" customWidth="1"/>
    <col min="1529" max="1529" width="9.5703125" style="1" customWidth="1"/>
    <col min="1530" max="1541" width="10.28515625" style="1" customWidth="1"/>
    <col min="1542" max="1782" width="9.140625" style="1"/>
    <col min="1783" max="1783" width="2.42578125" style="1" customWidth="1"/>
    <col min="1784" max="1784" width="49.140625" style="1" customWidth="1"/>
    <col min="1785" max="1785" width="9.5703125" style="1" customWidth="1"/>
    <col min="1786" max="1797" width="10.28515625" style="1" customWidth="1"/>
    <col min="1798" max="2038" width="9.140625" style="1"/>
    <col min="2039" max="2039" width="2.42578125" style="1" customWidth="1"/>
    <col min="2040" max="2040" width="49.140625" style="1" customWidth="1"/>
    <col min="2041" max="2041" width="9.5703125" style="1" customWidth="1"/>
    <col min="2042" max="2053" width="10.28515625" style="1" customWidth="1"/>
    <col min="2054" max="2294" width="9.140625" style="1"/>
    <col min="2295" max="2295" width="2.42578125" style="1" customWidth="1"/>
    <col min="2296" max="2296" width="49.140625" style="1" customWidth="1"/>
    <col min="2297" max="2297" width="9.5703125" style="1" customWidth="1"/>
    <col min="2298" max="2309" width="10.28515625" style="1" customWidth="1"/>
    <col min="2310" max="2550" width="9.140625" style="1"/>
    <col min="2551" max="2551" width="2.42578125" style="1" customWidth="1"/>
    <col min="2552" max="2552" width="49.140625" style="1" customWidth="1"/>
    <col min="2553" max="2553" width="9.5703125" style="1" customWidth="1"/>
    <col min="2554" max="2565" width="10.28515625" style="1" customWidth="1"/>
    <col min="2566" max="2806" width="9.140625" style="1"/>
    <col min="2807" max="2807" width="2.42578125" style="1" customWidth="1"/>
    <col min="2808" max="2808" width="49.140625" style="1" customWidth="1"/>
    <col min="2809" max="2809" width="9.5703125" style="1" customWidth="1"/>
    <col min="2810" max="2821" width="10.28515625" style="1" customWidth="1"/>
    <col min="2822" max="3062" width="9.140625" style="1"/>
    <col min="3063" max="3063" width="2.42578125" style="1" customWidth="1"/>
    <col min="3064" max="3064" width="49.140625" style="1" customWidth="1"/>
    <col min="3065" max="3065" width="9.5703125" style="1" customWidth="1"/>
    <col min="3066" max="3077" width="10.28515625" style="1" customWidth="1"/>
    <col min="3078" max="3318" width="9.140625" style="1"/>
    <col min="3319" max="3319" width="2.42578125" style="1" customWidth="1"/>
    <col min="3320" max="3320" width="49.140625" style="1" customWidth="1"/>
    <col min="3321" max="3321" width="9.5703125" style="1" customWidth="1"/>
    <col min="3322" max="3333" width="10.28515625" style="1" customWidth="1"/>
    <col min="3334" max="3574" width="9.140625" style="1"/>
    <col min="3575" max="3575" width="2.42578125" style="1" customWidth="1"/>
    <col min="3576" max="3576" width="49.140625" style="1" customWidth="1"/>
    <col min="3577" max="3577" width="9.5703125" style="1" customWidth="1"/>
    <col min="3578" max="3589" width="10.28515625" style="1" customWidth="1"/>
    <col min="3590" max="3830" width="9.140625" style="1"/>
    <col min="3831" max="3831" width="2.42578125" style="1" customWidth="1"/>
    <col min="3832" max="3832" width="49.140625" style="1" customWidth="1"/>
    <col min="3833" max="3833" width="9.5703125" style="1" customWidth="1"/>
    <col min="3834" max="3845" width="10.28515625" style="1" customWidth="1"/>
    <col min="3846" max="4086" width="9.140625" style="1"/>
    <col min="4087" max="4087" width="2.42578125" style="1" customWidth="1"/>
    <col min="4088" max="4088" width="49.140625" style="1" customWidth="1"/>
    <col min="4089" max="4089" width="9.5703125" style="1" customWidth="1"/>
    <col min="4090" max="4101" width="10.28515625" style="1" customWidth="1"/>
    <col min="4102" max="4342" width="9.140625" style="1"/>
    <col min="4343" max="4343" width="2.42578125" style="1" customWidth="1"/>
    <col min="4344" max="4344" width="49.140625" style="1" customWidth="1"/>
    <col min="4345" max="4345" width="9.5703125" style="1" customWidth="1"/>
    <col min="4346" max="4357" width="10.28515625" style="1" customWidth="1"/>
    <col min="4358" max="4598" width="9.140625" style="1"/>
    <col min="4599" max="4599" width="2.42578125" style="1" customWidth="1"/>
    <col min="4600" max="4600" width="49.140625" style="1" customWidth="1"/>
    <col min="4601" max="4601" width="9.5703125" style="1" customWidth="1"/>
    <col min="4602" max="4613" width="10.28515625" style="1" customWidth="1"/>
    <col min="4614" max="4854" width="9.140625" style="1"/>
    <col min="4855" max="4855" width="2.42578125" style="1" customWidth="1"/>
    <col min="4856" max="4856" width="49.140625" style="1" customWidth="1"/>
    <col min="4857" max="4857" width="9.5703125" style="1" customWidth="1"/>
    <col min="4858" max="4869" width="10.28515625" style="1" customWidth="1"/>
    <col min="4870" max="5110" width="9.140625" style="1"/>
    <col min="5111" max="5111" width="2.42578125" style="1" customWidth="1"/>
    <col min="5112" max="5112" width="49.140625" style="1" customWidth="1"/>
    <col min="5113" max="5113" width="9.5703125" style="1" customWidth="1"/>
    <col min="5114" max="5125" width="10.28515625" style="1" customWidth="1"/>
    <col min="5126" max="5366" width="9.140625" style="1"/>
    <col min="5367" max="5367" width="2.42578125" style="1" customWidth="1"/>
    <col min="5368" max="5368" width="49.140625" style="1" customWidth="1"/>
    <col min="5369" max="5369" width="9.5703125" style="1" customWidth="1"/>
    <col min="5370" max="5381" width="10.28515625" style="1" customWidth="1"/>
    <col min="5382" max="5622" width="9.140625" style="1"/>
    <col min="5623" max="5623" width="2.42578125" style="1" customWidth="1"/>
    <col min="5624" max="5624" width="49.140625" style="1" customWidth="1"/>
    <col min="5625" max="5625" width="9.5703125" style="1" customWidth="1"/>
    <col min="5626" max="5637" width="10.28515625" style="1" customWidth="1"/>
    <col min="5638" max="5878" width="9.140625" style="1"/>
    <col min="5879" max="5879" width="2.42578125" style="1" customWidth="1"/>
    <col min="5880" max="5880" width="49.140625" style="1" customWidth="1"/>
    <col min="5881" max="5881" width="9.5703125" style="1" customWidth="1"/>
    <col min="5882" max="5893" width="10.28515625" style="1" customWidth="1"/>
    <col min="5894" max="6134" width="9.140625" style="1"/>
    <col min="6135" max="6135" width="2.42578125" style="1" customWidth="1"/>
    <col min="6136" max="6136" width="49.140625" style="1" customWidth="1"/>
    <col min="6137" max="6137" width="9.5703125" style="1" customWidth="1"/>
    <col min="6138" max="6149" width="10.28515625" style="1" customWidth="1"/>
    <col min="6150" max="6390" width="9.140625" style="1"/>
    <col min="6391" max="6391" width="2.42578125" style="1" customWidth="1"/>
    <col min="6392" max="6392" width="49.140625" style="1" customWidth="1"/>
    <col min="6393" max="6393" width="9.5703125" style="1" customWidth="1"/>
    <col min="6394" max="6405" width="10.28515625" style="1" customWidth="1"/>
    <col min="6406" max="6646" width="9.140625" style="1"/>
    <col min="6647" max="6647" width="2.42578125" style="1" customWidth="1"/>
    <col min="6648" max="6648" width="49.140625" style="1" customWidth="1"/>
    <col min="6649" max="6649" width="9.5703125" style="1" customWidth="1"/>
    <col min="6650" max="6661" width="10.28515625" style="1" customWidth="1"/>
    <col min="6662" max="6902" width="9.140625" style="1"/>
    <col min="6903" max="6903" width="2.42578125" style="1" customWidth="1"/>
    <col min="6904" max="6904" width="49.140625" style="1" customWidth="1"/>
    <col min="6905" max="6905" width="9.5703125" style="1" customWidth="1"/>
    <col min="6906" max="6917" width="10.28515625" style="1" customWidth="1"/>
    <col min="6918" max="7158" width="9.140625" style="1"/>
    <col min="7159" max="7159" width="2.42578125" style="1" customWidth="1"/>
    <col min="7160" max="7160" width="49.140625" style="1" customWidth="1"/>
    <col min="7161" max="7161" width="9.5703125" style="1" customWidth="1"/>
    <col min="7162" max="7173" width="10.28515625" style="1" customWidth="1"/>
    <col min="7174" max="7414" width="9.140625" style="1"/>
    <col min="7415" max="7415" width="2.42578125" style="1" customWidth="1"/>
    <col min="7416" max="7416" width="49.140625" style="1" customWidth="1"/>
    <col min="7417" max="7417" width="9.5703125" style="1" customWidth="1"/>
    <col min="7418" max="7429" width="10.28515625" style="1" customWidth="1"/>
    <col min="7430" max="7670" width="9.140625" style="1"/>
    <col min="7671" max="7671" width="2.42578125" style="1" customWidth="1"/>
    <col min="7672" max="7672" width="49.140625" style="1" customWidth="1"/>
    <col min="7673" max="7673" width="9.5703125" style="1" customWidth="1"/>
    <col min="7674" max="7685" width="10.28515625" style="1" customWidth="1"/>
    <col min="7686" max="7926" width="9.140625" style="1"/>
    <col min="7927" max="7927" width="2.42578125" style="1" customWidth="1"/>
    <col min="7928" max="7928" width="49.140625" style="1" customWidth="1"/>
    <col min="7929" max="7929" width="9.5703125" style="1" customWidth="1"/>
    <col min="7930" max="7941" width="10.28515625" style="1" customWidth="1"/>
    <col min="7942" max="8182" width="9.140625" style="1"/>
    <col min="8183" max="8183" width="2.42578125" style="1" customWidth="1"/>
    <col min="8184" max="8184" width="49.140625" style="1" customWidth="1"/>
    <col min="8185" max="8185" width="9.5703125" style="1" customWidth="1"/>
    <col min="8186" max="8197" width="10.28515625" style="1" customWidth="1"/>
    <col min="8198" max="8438" width="9.140625" style="1"/>
    <col min="8439" max="8439" width="2.42578125" style="1" customWidth="1"/>
    <col min="8440" max="8440" width="49.140625" style="1" customWidth="1"/>
    <col min="8441" max="8441" width="9.5703125" style="1" customWidth="1"/>
    <col min="8442" max="8453" width="10.28515625" style="1" customWidth="1"/>
    <col min="8454" max="8694" width="9.140625" style="1"/>
    <col min="8695" max="8695" width="2.42578125" style="1" customWidth="1"/>
    <col min="8696" max="8696" width="49.140625" style="1" customWidth="1"/>
    <col min="8697" max="8697" width="9.5703125" style="1" customWidth="1"/>
    <col min="8698" max="8709" width="10.28515625" style="1" customWidth="1"/>
    <col min="8710" max="8950" width="9.140625" style="1"/>
    <col min="8951" max="8951" width="2.42578125" style="1" customWidth="1"/>
    <col min="8952" max="8952" width="49.140625" style="1" customWidth="1"/>
    <col min="8953" max="8953" width="9.5703125" style="1" customWidth="1"/>
    <col min="8954" max="8965" width="10.28515625" style="1" customWidth="1"/>
    <col min="8966" max="9206" width="9.140625" style="1"/>
    <col min="9207" max="9207" width="2.42578125" style="1" customWidth="1"/>
    <col min="9208" max="9208" width="49.140625" style="1" customWidth="1"/>
    <col min="9209" max="9209" width="9.5703125" style="1" customWidth="1"/>
    <col min="9210" max="9221" width="10.28515625" style="1" customWidth="1"/>
    <col min="9222" max="9462" width="9.140625" style="1"/>
    <col min="9463" max="9463" width="2.42578125" style="1" customWidth="1"/>
    <col min="9464" max="9464" width="49.140625" style="1" customWidth="1"/>
    <col min="9465" max="9465" width="9.5703125" style="1" customWidth="1"/>
    <col min="9466" max="9477" width="10.28515625" style="1" customWidth="1"/>
    <col min="9478" max="9718" width="9.140625" style="1"/>
    <col min="9719" max="9719" width="2.42578125" style="1" customWidth="1"/>
    <col min="9720" max="9720" width="49.140625" style="1" customWidth="1"/>
    <col min="9721" max="9721" width="9.5703125" style="1" customWidth="1"/>
    <col min="9722" max="9733" width="10.28515625" style="1" customWidth="1"/>
    <col min="9734" max="9974" width="9.140625" style="1"/>
    <col min="9975" max="9975" width="2.42578125" style="1" customWidth="1"/>
    <col min="9976" max="9976" width="49.140625" style="1" customWidth="1"/>
    <col min="9977" max="9977" width="9.5703125" style="1" customWidth="1"/>
    <col min="9978" max="9989" width="10.28515625" style="1" customWidth="1"/>
    <col min="9990" max="10230" width="9.140625" style="1"/>
    <col min="10231" max="10231" width="2.42578125" style="1" customWidth="1"/>
    <col min="10232" max="10232" width="49.140625" style="1" customWidth="1"/>
    <col min="10233" max="10233" width="9.5703125" style="1" customWidth="1"/>
    <col min="10234" max="10245" width="10.28515625" style="1" customWidth="1"/>
    <col min="10246" max="10486" width="9.140625" style="1"/>
    <col min="10487" max="10487" width="2.42578125" style="1" customWidth="1"/>
    <col min="10488" max="10488" width="49.140625" style="1" customWidth="1"/>
    <col min="10489" max="10489" width="9.5703125" style="1" customWidth="1"/>
    <col min="10490" max="10501" width="10.28515625" style="1" customWidth="1"/>
    <col min="10502" max="10742" width="9.140625" style="1"/>
    <col min="10743" max="10743" width="2.42578125" style="1" customWidth="1"/>
    <col min="10744" max="10744" width="49.140625" style="1" customWidth="1"/>
    <col min="10745" max="10745" width="9.5703125" style="1" customWidth="1"/>
    <col min="10746" max="10757" width="10.28515625" style="1" customWidth="1"/>
    <col min="10758" max="10998" width="9.140625" style="1"/>
    <col min="10999" max="10999" width="2.42578125" style="1" customWidth="1"/>
    <col min="11000" max="11000" width="49.140625" style="1" customWidth="1"/>
    <col min="11001" max="11001" width="9.5703125" style="1" customWidth="1"/>
    <col min="11002" max="11013" width="10.28515625" style="1" customWidth="1"/>
    <col min="11014" max="11254" width="9.140625" style="1"/>
    <col min="11255" max="11255" width="2.42578125" style="1" customWidth="1"/>
    <col min="11256" max="11256" width="49.140625" style="1" customWidth="1"/>
    <col min="11257" max="11257" width="9.5703125" style="1" customWidth="1"/>
    <col min="11258" max="11269" width="10.28515625" style="1" customWidth="1"/>
    <col min="11270" max="11510" width="9.140625" style="1"/>
    <col min="11511" max="11511" width="2.42578125" style="1" customWidth="1"/>
    <col min="11512" max="11512" width="49.140625" style="1" customWidth="1"/>
    <col min="11513" max="11513" width="9.5703125" style="1" customWidth="1"/>
    <col min="11514" max="11525" width="10.28515625" style="1" customWidth="1"/>
    <col min="11526" max="11766" width="9.140625" style="1"/>
    <col min="11767" max="11767" width="2.42578125" style="1" customWidth="1"/>
    <col min="11768" max="11768" width="49.140625" style="1" customWidth="1"/>
    <col min="11769" max="11769" width="9.5703125" style="1" customWidth="1"/>
    <col min="11770" max="11781" width="10.28515625" style="1" customWidth="1"/>
    <col min="11782" max="12022" width="9.140625" style="1"/>
    <col min="12023" max="12023" width="2.42578125" style="1" customWidth="1"/>
    <col min="12024" max="12024" width="49.140625" style="1" customWidth="1"/>
    <col min="12025" max="12025" width="9.5703125" style="1" customWidth="1"/>
    <col min="12026" max="12037" width="10.28515625" style="1" customWidth="1"/>
    <col min="12038" max="12278" width="9.140625" style="1"/>
    <col min="12279" max="12279" width="2.42578125" style="1" customWidth="1"/>
    <col min="12280" max="12280" width="49.140625" style="1" customWidth="1"/>
    <col min="12281" max="12281" width="9.5703125" style="1" customWidth="1"/>
    <col min="12282" max="12293" width="10.28515625" style="1" customWidth="1"/>
    <col min="12294" max="12534" width="9.140625" style="1"/>
    <col min="12535" max="12535" width="2.42578125" style="1" customWidth="1"/>
    <col min="12536" max="12536" width="49.140625" style="1" customWidth="1"/>
    <col min="12537" max="12537" width="9.5703125" style="1" customWidth="1"/>
    <col min="12538" max="12549" width="10.28515625" style="1" customWidth="1"/>
    <col min="12550" max="12790" width="9.140625" style="1"/>
    <col min="12791" max="12791" width="2.42578125" style="1" customWidth="1"/>
    <col min="12792" max="12792" width="49.140625" style="1" customWidth="1"/>
    <col min="12793" max="12793" width="9.5703125" style="1" customWidth="1"/>
    <col min="12794" max="12805" width="10.28515625" style="1" customWidth="1"/>
    <col min="12806" max="13046" width="9.140625" style="1"/>
    <col min="13047" max="13047" width="2.42578125" style="1" customWidth="1"/>
    <col min="13048" max="13048" width="49.140625" style="1" customWidth="1"/>
    <col min="13049" max="13049" width="9.5703125" style="1" customWidth="1"/>
    <col min="13050" max="13061" width="10.28515625" style="1" customWidth="1"/>
    <col min="13062" max="13302" width="9.140625" style="1"/>
    <col min="13303" max="13303" width="2.42578125" style="1" customWidth="1"/>
    <col min="13304" max="13304" width="49.140625" style="1" customWidth="1"/>
    <col min="13305" max="13305" width="9.5703125" style="1" customWidth="1"/>
    <col min="13306" max="13317" width="10.28515625" style="1" customWidth="1"/>
    <col min="13318" max="13558" width="9.140625" style="1"/>
    <col min="13559" max="13559" width="2.42578125" style="1" customWidth="1"/>
    <col min="13560" max="13560" width="49.140625" style="1" customWidth="1"/>
    <col min="13561" max="13561" width="9.5703125" style="1" customWidth="1"/>
    <col min="13562" max="13573" width="10.28515625" style="1" customWidth="1"/>
    <col min="13574" max="13814" width="9.140625" style="1"/>
    <col min="13815" max="13815" width="2.42578125" style="1" customWidth="1"/>
    <col min="13816" max="13816" width="49.140625" style="1" customWidth="1"/>
    <col min="13817" max="13817" width="9.5703125" style="1" customWidth="1"/>
    <col min="13818" max="13829" width="10.28515625" style="1" customWidth="1"/>
    <col min="13830" max="14070" width="9.140625" style="1"/>
    <col min="14071" max="14071" width="2.42578125" style="1" customWidth="1"/>
    <col min="14072" max="14072" width="49.140625" style="1" customWidth="1"/>
    <col min="14073" max="14073" width="9.5703125" style="1" customWidth="1"/>
    <col min="14074" max="14085" width="10.28515625" style="1" customWidth="1"/>
    <col min="14086" max="14326" width="9.140625" style="1"/>
    <col min="14327" max="14327" width="2.42578125" style="1" customWidth="1"/>
    <col min="14328" max="14328" width="49.140625" style="1" customWidth="1"/>
    <col min="14329" max="14329" width="9.5703125" style="1" customWidth="1"/>
    <col min="14330" max="14341" width="10.28515625" style="1" customWidth="1"/>
    <col min="14342" max="14582" width="9.140625" style="1"/>
    <col min="14583" max="14583" width="2.42578125" style="1" customWidth="1"/>
    <col min="14584" max="14584" width="49.140625" style="1" customWidth="1"/>
    <col min="14585" max="14585" width="9.5703125" style="1" customWidth="1"/>
    <col min="14586" max="14597" width="10.28515625" style="1" customWidth="1"/>
    <col min="14598" max="14838" width="9.140625" style="1"/>
    <col min="14839" max="14839" width="2.42578125" style="1" customWidth="1"/>
    <col min="14840" max="14840" width="49.140625" style="1" customWidth="1"/>
    <col min="14841" max="14841" width="9.5703125" style="1" customWidth="1"/>
    <col min="14842" max="14853" width="10.28515625" style="1" customWidth="1"/>
    <col min="14854" max="15094" width="9.140625" style="1"/>
    <col min="15095" max="15095" width="2.42578125" style="1" customWidth="1"/>
    <col min="15096" max="15096" width="49.140625" style="1" customWidth="1"/>
    <col min="15097" max="15097" width="9.5703125" style="1" customWidth="1"/>
    <col min="15098" max="15109" width="10.28515625" style="1" customWidth="1"/>
    <col min="15110" max="15350" width="9.140625" style="1"/>
    <col min="15351" max="15351" width="2.42578125" style="1" customWidth="1"/>
    <col min="15352" max="15352" width="49.140625" style="1" customWidth="1"/>
    <col min="15353" max="15353" width="9.5703125" style="1" customWidth="1"/>
    <col min="15354" max="15365" width="10.28515625" style="1" customWidth="1"/>
    <col min="15366" max="15606" width="9.140625" style="1"/>
    <col min="15607" max="15607" width="2.42578125" style="1" customWidth="1"/>
    <col min="15608" max="15608" width="49.140625" style="1" customWidth="1"/>
    <col min="15609" max="15609" width="9.5703125" style="1" customWidth="1"/>
    <col min="15610" max="15621" width="10.28515625" style="1" customWidth="1"/>
    <col min="15622" max="15862" width="9.140625" style="1"/>
    <col min="15863" max="15863" width="2.42578125" style="1" customWidth="1"/>
    <col min="15864" max="15864" width="49.140625" style="1" customWidth="1"/>
    <col min="15865" max="15865" width="9.5703125" style="1" customWidth="1"/>
    <col min="15866" max="15877" width="10.28515625" style="1" customWidth="1"/>
    <col min="15878" max="16118" width="9.140625" style="1"/>
    <col min="16119" max="16119" width="2.42578125" style="1" customWidth="1"/>
    <col min="16120" max="16120" width="49.140625" style="1" customWidth="1"/>
    <col min="16121" max="16121" width="9.5703125" style="1" customWidth="1"/>
    <col min="16122" max="16133" width="10.28515625" style="1" customWidth="1"/>
    <col min="16134" max="16384" width="9.140625" style="1"/>
  </cols>
  <sheetData>
    <row r="1" spans="2:20" ht="29.85" customHeight="1" x14ac:dyDescent="0.2">
      <c r="B1" s="2" t="s">
        <v>52</v>
      </c>
    </row>
    <row r="2" spans="2:20" ht="21.95" customHeight="1" x14ac:dyDescent="0.2">
      <c r="B2" s="72" t="s">
        <v>28</v>
      </c>
      <c r="C2" s="73" t="s">
        <v>4</v>
      </c>
      <c r="D2" s="30" t="s">
        <v>45</v>
      </c>
      <c r="E2" s="30" t="s">
        <v>78</v>
      </c>
      <c r="F2" s="30" t="s">
        <v>82</v>
      </c>
      <c r="G2" s="30" t="s">
        <v>86</v>
      </c>
      <c r="H2" s="5">
        <v>2014</v>
      </c>
      <c r="I2" s="5">
        <v>2015</v>
      </c>
      <c r="J2" s="5">
        <v>2016</v>
      </c>
      <c r="K2" s="5">
        <v>2017</v>
      </c>
      <c r="L2" s="5">
        <v>2018</v>
      </c>
      <c r="M2" s="5">
        <v>2019</v>
      </c>
      <c r="N2" s="5">
        <v>2020</v>
      </c>
      <c r="O2" s="5">
        <v>2021</v>
      </c>
      <c r="P2" s="5" t="s">
        <v>120</v>
      </c>
    </row>
    <row r="3" spans="2:20" ht="20.100000000000001" customHeight="1" x14ac:dyDescent="0.2">
      <c r="B3" s="123" t="s">
        <v>100</v>
      </c>
      <c r="C3" s="124" t="s">
        <v>29</v>
      </c>
      <c r="D3" s="87">
        <v>177661</v>
      </c>
      <c r="E3" s="87">
        <v>176987</v>
      </c>
      <c r="F3" s="87">
        <v>176985</v>
      </c>
      <c r="G3" s="87">
        <v>176979</v>
      </c>
      <c r="H3" s="87">
        <v>176884</v>
      </c>
      <c r="I3" s="87">
        <v>176874</v>
      </c>
      <c r="J3" s="87">
        <v>176988</v>
      </c>
      <c r="K3" s="87">
        <v>176912</v>
      </c>
      <c r="L3" s="87">
        <v>177283</v>
      </c>
      <c r="M3" s="87">
        <v>173430</v>
      </c>
      <c r="N3" s="87">
        <v>173430</v>
      </c>
      <c r="O3" s="87">
        <v>173393</v>
      </c>
      <c r="P3" s="87">
        <v>173390</v>
      </c>
    </row>
    <row r="4" spans="2:20" ht="20.100000000000001" customHeight="1" x14ac:dyDescent="0.2">
      <c r="B4" s="85" t="s">
        <v>117</v>
      </c>
      <c r="C4" s="19"/>
      <c r="D4" s="6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20" ht="18" customHeight="1" x14ac:dyDescent="0.2">
      <c r="B5" s="10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0" ht="29.85" customHeight="1" x14ac:dyDescent="0.2">
      <c r="B6" s="2" t="s">
        <v>58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2:20" ht="21.75" customHeight="1" x14ac:dyDescent="0.2">
      <c r="B7" s="72" t="s">
        <v>28</v>
      </c>
      <c r="C7" s="73" t="s">
        <v>4</v>
      </c>
      <c r="D7" s="5">
        <v>2010</v>
      </c>
      <c r="E7" s="30" t="s">
        <v>78</v>
      </c>
      <c r="F7" s="30" t="s">
        <v>82</v>
      </c>
      <c r="G7" s="30" t="s">
        <v>86</v>
      </c>
      <c r="H7" s="5">
        <v>2014</v>
      </c>
      <c r="I7" s="5">
        <v>2015</v>
      </c>
      <c r="J7" s="5">
        <v>2016</v>
      </c>
      <c r="K7" s="5">
        <v>2017</v>
      </c>
      <c r="L7" s="5">
        <v>2018</v>
      </c>
      <c r="M7" s="5">
        <v>2019</v>
      </c>
      <c r="N7" s="5">
        <v>2020</v>
      </c>
      <c r="O7" s="5">
        <v>2021</v>
      </c>
      <c r="P7" s="5" t="s">
        <v>120</v>
      </c>
      <c r="Q7" s="38"/>
      <c r="R7" s="38"/>
      <c r="S7" s="38"/>
      <c r="T7" s="38"/>
    </row>
    <row r="8" spans="2:20" ht="20.100000000000001" customHeight="1" x14ac:dyDescent="0.2">
      <c r="B8" s="125" t="s">
        <v>101</v>
      </c>
      <c r="C8" s="126" t="s">
        <v>30</v>
      </c>
      <c r="D8" s="39">
        <v>928174</v>
      </c>
      <c r="E8" s="39">
        <v>730523</v>
      </c>
      <c r="F8" s="39">
        <v>823706</v>
      </c>
      <c r="G8" s="39">
        <v>810266</v>
      </c>
      <c r="H8" s="39">
        <v>804077</v>
      </c>
      <c r="I8" s="39">
        <v>915600</v>
      </c>
      <c r="J8" s="39">
        <v>778602</v>
      </c>
      <c r="K8" s="39">
        <v>874345</v>
      </c>
      <c r="L8" s="39">
        <v>784496</v>
      </c>
      <c r="M8" s="39">
        <v>846513</v>
      </c>
      <c r="N8" s="39">
        <v>835535</v>
      </c>
      <c r="O8" s="39">
        <v>958063</v>
      </c>
      <c r="P8" s="39">
        <v>888018</v>
      </c>
      <c r="Q8" s="38"/>
      <c r="R8" s="38"/>
      <c r="S8" s="38"/>
      <c r="T8" s="38"/>
    </row>
    <row r="9" spans="2:20" ht="20.100000000000001" customHeight="1" x14ac:dyDescent="0.2">
      <c r="B9" s="85" t="s">
        <v>117</v>
      </c>
      <c r="C9" s="8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38"/>
      <c r="R9" s="38"/>
      <c r="S9" s="38"/>
      <c r="T9" s="38"/>
    </row>
    <row r="10" spans="2:20" ht="18" customHeight="1" x14ac:dyDescent="0.2">
      <c r="B10" s="10"/>
      <c r="C10" s="1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20" ht="18.75" x14ac:dyDescent="0.2">
      <c r="B11" s="2" t="s">
        <v>96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2:20" ht="21.75" customHeight="1" x14ac:dyDescent="0.2">
      <c r="B12" s="72" t="s">
        <v>28</v>
      </c>
      <c r="C12" s="73" t="s">
        <v>4</v>
      </c>
      <c r="D12" s="5" t="s">
        <v>80</v>
      </c>
      <c r="E12" s="30" t="s">
        <v>81</v>
      </c>
      <c r="F12" s="30" t="s">
        <v>83</v>
      </c>
      <c r="G12" s="30" t="s">
        <v>87</v>
      </c>
      <c r="H12" s="5" t="s">
        <v>88</v>
      </c>
      <c r="I12" s="5" t="s">
        <v>94</v>
      </c>
      <c r="J12" s="5" t="s">
        <v>95</v>
      </c>
      <c r="K12" s="5" t="s">
        <v>104</v>
      </c>
      <c r="L12" s="5" t="s">
        <v>108</v>
      </c>
      <c r="M12" s="5" t="s">
        <v>109</v>
      </c>
      <c r="N12" s="5" t="s">
        <v>114</v>
      </c>
      <c r="O12" s="5" t="s">
        <v>116</v>
      </c>
      <c r="P12" s="5" t="s">
        <v>121</v>
      </c>
    </row>
    <row r="13" spans="2:20" ht="20.100000000000001" customHeight="1" x14ac:dyDescent="0.2">
      <c r="B13" s="127" t="s">
        <v>60</v>
      </c>
      <c r="C13" s="128" t="s">
        <v>79</v>
      </c>
      <c r="D13" s="88">
        <v>714792.68197000003</v>
      </c>
      <c r="E13" s="88">
        <v>562236.30362237431</v>
      </c>
      <c r="F13" s="88">
        <v>632710.68240991107</v>
      </c>
      <c r="G13" s="88">
        <v>623134.6630551368</v>
      </c>
      <c r="H13" s="88">
        <v>620575.60991577827</v>
      </c>
      <c r="I13" s="88">
        <v>704780.51510237181</v>
      </c>
      <c r="J13" s="88">
        <v>602196.78999999992</v>
      </c>
      <c r="K13" s="88">
        <v>673677.22921383043</v>
      </c>
      <c r="L13" s="88">
        <v>606124.29720438982</v>
      </c>
      <c r="M13" s="88">
        <v>641803.01626858639</v>
      </c>
      <c r="N13" s="88">
        <v>652656.22731413739</v>
      </c>
      <c r="O13" s="88">
        <v>735853.94184998621</v>
      </c>
      <c r="P13" s="88">
        <v>684841.38588952704</v>
      </c>
    </row>
    <row r="14" spans="2:20" ht="20.100000000000001" customHeight="1" x14ac:dyDescent="0.2">
      <c r="B14" s="129" t="s">
        <v>89</v>
      </c>
      <c r="C14" s="128" t="s">
        <v>79</v>
      </c>
      <c r="D14" s="88">
        <v>333298.60700000002</v>
      </c>
      <c r="E14" s="88">
        <v>281047.60662237433</v>
      </c>
      <c r="F14" s="88">
        <v>280423.72872091102</v>
      </c>
      <c r="G14" s="88">
        <v>304260.46049663686</v>
      </c>
      <c r="H14" s="88">
        <v>301386.63961977814</v>
      </c>
      <c r="I14" s="88">
        <v>365750.24385237199</v>
      </c>
      <c r="J14" s="88">
        <v>327470.69400000002</v>
      </c>
      <c r="K14" s="88">
        <v>363813.05221383047</v>
      </c>
      <c r="L14" s="88">
        <v>324062.72520438989</v>
      </c>
      <c r="M14" s="88">
        <v>371841.09731413738</v>
      </c>
      <c r="N14" s="88">
        <v>342827.12226858619</v>
      </c>
      <c r="O14" s="88">
        <v>405728.29620698612</v>
      </c>
      <c r="P14" s="88">
        <v>393253.42119152698</v>
      </c>
    </row>
    <row r="15" spans="2:20" ht="20.100000000000001" customHeight="1" x14ac:dyDescent="0.2">
      <c r="B15" s="129" t="s">
        <v>90</v>
      </c>
      <c r="C15" s="128" t="s">
        <v>79</v>
      </c>
      <c r="D15" s="88">
        <v>169345.84835999997</v>
      </c>
      <c r="E15" s="88">
        <v>129204.01900000001</v>
      </c>
      <c r="F15" s="88">
        <v>147494.7752</v>
      </c>
      <c r="G15" s="88">
        <v>168639.57675000004</v>
      </c>
      <c r="H15" s="88">
        <v>176354.46800000005</v>
      </c>
      <c r="I15" s="88">
        <v>188034.96275000001</v>
      </c>
      <c r="J15" s="88">
        <v>162646.42000000001</v>
      </c>
      <c r="K15" s="88">
        <v>189664.28899999999</v>
      </c>
      <c r="L15" s="88">
        <v>198621.60199999996</v>
      </c>
      <c r="M15" s="88">
        <v>204222.00099999999</v>
      </c>
      <c r="N15" s="88">
        <v>236067.364</v>
      </c>
      <c r="O15" s="88">
        <v>252805.12799999994</v>
      </c>
      <c r="P15" s="88">
        <v>236193.674</v>
      </c>
    </row>
    <row r="16" spans="2:20" ht="20.100000000000001" customHeight="1" x14ac:dyDescent="0.2">
      <c r="B16" s="129" t="s">
        <v>91</v>
      </c>
      <c r="C16" s="128" t="s">
        <v>79</v>
      </c>
      <c r="D16" s="88">
        <v>2634.1549999999997</v>
      </c>
      <c r="E16" s="88">
        <v>2828.6189999999997</v>
      </c>
      <c r="F16" s="88">
        <v>2715.5590000000002</v>
      </c>
      <c r="G16" s="88">
        <v>4432.0719999999992</v>
      </c>
      <c r="H16" s="88">
        <v>4783.3249999999998</v>
      </c>
      <c r="I16" s="88">
        <v>3688.165</v>
      </c>
      <c r="J16" s="88">
        <v>6187.6779999999999</v>
      </c>
      <c r="K16" s="88">
        <v>7043.4919999999984</v>
      </c>
      <c r="L16" s="88">
        <v>4120.9539999999997</v>
      </c>
      <c r="M16" s="88">
        <v>2784.2339999999999</v>
      </c>
      <c r="N16" s="88">
        <v>2785.5309999999999</v>
      </c>
      <c r="O16" s="88">
        <v>4664.7359999999999</v>
      </c>
      <c r="P16" s="88">
        <v>3130.43</v>
      </c>
    </row>
    <row r="17" spans="2:16" ht="20.100000000000001" customHeight="1" x14ac:dyDescent="0.2">
      <c r="B17" s="130" t="s">
        <v>59</v>
      </c>
      <c r="C17" s="126" t="s">
        <v>79</v>
      </c>
      <c r="D17" s="89">
        <v>209514.07161000001</v>
      </c>
      <c r="E17" s="89">
        <v>149156.05899999998</v>
      </c>
      <c r="F17" s="89">
        <v>201651.76365149993</v>
      </c>
      <c r="G17" s="89">
        <v>145802.5538085</v>
      </c>
      <c r="H17" s="89">
        <v>138051.10099999997</v>
      </c>
      <c r="I17" s="89">
        <v>147307.14349999998</v>
      </c>
      <c r="J17" s="89">
        <v>105891.99800000002</v>
      </c>
      <c r="K17" s="89">
        <v>113156.39600000002</v>
      </c>
      <c r="L17" s="89">
        <v>79319.016000000003</v>
      </c>
      <c r="M17" s="89">
        <v>73808.895000000004</v>
      </c>
      <c r="N17" s="89">
        <v>60122.998999999996</v>
      </c>
      <c r="O17" s="89">
        <v>72655.781642999995</v>
      </c>
      <c r="P17" s="89">
        <f>P13-SUM(P14:P16)</f>
        <v>52263.860698000062</v>
      </c>
    </row>
    <row r="18" spans="2:16" ht="15.95" customHeight="1" x14ac:dyDescent="0.2">
      <c r="B18" s="83" t="s">
        <v>105</v>
      </c>
      <c r="C18" s="75"/>
      <c r="D18" s="18"/>
      <c r="E18" s="18"/>
    </row>
    <row r="19" spans="2:16" ht="15.95" customHeight="1" x14ac:dyDescent="0.2">
      <c r="D19" s="18"/>
      <c r="E19" s="18"/>
      <c r="F19" s="76"/>
      <c r="G19" s="18"/>
      <c r="H19" s="18"/>
    </row>
    <row r="20" spans="2:16" x14ac:dyDescent="0.2">
      <c r="O20" s="12" t="s">
        <v>13</v>
      </c>
    </row>
    <row r="21" spans="2:16" x14ac:dyDescent="0.2">
      <c r="D21" s="18"/>
      <c r="E21" s="18"/>
      <c r="F21" s="18"/>
      <c r="G21" s="18"/>
      <c r="H21" s="18"/>
      <c r="I21" s="18"/>
      <c r="J21" s="18"/>
      <c r="L21" s="18"/>
    </row>
    <row r="22" spans="2:16" x14ac:dyDescent="0.2">
      <c r="B22" s="56"/>
      <c r="C22" s="56"/>
      <c r="D22" s="7"/>
      <c r="E22" s="7"/>
      <c r="F22" s="7"/>
      <c r="G22" s="7"/>
      <c r="H22" s="7"/>
      <c r="L22" s="11"/>
      <c r="M22" s="11"/>
      <c r="N22" s="11"/>
      <c r="O22" s="11"/>
    </row>
    <row r="23" spans="2:16" ht="14.1" customHeight="1" x14ac:dyDescent="0.2">
      <c r="B23" s="55"/>
      <c r="C23" s="56"/>
      <c r="D23" s="6"/>
      <c r="E23" s="6"/>
      <c r="F23" s="6"/>
      <c r="G23" s="6"/>
      <c r="H23" s="6"/>
      <c r="I23" s="6"/>
      <c r="J23" s="6"/>
      <c r="K23" s="6"/>
      <c r="L23" s="6"/>
      <c r="M23" s="88"/>
      <c r="N23" s="88"/>
    </row>
    <row r="24" spans="2:16" ht="14.1" customHeight="1" x14ac:dyDescent="0.2">
      <c r="B24" s="40"/>
      <c r="C24" s="41"/>
      <c r="D24" s="6"/>
      <c r="E24" s="6"/>
      <c r="F24" s="6"/>
      <c r="H24" s="6"/>
      <c r="I24" s="6"/>
      <c r="J24" s="6"/>
      <c r="K24" s="6"/>
      <c r="L24" s="6"/>
      <c r="M24" s="6"/>
      <c r="N24" s="6"/>
      <c r="O24" s="6"/>
    </row>
    <row r="25" spans="2:16" ht="14.1" customHeight="1" x14ac:dyDescent="0.2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88"/>
      <c r="N25" s="88"/>
    </row>
    <row r="26" spans="2:16" ht="14.1" customHeight="1" x14ac:dyDescent="0.2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88"/>
      <c r="N26" s="88"/>
    </row>
    <row r="27" spans="2:16" x14ac:dyDescent="0.2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88"/>
      <c r="N27" s="88"/>
    </row>
    <row r="28" spans="2:16" x14ac:dyDescent="0.2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2:16" x14ac:dyDescent="0.2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2:16" x14ac:dyDescent="0.2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2:16" x14ac:dyDescent="0.2">
      <c r="B31" s="77"/>
      <c r="C31" s="56"/>
      <c r="D31" s="64"/>
      <c r="E31" s="64"/>
      <c r="F31" s="64"/>
      <c r="G31" s="64"/>
      <c r="H31" s="64"/>
      <c r="I31" s="64"/>
      <c r="J31" s="64"/>
      <c r="K31" s="64"/>
    </row>
    <row r="32" spans="2:16" x14ac:dyDescent="0.2">
      <c r="B32" s="77"/>
      <c r="C32" s="78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2:13" x14ac:dyDescent="0.2">
      <c r="B33" s="77"/>
      <c r="C33" s="41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2:13" x14ac:dyDescent="0.2">
      <c r="B34" s="77"/>
      <c r="C34" s="41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2:13" x14ac:dyDescent="0.2">
      <c r="B35" s="77"/>
      <c r="C35" s="41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x14ac:dyDescent="0.2">
      <c r="B36" s="77"/>
      <c r="C36" s="41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3" x14ac:dyDescent="0.2">
      <c r="B37" s="56"/>
      <c r="C37" s="56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2:13" x14ac:dyDescent="0.2">
      <c r="B38" s="56"/>
      <c r="D38" s="56"/>
      <c r="E38" s="56"/>
      <c r="F38" s="56"/>
      <c r="G38" s="56"/>
    </row>
    <row r="39" spans="2:13" x14ac:dyDescent="0.2">
      <c r="B39" s="56"/>
      <c r="D39" s="64"/>
      <c r="E39" s="64"/>
      <c r="F39" s="64"/>
      <c r="G39" s="64"/>
      <c r="H39" s="64"/>
    </row>
    <row r="40" spans="2:13" x14ac:dyDescent="0.2">
      <c r="B40" s="56"/>
      <c r="D40" s="64"/>
      <c r="E40" s="64"/>
      <c r="F40" s="64"/>
      <c r="G40" s="64"/>
      <c r="H40" s="64"/>
    </row>
    <row r="41" spans="2:13" x14ac:dyDescent="0.2">
      <c r="B41" s="56"/>
      <c r="D41" s="64"/>
      <c r="E41" s="64"/>
      <c r="F41" s="64"/>
      <c r="G41" s="64"/>
      <c r="H41" s="64"/>
    </row>
    <row r="42" spans="2:13" x14ac:dyDescent="0.2">
      <c r="B42" s="56"/>
      <c r="D42" s="64"/>
      <c r="E42" s="64"/>
      <c r="F42" s="64"/>
      <c r="G42" s="64"/>
      <c r="H42" s="64"/>
    </row>
    <row r="43" spans="2:13" x14ac:dyDescent="0.2">
      <c r="B43" s="56"/>
      <c r="C43" s="56"/>
      <c r="D43" s="56"/>
      <c r="E43" s="56"/>
      <c r="F43" s="56"/>
    </row>
    <row r="44" spans="2:13" x14ac:dyDescent="0.2">
      <c r="B44" s="56"/>
      <c r="C44" s="56"/>
      <c r="D44" s="56"/>
      <c r="E44" s="56"/>
      <c r="F44" s="56"/>
    </row>
    <row r="45" spans="2:13" x14ac:dyDescent="0.2">
      <c r="B45" s="56"/>
      <c r="C45" s="56"/>
      <c r="D45" s="56"/>
      <c r="E45" s="56"/>
      <c r="F45" s="56"/>
    </row>
    <row r="46" spans="2:13" x14ac:dyDescent="0.2">
      <c r="B46" s="56"/>
      <c r="C46" s="56"/>
      <c r="D46" s="56"/>
      <c r="E46" s="56"/>
      <c r="F46" s="56"/>
    </row>
    <row r="47" spans="2:13" x14ac:dyDescent="0.2">
      <c r="B47" s="56"/>
      <c r="C47" s="56"/>
      <c r="D47" s="56"/>
      <c r="E47" s="56"/>
      <c r="F47" s="56"/>
    </row>
  </sheetData>
  <sheetProtection selectLockedCells="1" selectUnlockedCells="1"/>
  <phoneticPr fontId="9" type="noConversion"/>
  <hyperlinks>
    <hyperlink ref="O20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2" firstPageNumber="0" orientation="landscape" r:id="rId1"/>
  <headerFooter alignWithMargins="0"/>
  <ignoredErrors>
    <ignoredError sqref="D2:G2 E7 F7:G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showGridLines="0" zoomScaleNormal="100" workbookViewId="0"/>
  </sheetViews>
  <sheetFormatPr defaultRowHeight="12.75" x14ac:dyDescent="0.2"/>
  <cols>
    <col min="1" max="1" width="2.5703125" style="1" customWidth="1"/>
    <col min="2" max="2" width="33.28515625" style="1" customWidth="1"/>
    <col min="3" max="3" width="16.71093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2" t="s">
        <v>65</v>
      </c>
    </row>
    <row r="2" spans="2:16" ht="24.75" customHeight="1" x14ac:dyDescent="0.2">
      <c r="B2" s="3" t="s">
        <v>28</v>
      </c>
      <c r="C2" s="4" t="s">
        <v>4</v>
      </c>
      <c r="D2" s="5" t="s">
        <v>62</v>
      </c>
      <c r="E2" s="5" t="s">
        <v>80</v>
      </c>
      <c r="F2" s="5" t="s">
        <v>81</v>
      </c>
      <c r="G2" s="5" t="s">
        <v>83</v>
      </c>
      <c r="H2" s="5" t="s">
        <v>87</v>
      </c>
      <c r="I2" s="5" t="s">
        <v>88</v>
      </c>
      <c r="J2" s="5" t="s">
        <v>94</v>
      </c>
      <c r="K2" s="5" t="s">
        <v>95</v>
      </c>
      <c r="L2" s="5" t="s">
        <v>104</v>
      </c>
      <c r="M2" s="5" t="s">
        <v>108</v>
      </c>
      <c r="N2" s="5" t="s">
        <v>109</v>
      </c>
      <c r="O2" s="5" t="s">
        <v>114</v>
      </c>
      <c r="P2" s="5" t="s">
        <v>119</v>
      </c>
    </row>
    <row r="3" spans="2:16" ht="21.95" customHeight="1" x14ac:dyDescent="0.2">
      <c r="B3" s="131" t="s">
        <v>124</v>
      </c>
      <c r="C3" s="132" t="s">
        <v>125</v>
      </c>
      <c r="D3" s="23">
        <v>5894</v>
      </c>
      <c r="E3" s="23">
        <v>7148</v>
      </c>
      <c r="F3" s="23">
        <v>5622</v>
      </c>
      <c r="G3" s="23">
        <v>6237</v>
      </c>
      <c r="H3" s="23">
        <v>6231</v>
      </c>
      <c r="I3" s="23">
        <v>6206</v>
      </c>
      <c r="J3" s="23">
        <v>7048</v>
      </c>
      <c r="K3" s="23">
        <v>6022</v>
      </c>
      <c r="L3" s="23">
        <v>6737</v>
      </c>
      <c r="M3" s="23">
        <v>6061</v>
      </c>
      <c r="N3" s="23">
        <v>6527</v>
      </c>
      <c r="O3" s="23">
        <v>6418</v>
      </c>
      <c r="P3" s="23">
        <v>7359</v>
      </c>
    </row>
    <row r="4" spans="2:16" ht="21.95" customHeight="1" x14ac:dyDescent="0.2">
      <c r="B4" s="133" t="s">
        <v>110</v>
      </c>
      <c r="C4" s="134" t="s">
        <v>126</v>
      </c>
      <c r="D4" s="16">
        <v>2049</v>
      </c>
      <c r="E4" s="21">
        <v>1693</v>
      </c>
      <c r="F4" s="21">
        <v>1328</v>
      </c>
      <c r="G4" s="21">
        <v>2039</v>
      </c>
      <c r="H4" s="21">
        <v>2156</v>
      </c>
      <c r="I4" s="21">
        <v>1828</v>
      </c>
      <c r="J4" s="21">
        <v>2137</v>
      </c>
      <c r="K4" s="21">
        <v>2166</v>
      </c>
      <c r="L4" s="21">
        <v>1716</v>
      </c>
      <c r="M4" s="21">
        <v>2935</v>
      </c>
      <c r="N4" s="21">
        <v>2745</v>
      </c>
      <c r="O4" s="21">
        <v>2971</v>
      </c>
      <c r="P4" s="21">
        <v>2104</v>
      </c>
    </row>
    <row r="5" spans="2:16" ht="21.95" customHeight="1" x14ac:dyDescent="0.2">
      <c r="B5" s="135" t="s">
        <v>111</v>
      </c>
      <c r="C5" s="132" t="s">
        <v>125</v>
      </c>
      <c r="D5" s="23">
        <v>2556</v>
      </c>
      <c r="E5" s="23">
        <v>2898</v>
      </c>
      <c r="F5" s="23">
        <v>3260</v>
      </c>
      <c r="G5" s="23">
        <v>2860</v>
      </c>
      <c r="H5" s="23">
        <v>2796</v>
      </c>
      <c r="I5" s="23">
        <v>2738</v>
      </c>
      <c r="J5" s="23">
        <v>2876</v>
      </c>
      <c r="K5" s="23">
        <v>2880</v>
      </c>
      <c r="L5" s="23">
        <v>3096</v>
      </c>
      <c r="M5" s="23">
        <v>2963</v>
      </c>
      <c r="N5" s="23">
        <v>3151</v>
      </c>
      <c r="O5" s="23">
        <v>3288</v>
      </c>
      <c r="P5" s="23">
        <v>2421</v>
      </c>
    </row>
    <row r="6" spans="2:16" ht="21.95" customHeight="1" x14ac:dyDescent="0.2">
      <c r="B6" s="133" t="s">
        <v>112</v>
      </c>
      <c r="C6" s="134" t="s">
        <v>126</v>
      </c>
      <c r="D6" s="16">
        <v>14517</v>
      </c>
      <c r="E6" s="21">
        <v>14942</v>
      </c>
      <c r="F6" s="21">
        <v>12400</v>
      </c>
      <c r="G6" s="21">
        <v>13243</v>
      </c>
      <c r="H6" s="21">
        <v>14168</v>
      </c>
      <c r="I6" s="21">
        <v>15018</v>
      </c>
      <c r="J6" s="21">
        <v>15153</v>
      </c>
      <c r="K6" s="21">
        <v>15178</v>
      </c>
      <c r="L6" s="21">
        <v>14856</v>
      </c>
      <c r="M6" s="21">
        <v>15385</v>
      </c>
      <c r="N6" s="21">
        <v>15690</v>
      </c>
      <c r="O6" s="21">
        <v>16869</v>
      </c>
      <c r="P6" s="21">
        <v>18321</v>
      </c>
    </row>
    <row r="7" spans="2:16" ht="21.95" customHeight="1" x14ac:dyDescent="0.2">
      <c r="B7" s="135" t="s">
        <v>113</v>
      </c>
      <c r="C7" s="132" t="s">
        <v>125</v>
      </c>
      <c r="D7" s="23">
        <v>-131</v>
      </c>
      <c r="E7" s="23">
        <v>493</v>
      </c>
      <c r="F7" s="23">
        <v>-148</v>
      </c>
      <c r="G7" s="23">
        <v>745</v>
      </c>
      <c r="H7" s="23">
        <v>278</v>
      </c>
      <c r="I7" s="23">
        <v>990</v>
      </c>
      <c r="J7" s="23">
        <v>-371</v>
      </c>
      <c r="K7" s="23">
        <v>-371</v>
      </c>
      <c r="L7" s="23">
        <v>-148</v>
      </c>
      <c r="M7" s="23">
        <v>218</v>
      </c>
      <c r="N7" s="23">
        <v>1199</v>
      </c>
      <c r="O7" s="23">
        <v>512</v>
      </c>
      <c r="P7" s="23">
        <v>527</v>
      </c>
    </row>
    <row r="8" spans="2:16" ht="21.95" customHeight="1" x14ac:dyDescent="0.2">
      <c r="B8" s="136" t="s">
        <v>63</v>
      </c>
      <c r="C8" s="134" t="s">
        <v>126</v>
      </c>
      <c r="D8" s="16">
        <v>5518</v>
      </c>
      <c r="E8" s="21">
        <v>5450</v>
      </c>
      <c r="F8" s="21">
        <v>5455</v>
      </c>
      <c r="G8" s="21">
        <v>4543</v>
      </c>
      <c r="H8" s="21">
        <v>4665</v>
      </c>
      <c r="I8" s="21">
        <v>5288</v>
      </c>
      <c r="J8" s="21">
        <v>5148</v>
      </c>
      <c r="K8" s="21">
        <v>5679</v>
      </c>
      <c r="L8" s="21">
        <v>5504</v>
      </c>
      <c r="M8" s="21">
        <v>5815</v>
      </c>
      <c r="N8" s="21">
        <v>4922</v>
      </c>
      <c r="O8" s="21">
        <v>5588</v>
      </c>
      <c r="P8" s="21">
        <v>6514</v>
      </c>
    </row>
    <row r="9" spans="2:16" ht="21.95" customHeight="1" x14ac:dyDescent="0.2">
      <c r="B9" s="137" t="s">
        <v>64</v>
      </c>
      <c r="C9" s="132" t="s">
        <v>125</v>
      </c>
      <c r="D9" s="23">
        <v>778</v>
      </c>
      <c r="E9" s="23">
        <v>630</v>
      </c>
      <c r="F9" s="23">
        <v>446</v>
      </c>
      <c r="G9" s="23">
        <v>364</v>
      </c>
      <c r="H9" s="23">
        <v>360</v>
      </c>
      <c r="I9" s="23">
        <v>459</v>
      </c>
      <c r="J9" s="23">
        <v>445</v>
      </c>
      <c r="K9" s="23">
        <v>388</v>
      </c>
      <c r="L9" s="23">
        <v>414</v>
      </c>
      <c r="M9" s="23">
        <v>408</v>
      </c>
      <c r="N9" s="23">
        <v>532</v>
      </c>
      <c r="O9" s="23">
        <v>302</v>
      </c>
      <c r="P9" s="23">
        <v>474</v>
      </c>
    </row>
    <row r="10" spans="2:16" ht="21.95" customHeight="1" x14ac:dyDescent="0.2">
      <c r="B10" s="138" t="s">
        <v>31</v>
      </c>
      <c r="C10" s="139" t="s">
        <v>125</v>
      </c>
      <c r="D10" s="16">
        <v>4725</v>
      </c>
      <c r="E10" s="21">
        <v>4802</v>
      </c>
      <c r="F10" s="21">
        <v>4994</v>
      </c>
      <c r="G10" s="21">
        <v>4164</v>
      </c>
      <c r="H10" s="21">
        <v>4289</v>
      </c>
      <c r="I10" s="21">
        <v>4813</v>
      </c>
      <c r="J10" s="21">
        <v>4687</v>
      </c>
      <c r="K10" s="21">
        <v>5273</v>
      </c>
      <c r="L10" s="21">
        <v>5073</v>
      </c>
      <c r="M10" s="21">
        <v>5390</v>
      </c>
      <c r="N10" s="21">
        <v>4374</v>
      </c>
      <c r="O10" s="21">
        <v>5269</v>
      </c>
      <c r="P10" s="21">
        <v>6022</v>
      </c>
    </row>
    <row r="11" spans="2:16" ht="21.95" customHeight="1" x14ac:dyDescent="0.2">
      <c r="B11" s="140" t="s">
        <v>32</v>
      </c>
      <c r="C11" s="132" t="s">
        <v>70</v>
      </c>
      <c r="D11" s="42">
        <v>44.4</v>
      </c>
      <c r="E11" s="42">
        <v>45.4</v>
      </c>
      <c r="F11" s="42">
        <v>47.4</v>
      </c>
      <c r="G11" s="42">
        <v>39.700000000000003</v>
      </c>
      <c r="H11" s="42">
        <v>41.1</v>
      </c>
      <c r="I11" s="42">
        <v>46.4</v>
      </c>
      <c r="J11" s="42">
        <v>45.3</v>
      </c>
      <c r="K11" s="42">
        <v>51.1</v>
      </c>
      <c r="L11" s="42">
        <v>49.3</v>
      </c>
      <c r="M11" s="42">
        <v>52.4</v>
      </c>
      <c r="N11" s="42">
        <v>42.5</v>
      </c>
      <c r="O11" s="42">
        <v>51.2</v>
      </c>
      <c r="P11" s="42">
        <v>58.2</v>
      </c>
    </row>
    <row r="12" spans="2:16" ht="21.95" customHeight="1" x14ac:dyDescent="0.2">
      <c r="B12" s="141" t="s">
        <v>33</v>
      </c>
      <c r="C12" s="142" t="s">
        <v>34</v>
      </c>
      <c r="D12" s="24">
        <v>106.8</v>
      </c>
      <c r="E12" s="25">
        <v>131.19999999999999</v>
      </c>
      <c r="F12" s="25">
        <v>103.1</v>
      </c>
      <c r="G12" s="25">
        <v>139.30000000000001</v>
      </c>
      <c r="H12" s="25">
        <v>133.6</v>
      </c>
      <c r="I12" s="25">
        <v>117.4</v>
      </c>
      <c r="J12" s="25">
        <v>136.9</v>
      </c>
      <c r="K12" s="25">
        <v>106</v>
      </c>
      <c r="L12" s="25">
        <v>122.4</v>
      </c>
      <c r="M12" s="25">
        <v>104.2</v>
      </c>
      <c r="N12" s="25">
        <v>132.6</v>
      </c>
      <c r="O12" s="25">
        <v>114.9</v>
      </c>
      <c r="P12" s="25">
        <v>113</v>
      </c>
    </row>
    <row r="13" spans="2:16" ht="14.25" x14ac:dyDescent="0.2">
      <c r="B13" s="70" t="s">
        <v>107</v>
      </c>
    </row>
    <row r="14" spans="2:16" x14ac:dyDescent="0.2">
      <c r="B14" s="71" t="s">
        <v>47</v>
      </c>
    </row>
    <row r="15" spans="2:16" x14ac:dyDescent="0.2">
      <c r="O15" s="12" t="s">
        <v>13</v>
      </c>
    </row>
    <row r="16" spans="2:16" ht="21.75" customHeight="1" x14ac:dyDescent="0.2">
      <c r="B16" s="96"/>
      <c r="C16" s="41"/>
      <c r="D16" s="23"/>
      <c r="E16" s="23"/>
      <c r="F16" s="23"/>
      <c r="G16" s="23"/>
    </row>
    <row r="17" spans="2:7" ht="19.5" customHeight="1" x14ac:dyDescent="0.2">
      <c r="B17" s="96"/>
      <c r="C17" s="41"/>
      <c r="D17" s="23"/>
      <c r="E17" s="23"/>
      <c r="F17" s="23"/>
      <c r="G17" s="23"/>
    </row>
    <row r="18" spans="2:7" ht="18" customHeight="1" x14ac:dyDescent="0.2">
      <c r="B18" s="96"/>
      <c r="C18" s="41"/>
      <c r="D18" s="23"/>
      <c r="E18" s="23"/>
      <c r="F18" s="23"/>
      <c r="G18" s="23"/>
    </row>
    <row r="19" spans="2:7" ht="18" customHeight="1" x14ac:dyDescent="0.2">
      <c r="B19" s="96"/>
      <c r="C19" s="41"/>
      <c r="D19"/>
      <c r="E19"/>
    </row>
    <row r="20" spans="2:7" ht="18" customHeight="1" x14ac:dyDescent="0.2">
      <c r="B20" s="96"/>
      <c r="C20" s="41"/>
      <c r="D20"/>
      <c r="E20"/>
    </row>
    <row r="21" spans="2:7" ht="18" customHeight="1" x14ac:dyDescent="0.2">
      <c r="B21" s="40"/>
      <c r="C21" s="41"/>
      <c r="D21"/>
      <c r="E21"/>
    </row>
    <row r="22" spans="2:7" x14ac:dyDescent="0.2">
      <c r="B22" s="96"/>
      <c r="C22" s="41"/>
      <c r="D22"/>
      <c r="E22"/>
    </row>
    <row r="23" spans="2:7" x14ac:dyDescent="0.2">
      <c r="B23" s="40"/>
      <c r="C23" s="41"/>
      <c r="D23" s="10"/>
    </row>
    <row r="24" spans="2:7" x14ac:dyDescent="0.2">
      <c r="B24" s="97"/>
      <c r="C24" s="10"/>
      <c r="D24" s="10"/>
    </row>
    <row r="25" spans="2:7" x14ac:dyDescent="0.2">
      <c r="B25" s="97"/>
      <c r="C25" s="10"/>
      <c r="D25" s="10"/>
    </row>
    <row r="26" spans="2:7" x14ac:dyDescent="0.2">
      <c r="B26"/>
    </row>
  </sheetData>
  <sheetProtection selectLockedCells="1" selectUnlockedCells="1"/>
  <phoneticPr fontId="9" type="noConversion"/>
  <hyperlinks>
    <hyperlink ref="O15" location="ÍNDICE!A1" display="Voltar ao índice"/>
  </hyperlinks>
  <pageMargins left="0.55118110236220474" right="0.31496062992125984" top="0.98425196850393704" bottom="0.98425196850393704" header="0.51181102362204722" footer="0.51181102362204722"/>
  <pageSetup paperSize="9" scale="9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showGridLines="0" zoomScaleNormal="100" workbookViewId="0"/>
  </sheetViews>
  <sheetFormatPr defaultRowHeight="12.75" x14ac:dyDescent="0.2"/>
  <cols>
    <col min="1" max="1" width="2.28515625" customWidth="1"/>
    <col min="2" max="2" width="50.28515625" customWidth="1"/>
    <col min="3" max="3" width="10.42578125" customWidth="1"/>
    <col min="4" max="8" width="12.7109375" customWidth="1"/>
    <col min="9" max="9" width="12.7109375" style="60" customWidth="1"/>
    <col min="10" max="16" width="12.7109375" customWidth="1"/>
    <col min="19" max="19" width="11.140625" customWidth="1"/>
    <col min="20" max="20" width="13.5703125" customWidth="1"/>
    <col min="21" max="21" width="16.140625" customWidth="1"/>
    <col min="23" max="23" width="22.140625" bestFit="1" customWidth="1"/>
    <col min="24" max="24" width="11.5703125" bestFit="1" customWidth="1"/>
    <col min="25" max="25" width="16.140625" bestFit="1" customWidth="1"/>
    <col min="250" max="250" width="2.28515625" customWidth="1"/>
    <col min="251" max="251" width="49.140625" customWidth="1"/>
    <col min="252" max="252" width="8" customWidth="1"/>
    <col min="253" max="257" width="9.7109375" customWidth="1"/>
    <col min="258" max="263" width="9.5703125" bestFit="1" customWidth="1"/>
    <col min="264" max="264" width="10.28515625" customWidth="1"/>
    <col min="265" max="265" width="21.85546875" bestFit="1" customWidth="1"/>
    <col min="267" max="267" width="22.140625" bestFit="1" customWidth="1"/>
    <col min="268" max="268" width="11.5703125" bestFit="1" customWidth="1"/>
    <col min="269" max="269" width="16.140625" bestFit="1" customWidth="1"/>
    <col min="275" max="275" width="11.140625" customWidth="1"/>
    <col min="276" max="276" width="13.5703125" customWidth="1"/>
    <col min="277" max="277" width="16.140625" customWidth="1"/>
    <col min="279" max="279" width="22.140625" bestFit="1" customWidth="1"/>
    <col min="280" max="280" width="11.5703125" bestFit="1" customWidth="1"/>
    <col min="281" max="281" width="16.140625" bestFit="1" customWidth="1"/>
    <col min="506" max="506" width="2.28515625" customWidth="1"/>
    <col min="507" max="507" width="49.140625" customWidth="1"/>
    <col min="508" max="508" width="8" customWidth="1"/>
    <col min="509" max="513" width="9.7109375" customWidth="1"/>
    <col min="514" max="519" width="9.5703125" bestFit="1" customWidth="1"/>
    <col min="520" max="520" width="10.28515625" customWidth="1"/>
    <col min="521" max="521" width="21.85546875" bestFit="1" customWidth="1"/>
    <col min="523" max="523" width="22.140625" bestFit="1" customWidth="1"/>
    <col min="524" max="524" width="11.5703125" bestFit="1" customWidth="1"/>
    <col min="525" max="525" width="16.140625" bestFit="1" customWidth="1"/>
    <col min="531" max="531" width="11.140625" customWidth="1"/>
    <col min="532" max="532" width="13.5703125" customWidth="1"/>
    <col min="533" max="533" width="16.140625" customWidth="1"/>
    <col min="535" max="535" width="22.140625" bestFit="1" customWidth="1"/>
    <col min="536" max="536" width="11.5703125" bestFit="1" customWidth="1"/>
    <col min="537" max="537" width="16.140625" bestFit="1" customWidth="1"/>
    <col min="762" max="762" width="2.28515625" customWidth="1"/>
    <col min="763" max="763" width="49.140625" customWidth="1"/>
    <col min="764" max="764" width="8" customWidth="1"/>
    <col min="765" max="769" width="9.7109375" customWidth="1"/>
    <col min="770" max="775" width="9.5703125" bestFit="1" customWidth="1"/>
    <col min="776" max="776" width="10.28515625" customWidth="1"/>
    <col min="777" max="777" width="21.85546875" bestFit="1" customWidth="1"/>
    <col min="779" max="779" width="22.140625" bestFit="1" customWidth="1"/>
    <col min="780" max="780" width="11.5703125" bestFit="1" customWidth="1"/>
    <col min="781" max="781" width="16.140625" bestFit="1" customWidth="1"/>
    <col min="787" max="787" width="11.140625" customWidth="1"/>
    <col min="788" max="788" width="13.5703125" customWidth="1"/>
    <col min="789" max="789" width="16.140625" customWidth="1"/>
    <col min="791" max="791" width="22.140625" bestFit="1" customWidth="1"/>
    <col min="792" max="792" width="11.5703125" bestFit="1" customWidth="1"/>
    <col min="793" max="793" width="16.140625" bestFit="1" customWidth="1"/>
    <col min="1018" max="1018" width="2.28515625" customWidth="1"/>
    <col min="1019" max="1019" width="49.140625" customWidth="1"/>
    <col min="1020" max="1020" width="8" customWidth="1"/>
    <col min="1021" max="1025" width="9.7109375" customWidth="1"/>
    <col min="1026" max="1031" width="9.5703125" bestFit="1" customWidth="1"/>
    <col min="1032" max="1032" width="10.28515625" customWidth="1"/>
    <col min="1033" max="1033" width="21.85546875" bestFit="1" customWidth="1"/>
    <col min="1035" max="1035" width="22.140625" bestFit="1" customWidth="1"/>
    <col min="1036" max="1036" width="11.5703125" bestFit="1" customWidth="1"/>
    <col min="1037" max="1037" width="16.140625" bestFit="1" customWidth="1"/>
    <col min="1043" max="1043" width="11.140625" customWidth="1"/>
    <col min="1044" max="1044" width="13.5703125" customWidth="1"/>
    <col min="1045" max="1045" width="16.140625" customWidth="1"/>
    <col min="1047" max="1047" width="22.140625" bestFit="1" customWidth="1"/>
    <col min="1048" max="1048" width="11.5703125" bestFit="1" customWidth="1"/>
    <col min="1049" max="1049" width="16.140625" bestFit="1" customWidth="1"/>
    <col min="1274" max="1274" width="2.28515625" customWidth="1"/>
    <col min="1275" max="1275" width="49.140625" customWidth="1"/>
    <col min="1276" max="1276" width="8" customWidth="1"/>
    <col min="1277" max="1281" width="9.7109375" customWidth="1"/>
    <col min="1282" max="1287" width="9.5703125" bestFit="1" customWidth="1"/>
    <col min="1288" max="1288" width="10.28515625" customWidth="1"/>
    <col min="1289" max="1289" width="21.85546875" bestFit="1" customWidth="1"/>
    <col min="1291" max="1291" width="22.140625" bestFit="1" customWidth="1"/>
    <col min="1292" max="1292" width="11.5703125" bestFit="1" customWidth="1"/>
    <col min="1293" max="1293" width="16.140625" bestFit="1" customWidth="1"/>
    <col min="1299" max="1299" width="11.140625" customWidth="1"/>
    <col min="1300" max="1300" width="13.5703125" customWidth="1"/>
    <col min="1301" max="1301" width="16.140625" customWidth="1"/>
    <col min="1303" max="1303" width="22.140625" bestFit="1" customWidth="1"/>
    <col min="1304" max="1304" width="11.5703125" bestFit="1" customWidth="1"/>
    <col min="1305" max="1305" width="16.140625" bestFit="1" customWidth="1"/>
    <col min="1530" max="1530" width="2.28515625" customWidth="1"/>
    <col min="1531" max="1531" width="49.140625" customWidth="1"/>
    <col min="1532" max="1532" width="8" customWidth="1"/>
    <col min="1533" max="1537" width="9.7109375" customWidth="1"/>
    <col min="1538" max="1543" width="9.5703125" bestFit="1" customWidth="1"/>
    <col min="1544" max="1544" width="10.28515625" customWidth="1"/>
    <col min="1545" max="1545" width="21.85546875" bestFit="1" customWidth="1"/>
    <col min="1547" max="1547" width="22.140625" bestFit="1" customWidth="1"/>
    <col min="1548" max="1548" width="11.5703125" bestFit="1" customWidth="1"/>
    <col min="1549" max="1549" width="16.140625" bestFit="1" customWidth="1"/>
    <col min="1555" max="1555" width="11.140625" customWidth="1"/>
    <col min="1556" max="1556" width="13.5703125" customWidth="1"/>
    <col min="1557" max="1557" width="16.140625" customWidth="1"/>
    <col min="1559" max="1559" width="22.140625" bestFit="1" customWidth="1"/>
    <col min="1560" max="1560" width="11.5703125" bestFit="1" customWidth="1"/>
    <col min="1561" max="1561" width="16.140625" bestFit="1" customWidth="1"/>
    <col min="1786" max="1786" width="2.28515625" customWidth="1"/>
    <col min="1787" max="1787" width="49.140625" customWidth="1"/>
    <col min="1788" max="1788" width="8" customWidth="1"/>
    <col min="1789" max="1793" width="9.7109375" customWidth="1"/>
    <col min="1794" max="1799" width="9.5703125" bestFit="1" customWidth="1"/>
    <col min="1800" max="1800" width="10.28515625" customWidth="1"/>
    <col min="1801" max="1801" width="21.85546875" bestFit="1" customWidth="1"/>
    <col min="1803" max="1803" width="22.140625" bestFit="1" customWidth="1"/>
    <col min="1804" max="1804" width="11.5703125" bestFit="1" customWidth="1"/>
    <col min="1805" max="1805" width="16.140625" bestFit="1" customWidth="1"/>
    <col min="1811" max="1811" width="11.140625" customWidth="1"/>
    <col min="1812" max="1812" width="13.5703125" customWidth="1"/>
    <col min="1813" max="1813" width="16.140625" customWidth="1"/>
    <col min="1815" max="1815" width="22.140625" bestFit="1" customWidth="1"/>
    <col min="1816" max="1816" width="11.5703125" bestFit="1" customWidth="1"/>
    <col min="1817" max="1817" width="16.140625" bestFit="1" customWidth="1"/>
    <col min="2042" max="2042" width="2.28515625" customWidth="1"/>
    <col min="2043" max="2043" width="49.140625" customWidth="1"/>
    <col min="2044" max="2044" width="8" customWidth="1"/>
    <col min="2045" max="2049" width="9.7109375" customWidth="1"/>
    <col min="2050" max="2055" width="9.5703125" bestFit="1" customWidth="1"/>
    <col min="2056" max="2056" width="10.28515625" customWidth="1"/>
    <col min="2057" max="2057" width="21.85546875" bestFit="1" customWidth="1"/>
    <col min="2059" max="2059" width="22.140625" bestFit="1" customWidth="1"/>
    <col min="2060" max="2060" width="11.5703125" bestFit="1" customWidth="1"/>
    <col min="2061" max="2061" width="16.140625" bestFit="1" customWidth="1"/>
    <col min="2067" max="2067" width="11.140625" customWidth="1"/>
    <col min="2068" max="2068" width="13.5703125" customWidth="1"/>
    <col min="2069" max="2069" width="16.140625" customWidth="1"/>
    <col min="2071" max="2071" width="22.140625" bestFit="1" customWidth="1"/>
    <col min="2072" max="2072" width="11.5703125" bestFit="1" customWidth="1"/>
    <col min="2073" max="2073" width="16.140625" bestFit="1" customWidth="1"/>
    <col min="2298" max="2298" width="2.28515625" customWidth="1"/>
    <col min="2299" max="2299" width="49.140625" customWidth="1"/>
    <col min="2300" max="2300" width="8" customWidth="1"/>
    <col min="2301" max="2305" width="9.7109375" customWidth="1"/>
    <col min="2306" max="2311" width="9.5703125" bestFit="1" customWidth="1"/>
    <col min="2312" max="2312" width="10.28515625" customWidth="1"/>
    <col min="2313" max="2313" width="21.85546875" bestFit="1" customWidth="1"/>
    <col min="2315" max="2315" width="22.140625" bestFit="1" customWidth="1"/>
    <col min="2316" max="2316" width="11.5703125" bestFit="1" customWidth="1"/>
    <col min="2317" max="2317" width="16.140625" bestFit="1" customWidth="1"/>
    <col min="2323" max="2323" width="11.140625" customWidth="1"/>
    <col min="2324" max="2324" width="13.5703125" customWidth="1"/>
    <col min="2325" max="2325" width="16.140625" customWidth="1"/>
    <col min="2327" max="2327" width="22.140625" bestFit="1" customWidth="1"/>
    <col min="2328" max="2328" width="11.5703125" bestFit="1" customWidth="1"/>
    <col min="2329" max="2329" width="16.140625" bestFit="1" customWidth="1"/>
    <col min="2554" max="2554" width="2.28515625" customWidth="1"/>
    <col min="2555" max="2555" width="49.140625" customWidth="1"/>
    <col min="2556" max="2556" width="8" customWidth="1"/>
    <col min="2557" max="2561" width="9.7109375" customWidth="1"/>
    <col min="2562" max="2567" width="9.5703125" bestFit="1" customWidth="1"/>
    <col min="2568" max="2568" width="10.28515625" customWidth="1"/>
    <col min="2569" max="2569" width="21.85546875" bestFit="1" customWidth="1"/>
    <col min="2571" max="2571" width="22.140625" bestFit="1" customWidth="1"/>
    <col min="2572" max="2572" width="11.5703125" bestFit="1" customWidth="1"/>
    <col min="2573" max="2573" width="16.140625" bestFit="1" customWidth="1"/>
    <col min="2579" max="2579" width="11.140625" customWidth="1"/>
    <col min="2580" max="2580" width="13.5703125" customWidth="1"/>
    <col min="2581" max="2581" width="16.140625" customWidth="1"/>
    <col min="2583" max="2583" width="22.140625" bestFit="1" customWidth="1"/>
    <col min="2584" max="2584" width="11.5703125" bestFit="1" customWidth="1"/>
    <col min="2585" max="2585" width="16.140625" bestFit="1" customWidth="1"/>
    <col min="2810" max="2810" width="2.28515625" customWidth="1"/>
    <col min="2811" max="2811" width="49.140625" customWidth="1"/>
    <col min="2812" max="2812" width="8" customWidth="1"/>
    <col min="2813" max="2817" width="9.7109375" customWidth="1"/>
    <col min="2818" max="2823" width="9.5703125" bestFit="1" customWidth="1"/>
    <col min="2824" max="2824" width="10.28515625" customWidth="1"/>
    <col min="2825" max="2825" width="21.85546875" bestFit="1" customWidth="1"/>
    <col min="2827" max="2827" width="22.140625" bestFit="1" customWidth="1"/>
    <col min="2828" max="2828" width="11.5703125" bestFit="1" customWidth="1"/>
    <col min="2829" max="2829" width="16.140625" bestFit="1" customWidth="1"/>
    <col min="2835" max="2835" width="11.140625" customWidth="1"/>
    <col min="2836" max="2836" width="13.5703125" customWidth="1"/>
    <col min="2837" max="2837" width="16.140625" customWidth="1"/>
    <col min="2839" max="2839" width="22.140625" bestFit="1" customWidth="1"/>
    <col min="2840" max="2840" width="11.5703125" bestFit="1" customWidth="1"/>
    <col min="2841" max="2841" width="16.140625" bestFit="1" customWidth="1"/>
    <col min="3066" max="3066" width="2.28515625" customWidth="1"/>
    <col min="3067" max="3067" width="49.140625" customWidth="1"/>
    <col min="3068" max="3068" width="8" customWidth="1"/>
    <col min="3069" max="3073" width="9.7109375" customWidth="1"/>
    <col min="3074" max="3079" width="9.5703125" bestFit="1" customWidth="1"/>
    <col min="3080" max="3080" width="10.28515625" customWidth="1"/>
    <col min="3081" max="3081" width="21.85546875" bestFit="1" customWidth="1"/>
    <col min="3083" max="3083" width="22.140625" bestFit="1" customWidth="1"/>
    <col min="3084" max="3084" width="11.5703125" bestFit="1" customWidth="1"/>
    <col min="3085" max="3085" width="16.140625" bestFit="1" customWidth="1"/>
    <col min="3091" max="3091" width="11.140625" customWidth="1"/>
    <col min="3092" max="3092" width="13.5703125" customWidth="1"/>
    <col min="3093" max="3093" width="16.140625" customWidth="1"/>
    <col min="3095" max="3095" width="22.140625" bestFit="1" customWidth="1"/>
    <col min="3096" max="3096" width="11.5703125" bestFit="1" customWidth="1"/>
    <col min="3097" max="3097" width="16.140625" bestFit="1" customWidth="1"/>
    <col min="3322" max="3322" width="2.28515625" customWidth="1"/>
    <col min="3323" max="3323" width="49.140625" customWidth="1"/>
    <col min="3324" max="3324" width="8" customWidth="1"/>
    <col min="3325" max="3329" width="9.7109375" customWidth="1"/>
    <col min="3330" max="3335" width="9.5703125" bestFit="1" customWidth="1"/>
    <col min="3336" max="3336" width="10.28515625" customWidth="1"/>
    <col min="3337" max="3337" width="21.85546875" bestFit="1" customWidth="1"/>
    <col min="3339" max="3339" width="22.140625" bestFit="1" customWidth="1"/>
    <col min="3340" max="3340" width="11.5703125" bestFit="1" customWidth="1"/>
    <col min="3341" max="3341" width="16.140625" bestFit="1" customWidth="1"/>
    <col min="3347" max="3347" width="11.140625" customWidth="1"/>
    <col min="3348" max="3348" width="13.5703125" customWidth="1"/>
    <col min="3349" max="3349" width="16.140625" customWidth="1"/>
    <col min="3351" max="3351" width="22.140625" bestFit="1" customWidth="1"/>
    <col min="3352" max="3352" width="11.5703125" bestFit="1" customWidth="1"/>
    <col min="3353" max="3353" width="16.140625" bestFit="1" customWidth="1"/>
    <col min="3578" max="3578" width="2.28515625" customWidth="1"/>
    <col min="3579" max="3579" width="49.140625" customWidth="1"/>
    <col min="3580" max="3580" width="8" customWidth="1"/>
    <col min="3581" max="3585" width="9.7109375" customWidth="1"/>
    <col min="3586" max="3591" width="9.5703125" bestFit="1" customWidth="1"/>
    <col min="3592" max="3592" width="10.28515625" customWidth="1"/>
    <col min="3593" max="3593" width="21.85546875" bestFit="1" customWidth="1"/>
    <col min="3595" max="3595" width="22.140625" bestFit="1" customWidth="1"/>
    <col min="3596" max="3596" width="11.5703125" bestFit="1" customWidth="1"/>
    <col min="3597" max="3597" width="16.140625" bestFit="1" customWidth="1"/>
    <col min="3603" max="3603" width="11.140625" customWidth="1"/>
    <col min="3604" max="3604" width="13.5703125" customWidth="1"/>
    <col min="3605" max="3605" width="16.140625" customWidth="1"/>
    <col min="3607" max="3607" width="22.140625" bestFit="1" customWidth="1"/>
    <col min="3608" max="3608" width="11.5703125" bestFit="1" customWidth="1"/>
    <col min="3609" max="3609" width="16.140625" bestFit="1" customWidth="1"/>
    <col min="3834" max="3834" width="2.28515625" customWidth="1"/>
    <col min="3835" max="3835" width="49.140625" customWidth="1"/>
    <col min="3836" max="3836" width="8" customWidth="1"/>
    <col min="3837" max="3841" width="9.7109375" customWidth="1"/>
    <col min="3842" max="3847" width="9.5703125" bestFit="1" customWidth="1"/>
    <col min="3848" max="3848" width="10.28515625" customWidth="1"/>
    <col min="3849" max="3849" width="21.85546875" bestFit="1" customWidth="1"/>
    <col min="3851" max="3851" width="22.140625" bestFit="1" customWidth="1"/>
    <col min="3852" max="3852" width="11.5703125" bestFit="1" customWidth="1"/>
    <col min="3853" max="3853" width="16.140625" bestFit="1" customWidth="1"/>
    <col min="3859" max="3859" width="11.140625" customWidth="1"/>
    <col min="3860" max="3860" width="13.5703125" customWidth="1"/>
    <col min="3861" max="3861" width="16.140625" customWidth="1"/>
    <col min="3863" max="3863" width="22.140625" bestFit="1" customWidth="1"/>
    <col min="3864" max="3864" width="11.5703125" bestFit="1" customWidth="1"/>
    <col min="3865" max="3865" width="16.140625" bestFit="1" customWidth="1"/>
    <col min="4090" max="4090" width="2.28515625" customWidth="1"/>
    <col min="4091" max="4091" width="49.140625" customWidth="1"/>
    <col min="4092" max="4092" width="8" customWidth="1"/>
    <col min="4093" max="4097" width="9.7109375" customWidth="1"/>
    <col min="4098" max="4103" width="9.5703125" bestFit="1" customWidth="1"/>
    <col min="4104" max="4104" width="10.28515625" customWidth="1"/>
    <col min="4105" max="4105" width="21.85546875" bestFit="1" customWidth="1"/>
    <col min="4107" max="4107" width="22.140625" bestFit="1" customWidth="1"/>
    <col min="4108" max="4108" width="11.5703125" bestFit="1" customWidth="1"/>
    <col min="4109" max="4109" width="16.140625" bestFit="1" customWidth="1"/>
    <col min="4115" max="4115" width="11.140625" customWidth="1"/>
    <col min="4116" max="4116" width="13.5703125" customWidth="1"/>
    <col min="4117" max="4117" width="16.140625" customWidth="1"/>
    <col min="4119" max="4119" width="22.140625" bestFit="1" customWidth="1"/>
    <col min="4120" max="4120" width="11.5703125" bestFit="1" customWidth="1"/>
    <col min="4121" max="4121" width="16.140625" bestFit="1" customWidth="1"/>
    <col min="4346" max="4346" width="2.28515625" customWidth="1"/>
    <col min="4347" max="4347" width="49.140625" customWidth="1"/>
    <col min="4348" max="4348" width="8" customWidth="1"/>
    <col min="4349" max="4353" width="9.7109375" customWidth="1"/>
    <col min="4354" max="4359" width="9.5703125" bestFit="1" customWidth="1"/>
    <col min="4360" max="4360" width="10.28515625" customWidth="1"/>
    <col min="4361" max="4361" width="21.85546875" bestFit="1" customWidth="1"/>
    <col min="4363" max="4363" width="22.140625" bestFit="1" customWidth="1"/>
    <col min="4364" max="4364" width="11.5703125" bestFit="1" customWidth="1"/>
    <col min="4365" max="4365" width="16.140625" bestFit="1" customWidth="1"/>
    <col min="4371" max="4371" width="11.140625" customWidth="1"/>
    <col min="4372" max="4372" width="13.5703125" customWidth="1"/>
    <col min="4373" max="4373" width="16.140625" customWidth="1"/>
    <col min="4375" max="4375" width="22.140625" bestFit="1" customWidth="1"/>
    <col min="4376" max="4376" width="11.5703125" bestFit="1" customWidth="1"/>
    <col min="4377" max="4377" width="16.140625" bestFit="1" customWidth="1"/>
    <col min="4602" max="4602" width="2.28515625" customWidth="1"/>
    <col min="4603" max="4603" width="49.140625" customWidth="1"/>
    <col min="4604" max="4604" width="8" customWidth="1"/>
    <col min="4605" max="4609" width="9.7109375" customWidth="1"/>
    <col min="4610" max="4615" width="9.5703125" bestFit="1" customWidth="1"/>
    <col min="4616" max="4616" width="10.28515625" customWidth="1"/>
    <col min="4617" max="4617" width="21.85546875" bestFit="1" customWidth="1"/>
    <col min="4619" max="4619" width="22.140625" bestFit="1" customWidth="1"/>
    <col min="4620" max="4620" width="11.5703125" bestFit="1" customWidth="1"/>
    <col min="4621" max="4621" width="16.140625" bestFit="1" customWidth="1"/>
    <col min="4627" max="4627" width="11.140625" customWidth="1"/>
    <col min="4628" max="4628" width="13.5703125" customWidth="1"/>
    <col min="4629" max="4629" width="16.140625" customWidth="1"/>
    <col min="4631" max="4631" width="22.140625" bestFit="1" customWidth="1"/>
    <col min="4632" max="4632" width="11.5703125" bestFit="1" customWidth="1"/>
    <col min="4633" max="4633" width="16.140625" bestFit="1" customWidth="1"/>
    <col min="4858" max="4858" width="2.28515625" customWidth="1"/>
    <col min="4859" max="4859" width="49.140625" customWidth="1"/>
    <col min="4860" max="4860" width="8" customWidth="1"/>
    <col min="4861" max="4865" width="9.7109375" customWidth="1"/>
    <col min="4866" max="4871" width="9.5703125" bestFit="1" customWidth="1"/>
    <col min="4872" max="4872" width="10.28515625" customWidth="1"/>
    <col min="4873" max="4873" width="21.85546875" bestFit="1" customWidth="1"/>
    <col min="4875" max="4875" width="22.140625" bestFit="1" customWidth="1"/>
    <col min="4876" max="4876" width="11.5703125" bestFit="1" customWidth="1"/>
    <col min="4877" max="4877" width="16.140625" bestFit="1" customWidth="1"/>
    <col min="4883" max="4883" width="11.140625" customWidth="1"/>
    <col min="4884" max="4884" width="13.5703125" customWidth="1"/>
    <col min="4885" max="4885" width="16.140625" customWidth="1"/>
    <col min="4887" max="4887" width="22.140625" bestFit="1" customWidth="1"/>
    <col min="4888" max="4888" width="11.5703125" bestFit="1" customWidth="1"/>
    <col min="4889" max="4889" width="16.140625" bestFit="1" customWidth="1"/>
    <col min="5114" max="5114" width="2.28515625" customWidth="1"/>
    <col min="5115" max="5115" width="49.140625" customWidth="1"/>
    <col min="5116" max="5116" width="8" customWidth="1"/>
    <col min="5117" max="5121" width="9.7109375" customWidth="1"/>
    <col min="5122" max="5127" width="9.5703125" bestFit="1" customWidth="1"/>
    <col min="5128" max="5128" width="10.28515625" customWidth="1"/>
    <col min="5129" max="5129" width="21.85546875" bestFit="1" customWidth="1"/>
    <col min="5131" max="5131" width="22.140625" bestFit="1" customWidth="1"/>
    <col min="5132" max="5132" width="11.5703125" bestFit="1" customWidth="1"/>
    <col min="5133" max="5133" width="16.140625" bestFit="1" customWidth="1"/>
    <col min="5139" max="5139" width="11.140625" customWidth="1"/>
    <col min="5140" max="5140" width="13.5703125" customWidth="1"/>
    <col min="5141" max="5141" width="16.140625" customWidth="1"/>
    <col min="5143" max="5143" width="22.140625" bestFit="1" customWidth="1"/>
    <col min="5144" max="5144" width="11.5703125" bestFit="1" customWidth="1"/>
    <col min="5145" max="5145" width="16.140625" bestFit="1" customWidth="1"/>
    <col min="5370" max="5370" width="2.28515625" customWidth="1"/>
    <col min="5371" max="5371" width="49.140625" customWidth="1"/>
    <col min="5372" max="5372" width="8" customWidth="1"/>
    <col min="5373" max="5377" width="9.7109375" customWidth="1"/>
    <col min="5378" max="5383" width="9.5703125" bestFit="1" customWidth="1"/>
    <col min="5384" max="5384" width="10.28515625" customWidth="1"/>
    <col min="5385" max="5385" width="21.85546875" bestFit="1" customWidth="1"/>
    <col min="5387" max="5387" width="22.140625" bestFit="1" customWidth="1"/>
    <col min="5388" max="5388" width="11.5703125" bestFit="1" customWidth="1"/>
    <col min="5389" max="5389" width="16.140625" bestFit="1" customWidth="1"/>
    <col min="5395" max="5395" width="11.140625" customWidth="1"/>
    <col min="5396" max="5396" width="13.5703125" customWidth="1"/>
    <col min="5397" max="5397" width="16.140625" customWidth="1"/>
    <col min="5399" max="5399" width="22.140625" bestFit="1" customWidth="1"/>
    <col min="5400" max="5400" width="11.5703125" bestFit="1" customWidth="1"/>
    <col min="5401" max="5401" width="16.140625" bestFit="1" customWidth="1"/>
    <col min="5626" max="5626" width="2.28515625" customWidth="1"/>
    <col min="5627" max="5627" width="49.140625" customWidth="1"/>
    <col min="5628" max="5628" width="8" customWidth="1"/>
    <col min="5629" max="5633" width="9.7109375" customWidth="1"/>
    <col min="5634" max="5639" width="9.5703125" bestFit="1" customWidth="1"/>
    <col min="5640" max="5640" width="10.28515625" customWidth="1"/>
    <col min="5641" max="5641" width="21.85546875" bestFit="1" customWidth="1"/>
    <col min="5643" max="5643" width="22.140625" bestFit="1" customWidth="1"/>
    <col min="5644" max="5644" width="11.5703125" bestFit="1" customWidth="1"/>
    <col min="5645" max="5645" width="16.140625" bestFit="1" customWidth="1"/>
    <col min="5651" max="5651" width="11.140625" customWidth="1"/>
    <col min="5652" max="5652" width="13.5703125" customWidth="1"/>
    <col min="5653" max="5653" width="16.140625" customWidth="1"/>
    <col min="5655" max="5655" width="22.140625" bestFit="1" customWidth="1"/>
    <col min="5656" max="5656" width="11.5703125" bestFit="1" customWidth="1"/>
    <col min="5657" max="5657" width="16.140625" bestFit="1" customWidth="1"/>
    <col min="5882" max="5882" width="2.28515625" customWidth="1"/>
    <col min="5883" max="5883" width="49.140625" customWidth="1"/>
    <col min="5884" max="5884" width="8" customWidth="1"/>
    <col min="5885" max="5889" width="9.7109375" customWidth="1"/>
    <col min="5890" max="5895" width="9.5703125" bestFit="1" customWidth="1"/>
    <col min="5896" max="5896" width="10.28515625" customWidth="1"/>
    <col min="5897" max="5897" width="21.85546875" bestFit="1" customWidth="1"/>
    <col min="5899" max="5899" width="22.140625" bestFit="1" customWidth="1"/>
    <col min="5900" max="5900" width="11.5703125" bestFit="1" customWidth="1"/>
    <col min="5901" max="5901" width="16.140625" bestFit="1" customWidth="1"/>
    <col min="5907" max="5907" width="11.140625" customWidth="1"/>
    <col min="5908" max="5908" width="13.5703125" customWidth="1"/>
    <col min="5909" max="5909" width="16.140625" customWidth="1"/>
    <col min="5911" max="5911" width="22.140625" bestFit="1" customWidth="1"/>
    <col min="5912" max="5912" width="11.5703125" bestFit="1" customWidth="1"/>
    <col min="5913" max="5913" width="16.140625" bestFit="1" customWidth="1"/>
    <col min="6138" max="6138" width="2.28515625" customWidth="1"/>
    <col min="6139" max="6139" width="49.140625" customWidth="1"/>
    <col min="6140" max="6140" width="8" customWidth="1"/>
    <col min="6141" max="6145" width="9.7109375" customWidth="1"/>
    <col min="6146" max="6151" width="9.5703125" bestFit="1" customWidth="1"/>
    <col min="6152" max="6152" width="10.28515625" customWidth="1"/>
    <col min="6153" max="6153" width="21.85546875" bestFit="1" customWidth="1"/>
    <col min="6155" max="6155" width="22.140625" bestFit="1" customWidth="1"/>
    <col min="6156" max="6156" width="11.5703125" bestFit="1" customWidth="1"/>
    <col min="6157" max="6157" width="16.140625" bestFit="1" customWidth="1"/>
    <col min="6163" max="6163" width="11.140625" customWidth="1"/>
    <col min="6164" max="6164" width="13.5703125" customWidth="1"/>
    <col min="6165" max="6165" width="16.140625" customWidth="1"/>
    <col min="6167" max="6167" width="22.140625" bestFit="1" customWidth="1"/>
    <col min="6168" max="6168" width="11.5703125" bestFit="1" customWidth="1"/>
    <col min="6169" max="6169" width="16.140625" bestFit="1" customWidth="1"/>
    <col min="6394" max="6394" width="2.28515625" customWidth="1"/>
    <col min="6395" max="6395" width="49.140625" customWidth="1"/>
    <col min="6396" max="6396" width="8" customWidth="1"/>
    <col min="6397" max="6401" width="9.7109375" customWidth="1"/>
    <col min="6402" max="6407" width="9.5703125" bestFit="1" customWidth="1"/>
    <col min="6408" max="6408" width="10.28515625" customWidth="1"/>
    <col min="6409" max="6409" width="21.85546875" bestFit="1" customWidth="1"/>
    <col min="6411" max="6411" width="22.140625" bestFit="1" customWidth="1"/>
    <col min="6412" max="6412" width="11.5703125" bestFit="1" customWidth="1"/>
    <col min="6413" max="6413" width="16.140625" bestFit="1" customWidth="1"/>
    <col min="6419" max="6419" width="11.140625" customWidth="1"/>
    <col min="6420" max="6420" width="13.5703125" customWidth="1"/>
    <col min="6421" max="6421" width="16.140625" customWidth="1"/>
    <col min="6423" max="6423" width="22.140625" bestFit="1" customWidth="1"/>
    <col min="6424" max="6424" width="11.5703125" bestFit="1" customWidth="1"/>
    <col min="6425" max="6425" width="16.140625" bestFit="1" customWidth="1"/>
    <col min="6650" max="6650" width="2.28515625" customWidth="1"/>
    <col min="6651" max="6651" width="49.140625" customWidth="1"/>
    <col min="6652" max="6652" width="8" customWidth="1"/>
    <col min="6653" max="6657" width="9.7109375" customWidth="1"/>
    <col min="6658" max="6663" width="9.5703125" bestFit="1" customWidth="1"/>
    <col min="6664" max="6664" width="10.28515625" customWidth="1"/>
    <col min="6665" max="6665" width="21.85546875" bestFit="1" customWidth="1"/>
    <col min="6667" max="6667" width="22.140625" bestFit="1" customWidth="1"/>
    <col min="6668" max="6668" width="11.5703125" bestFit="1" customWidth="1"/>
    <col min="6669" max="6669" width="16.140625" bestFit="1" customWidth="1"/>
    <col min="6675" max="6675" width="11.140625" customWidth="1"/>
    <col min="6676" max="6676" width="13.5703125" customWidth="1"/>
    <col min="6677" max="6677" width="16.140625" customWidth="1"/>
    <col min="6679" max="6679" width="22.140625" bestFit="1" customWidth="1"/>
    <col min="6680" max="6680" width="11.5703125" bestFit="1" customWidth="1"/>
    <col min="6681" max="6681" width="16.140625" bestFit="1" customWidth="1"/>
    <col min="6906" max="6906" width="2.28515625" customWidth="1"/>
    <col min="6907" max="6907" width="49.140625" customWidth="1"/>
    <col min="6908" max="6908" width="8" customWidth="1"/>
    <col min="6909" max="6913" width="9.7109375" customWidth="1"/>
    <col min="6914" max="6919" width="9.5703125" bestFit="1" customWidth="1"/>
    <col min="6920" max="6920" width="10.28515625" customWidth="1"/>
    <col min="6921" max="6921" width="21.85546875" bestFit="1" customWidth="1"/>
    <col min="6923" max="6923" width="22.140625" bestFit="1" customWidth="1"/>
    <col min="6924" max="6924" width="11.5703125" bestFit="1" customWidth="1"/>
    <col min="6925" max="6925" width="16.140625" bestFit="1" customWidth="1"/>
    <col min="6931" max="6931" width="11.140625" customWidth="1"/>
    <col min="6932" max="6932" width="13.5703125" customWidth="1"/>
    <col min="6933" max="6933" width="16.140625" customWidth="1"/>
    <col min="6935" max="6935" width="22.140625" bestFit="1" customWidth="1"/>
    <col min="6936" max="6936" width="11.5703125" bestFit="1" customWidth="1"/>
    <col min="6937" max="6937" width="16.140625" bestFit="1" customWidth="1"/>
    <col min="7162" max="7162" width="2.28515625" customWidth="1"/>
    <col min="7163" max="7163" width="49.140625" customWidth="1"/>
    <col min="7164" max="7164" width="8" customWidth="1"/>
    <col min="7165" max="7169" width="9.7109375" customWidth="1"/>
    <col min="7170" max="7175" width="9.5703125" bestFit="1" customWidth="1"/>
    <col min="7176" max="7176" width="10.28515625" customWidth="1"/>
    <col min="7177" max="7177" width="21.85546875" bestFit="1" customWidth="1"/>
    <col min="7179" max="7179" width="22.140625" bestFit="1" customWidth="1"/>
    <col min="7180" max="7180" width="11.5703125" bestFit="1" customWidth="1"/>
    <col min="7181" max="7181" width="16.140625" bestFit="1" customWidth="1"/>
    <col min="7187" max="7187" width="11.140625" customWidth="1"/>
    <col min="7188" max="7188" width="13.5703125" customWidth="1"/>
    <col min="7189" max="7189" width="16.140625" customWidth="1"/>
    <col min="7191" max="7191" width="22.140625" bestFit="1" customWidth="1"/>
    <col min="7192" max="7192" width="11.5703125" bestFit="1" customWidth="1"/>
    <col min="7193" max="7193" width="16.140625" bestFit="1" customWidth="1"/>
    <col min="7418" max="7418" width="2.28515625" customWidth="1"/>
    <col min="7419" max="7419" width="49.140625" customWidth="1"/>
    <col min="7420" max="7420" width="8" customWidth="1"/>
    <col min="7421" max="7425" width="9.7109375" customWidth="1"/>
    <col min="7426" max="7431" width="9.5703125" bestFit="1" customWidth="1"/>
    <col min="7432" max="7432" width="10.28515625" customWidth="1"/>
    <col min="7433" max="7433" width="21.85546875" bestFit="1" customWidth="1"/>
    <col min="7435" max="7435" width="22.140625" bestFit="1" customWidth="1"/>
    <col min="7436" max="7436" width="11.5703125" bestFit="1" customWidth="1"/>
    <col min="7437" max="7437" width="16.140625" bestFit="1" customWidth="1"/>
    <col min="7443" max="7443" width="11.140625" customWidth="1"/>
    <col min="7444" max="7444" width="13.5703125" customWidth="1"/>
    <col min="7445" max="7445" width="16.140625" customWidth="1"/>
    <col min="7447" max="7447" width="22.140625" bestFit="1" customWidth="1"/>
    <col min="7448" max="7448" width="11.5703125" bestFit="1" customWidth="1"/>
    <col min="7449" max="7449" width="16.140625" bestFit="1" customWidth="1"/>
    <col min="7674" max="7674" width="2.28515625" customWidth="1"/>
    <col min="7675" max="7675" width="49.140625" customWidth="1"/>
    <col min="7676" max="7676" width="8" customWidth="1"/>
    <col min="7677" max="7681" width="9.7109375" customWidth="1"/>
    <col min="7682" max="7687" width="9.5703125" bestFit="1" customWidth="1"/>
    <col min="7688" max="7688" width="10.28515625" customWidth="1"/>
    <col min="7689" max="7689" width="21.85546875" bestFit="1" customWidth="1"/>
    <col min="7691" max="7691" width="22.140625" bestFit="1" customWidth="1"/>
    <col min="7692" max="7692" width="11.5703125" bestFit="1" customWidth="1"/>
    <col min="7693" max="7693" width="16.140625" bestFit="1" customWidth="1"/>
    <col min="7699" max="7699" width="11.140625" customWidth="1"/>
    <col min="7700" max="7700" width="13.5703125" customWidth="1"/>
    <col min="7701" max="7701" width="16.140625" customWidth="1"/>
    <col min="7703" max="7703" width="22.140625" bestFit="1" customWidth="1"/>
    <col min="7704" max="7704" width="11.5703125" bestFit="1" customWidth="1"/>
    <col min="7705" max="7705" width="16.140625" bestFit="1" customWidth="1"/>
    <col min="7930" max="7930" width="2.28515625" customWidth="1"/>
    <col min="7931" max="7931" width="49.140625" customWidth="1"/>
    <col min="7932" max="7932" width="8" customWidth="1"/>
    <col min="7933" max="7937" width="9.7109375" customWidth="1"/>
    <col min="7938" max="7943" width="9.5703125" bestFit="1" customWidth="1"/>
    <col min="7944" max="7944" width="10.28515625" customWidth="1"/>
    <col min="7945" max="7945" width="21.85546875" bestFit="1" customWidth="1"/>
    <col min="7947" max="7947" width="22.140625" bestFit="1" customWidth="1"/>
    <col min="7948" max="7948" width="11.5703125" bestFit="1" customWidth="1"/>
    <col min="7949" max="7949" width="16.140625" bestFit="1" customWidth="1"/>
    <col min="7955" max="7955" width="11.140625" customWidth="1"/>
    <col min="7956" max="7956" width="13.5703125" customWidth="1"/>
    <col min="7957" max="7957" width="16.140625" customWidth="1"/>
    <col min="7959" max="7959" width="22.140625" bestFit="1" customWidth="1"/>
    <col min="7960" max="7960" width="11.5703125" bestFit="1" customWidth="1"/>
    <col min="7961" max="7961" width="16.140625" bestFit="1" customWidth="1"/>
    <col min="8186" max="8186" width="2.28515625" customWidth="1"/>
    <col min="8187" max="8187" width="49.140625" customWidth="1"/>
    <col min="8188" max="8188" width="8" customWidth="1"/>
    <col min="8189" max="8193" width="9.7109375" customWidth="1"/>
    <col min="8194" max="8199" width="9.5703125" bestFit="1" customWidth="1"/>
    <col min="8200" max="8200" width="10.28515625" customWidth="1"/>
    <col min="8201" max="8201" width="21.85546875" bestFit="1" customWidth="1"/>
    <col min="8203" max="8203" width="22.140625" bestFit="1" customWidth="1"/>
    <col min="8204" max="8204" width="11.5703125" bestFit="1" customWidth="1"/>
    <col min="8205" max="8205" width="16.140625" bestFit="1" customWidth="1"/>
    <col min="8211" max="8211" width="11.140625" customWidth="1"/>
    <col min="8212" max="8212" width="13.5703125" customWidth="1"/>
    <col min="8213" max="8213" width="16.140625" customWidth="1"/>
    <col min="8215" max="8215" width="22.140625" bestFit="1" customWidth="1"/>
    <col min="8216" max="8216" width="11.5703125" bestFit="1" customWidth="1"/>
    <col min="8217" max="8217" width="16.140625" bestFit="1" customWidth="1"/>
    <col min="8442" max="8442" width="2.28515625" customWidth="1"/>
    <col min="8443" max="8443" width="49.140625" customWidth="1"/>
    <col min="8444" max="8444" width="8" customWidth="1"/>
    <col min="8445" max="8449" width="9.7109375" customWidth="1"/>
    <col min="8450" max="8455" width="9.5703125" bestFit="1" customWidth="1"/>
    <col min="8456" max="8456" width="10.28515625" customWidth="1"/>
    <col min="8457" max="8457" width="21.85546875" bestFit="1" customWidth="1"/>
    <col min="8459" max="8459" width="22.140625" bestFit="1" customWidth="1"/>
    <col min="8460" max="8460" width="11.5703125" bestFit="1" customWidth="1"/>
    <col min="8461" max="8461" width="16.140625" bestFit="1" customWidth="1"/>
    <col min="8467" max="8467" width="11.140625" customWidth="1"/>
    <col min="8468" max="8468" width="13.5703125" customWidth="1"/>
    <col min="8469" max="8469" width="16.140625" customWidth="1"/>
    <col min="8471" max="8471" width="22.140625" bestFit="1" customWidth="1"/>
    <col min="8472" max="8472" width="11.5703125" bestFit="1" customWidth="1"/>
    <col min="8473" max="8473" width="16.140625" bestFit="1" customWidth="1"/>
    <col min="8698" max="8698" width="2.28515625" customWidth="1"/>
    <col min="8699" max="8699" width="49.140625" customWidth="1"/>
    <col min="8700" max="8700" width="8" customWidth="1"/>
    <col min="8701" max="8705" width="9.7109375" customWidth="1"/>
    <col min="8706" max="8711" width="9.5703125" bestFit="1" customWidth="1"/>
    <col min="8712" max="8712" width="10.28515625" customWidth="1"/>
    <col min="8713" max="8713" width="21.85546875" bestFit="1" customWidth="1"/>
    <col min="8715" max="8715" width="22.140625" bestFit="1" customWidth="1"/>
    <col min="8716" max="8716" width="11.5703125" bestFit="1" customWidth="1"/>
    <col min="8717" max="8717" width="16.140625" bestFit="1" customWidth="1"/>
    <col min="8723" max="8723" width="11.140625" customWidth="1"/>
    <col min="8724" max="8724" width="13.5703125" customWidth="1"/>
    <col min="8725" max="8725" width="16.140625" customWidth="1"/>
    <col min="8727" max="8727" width="22.140625" bestFit="1" customWidth="1"/>
    <col min="8728" max="8728" width="11.5703125" bestFit="1" customWidth="1"/>
    <col min="8729" max="8729" width="16.140625" bestFit="1" customWidth="1"/>
    <col min="8954" max="8954" width="2.28515625" customWidth="1"/>
    <col min="8955" max="8955" width="49.140625" customWidth="1"/>
    <col min="8956" max="8956" width="8" customWidth="1"/>
    <col min="8957" max="8961" width="9.7109375" customWidth="1"/>
    <col min="8962" max="8967" width="9.5703125" bestFit="1" customWidth="1"/>
    <col min="8968" max="8968" width="10.28515625" customWidth="1"/>
    <col min="8969" max="8969" width="21.85546875" bestFit="1" customWidth="1"/>
    <col min="8971" max="8971" width="22.140625" bestFit="1" customWidth="1"/>
    <col min="8972" max="8972" width="11.5703125" bestFit="1" customWidth="1"/>
    <col min="8973" max="8973" width="16.140625" bestFit="1" customWidth="1"/>
    <col min="8979" max="8979" width="11.140625" customWidth="1"/>
    <col min="8980" max="8980" width="13.5703125" customWidth="1"/>
    <col min="8981" max="8981" width="16.140625" customWidth="1"/>
    <col min="8983" max="8983" width="22.140625" bestFit="1" customWidth="1"/>
    <col min="8984" max="8984" width="11.5703125" bestFit="1" customWidth="1"/>
    <col min="8985" max="8985" width="16.140625" bestFit="1" customWidth="1"/>
    <col min="9210" max="9210" width="2.28515625" customWidth="1"/>
    <col min="9211" max="9211" width="49.140625" customWidth="1"/>
    <col min="9212" max="9212" width="8" customWidth="1"/>
    <col min="9213" max="9217" width="9.7109375" customWidth="1"/>
    <col min="9218" max="9223" width="9.5703125" bestFit="1" customWidth="1"/>
    <col min="9224" max="9224" width="10.28515625" customWidth="1"/>
    <col min="9225" max="9225" width="21.85546875" bestFit="1" customWidth="1"/>
    <col min="9227" max="9227" width="22.140625" bestFit="1" customWidth="1"/>
    <col min="9228" max="9228" width="11.5703125" bestFit="1" customWidth="1"/>
    <col min="9229" max="9229" width="16.140625" bestFit="1" customWidth="1"/>
    <col min="9235" max="9235" width="11.140625" customWidth="1"/>
    <col min="9236" max="9236" width="13.5703125" customWidth="1"/>
    <col min="9237" max="9237" width="16.140625" customWidth="1"/>
    <col min="9239" max="9239" width="22.140625" bestFit="1" customWidth="1"/>
    <col min="9240" max="9240" width="11.5703125" bestFit="1" customWidth="1"/>
    <col min="9241" max="9241" width="16.140625" bestFit="1" customWidth="1"/>
    <col min="9466" max="9466" width="2.28515625" customWidth="1"/>
    <col min="9467" max="9467" width="49.140625" customWidth="1"/>
    <col min="9468" max="9468" width="8" customWidth="1"/>
    <col min="9469" max="9473" width="9.7109375" customWidth="1"/>
    <col min="9474" max="9479" width="9.5703125" bestFit="1" customWidth="1"/>
    <col min="9480" max="9480" width="10.28515625" customWidth="1"/>
    <col min="9481" max="9481" width="21.85546875" bestFit="1" customWidth="1"/>
    <col min="9483" max="9483" width="22.140625" bestFit="1" customWidth="1"/>
    <col min="9484" max="9484" width="11.5703125" bestFit="1" customWidth="1"/>
    <col min="9485" max="9485" width="16.140625" bestFit="1" customWidth="1"/>
    <col min="9491" max="9491" width="11.140625" customWidth="1"/>
    <col min="9492" max="9492" width="13.5703125" customWidth="1"/>
    <col min="9493" max="9493" width="16.140625" customWidth="1"/>
    <col min="9495" max="9495" width="22.140625" bestFit="1" customWidth="1"/>
    <col min="9496" max="9496" width="11.5703125" bestFit="1" customWidth="1"/>
    <col min="9497" max="9497" width="16.140625" bestFit="1" customWidth="1"/>
    <col min="9722" max="9722" width="2.28515625" customWidth="1"/>
    <col min="9723" max="9723" width="49.140625" customWidth="1"/>
    <col min="9724" max="9724" width="8" customWidth="1"/>
    <col min="9725" max="9729" width="9.7109375" customWidth="1"/>
    <col min="9730" max="9735" width="9.5703125" bestFit="1" customWidth="1"/>
    <col min="9736" max="9736" width="10.28515625" customWidth="1"/>
    <col min="9737" max="9737" width="21.85546875" bestFit="1" customWidth="1"/>
    <col min="9739" max="9739" width="22.140625" bestFit="1" customWidth="1"/>
    <col min="9740" max="9740" width="11.5703125" bestFit="1" customWidth="1"/>
    <col min="9741" max="9741" width="16.140625" bestFit="1" customWidth="1"/>
    <col min="9747" max="9747" width="11.140625" customWidth="1"/>
    <col min="9748" max="9748" width="13.5703125" customWidth="1"/>
    <col min="9749" max="9749" width="16.140625" customWidth="1"/>
    <col min="9751" max="9751" width="22.140625" bestFit="1" customWidth="1"/>
    <col min="9752" max="9752" width="11.5703125" bestFit="1" customWidth="1"/>
    <col min="9753" max="9753" width="16.140625" bestFit="1" customWidth="1"/>
    <col min="9978" max="9978" width="2.28515625" customWidth="1"/>
    <col min="9979" max="9979" width="49.140625" customWidth="1"/>
    <col min="9980" max="9980" width="8" customWidth="1"/>
    <col min="9981" max="9985" width="9.7109375" customWidth="1"/>
    <col min="9986" max="9991" width="9.5703125" bestFit="1" customWidth="1"/>
    <col min="9992" max="9992" width="10.28515625" customWidth="1"/>
    <col min="9993" max="9993" width="21.85546875" bestFit="1" customWidth="1"/>
    <col min="9995" max="9995" width="22.140625" bestFit="1" customWidth="1"/>
    <col min="9996" max="9996" width="11.5703125" bestFit="1" customWidth="1"/>
    <col min="9997" max="9997" width="16.140625" bestFit="1" customWidth="1"/>
    <col min="10003" max="10003" width="11.140625" customWidth="1"/>
    <col min="10004" max="10004" width="13.5703125" customWidth="1"/>
    <col min="10005" max="10005" width="16.140625" customWidth="1"/>
    <col min="10007" max="10007" width="22.140625" bestFit="1" customWidth="1"/>
    <col min="10008" max="10008" width="11.5703125" bestFit="1" customWidth="1"/>
    <col min="10009" max="10009" width="16.140625" bestFit="1" customWidth="1"/>
    <col min="10234" max="10234" width="2.28515625" customWidth="1"/>
    <col min="10235" max="10235" width="49.140625" customWidth="1"/>
    <col min="10236" max="10236" width="8" customWidth="1"/>
    <col min="10237" max="10241" width="9.7109375" customWidth="1"/>
    <col min="10242" max="10247" width="9.5703125" bestFit="1" customWidth="1"/>
    <col min="10248" max="10248" width="10.28515625" customWidth="1"/>
    <col min="10249" max="10249" width="21.85546875" bestFit="1" customWidth="1"/>
    <col min="10251" max="10251" width="22.140625" bestFit="1" customWidth="1"/>
    <col min="10252" max="10252" width="11.5703125" bestFit="1" customWidth="1"/>
    <col min="10253" max="10253" width="16.140625" bestFit="1" customWidth="1"/>
    <col min="10259" max="10259" width="11.140625" customWidth="1"/>
    <col min="10260" max="10260" width="13.5703125" customWidth="1"/>
    <col min="10261" max="10261" width="16.140625" customWidth="1"/>
    <col min="10263" max="10263" width="22.140625" bestFit="1" customWidth="1"/>
    <col min="10264" max="10264" width="11.5703125" bestFit="1" customWidth="1"/>
    <col min="10265" max="10265" width="16.140625" bestFit="1" customWidth="1"/>
    <col min="10490" max="10490" width="2.28515625" customWidth="1"/>
    <col min="10491" max="10491" width="49.140625" customWidth="1"/>
    <col min="10492" max="10492" width="8" customWidth="1"/>
    <col min="10493" max="10497" width="9.7109375" customWidth="1"/>
    <col min="10498" max="10503" width="9.5703125" bestFit="1" customWidth="1"/>
    <col min="10504" max="10504" width="10.28515625" customWidth="1"/>
    <col min="10505" max="10505" width="21.85546875" bestFit="1" customWidth="1"/>
    <col min="10507" max="10507" width="22.140625" bestFit="1" customWidth="1"/>
    <col min="10508" max="10508" width="11.5703125" bestFit="1" customWidth="1"/>
    <col min="10509" max="10509" width="16.140625" bestFit="1" customWidth="1"/>
    <col min="10515" max="10515" width="11.140625" customWidth="1"/>
    <col min="10516" max="10516" width="13.5703125" customWidth="1"/>
    <col min="10517" max="10517" width="16.140625" customWidth="1"/>
    <col min="10519" max="10519" width="22.140625" bestFit="1" customWidth="1"/>
    <col min="10520" max="10520" width="11.5703125" bestFit="1" customWidth="1"/>
    <col min="10521" max="10521" width="16.140625" bestFit="1" customWidth="1"/>
    <col min="10746" max="10746" width="2.28515625" customWidth="1"/>
    <col min="10747" max="10747" width="49.140625" customWidth="1"/>
    <col min="10748" max="10748" width="8" customWidth="1"/>
    <col min="10749" max="10753" width="9.7109375" customWidth="1"/>
    <col min="10754" max="10759" width="9.5703125" bestFit="1" customWidth="1"/>
    <col min="10760" max="10760" width="10.28515625" customWidth="1"/>
    <col min="10761" max="10761" width="21.85546875" bestFit="1" customWidth="1"/>
    <col min="10763" max="10763" width="22.140625" bestFit="1" customWidth="1"/>
    <col min="10764" max="10764" width="11.5703125" bestFit="1" customWidth="1"/>
    <col min="10765" max="10765" width="16.140625" bestFit="1" customWidth="1"/>
    <col min="10771" max="10771" width="11.140625" customWidth="1"/>
    <col min="10772" max="10772" width="13.5703125" customWidth="1"/>
    <col min="10773" max="10773" width="16.140625" customWidth="1"/>
    <col min="10775" max="10775" width="22.140625" bestFit="1" customWidth="1"/>
    <col min="10776" max="10776" width="11.5703125" bestFit="1" customWidth="1"/>
    <col min="10777" max="10777" width="16.140625" bestFit="1" customWidth="1"/>
    <col min="11002" max="11002" width="2.28515625" customWidth="1"/>
    <col min="11003" max="11003" width="49.140625" customWidth="1"/>
    <col min="11004" max="11004" width="8" customWidth="1"/>
    <col min="11005" max="11009" width="9.7109375" customWidth="1"/>
    <col min="11010" max="11015" width="9.5703125" bestFit="1" customWidth="1"/>
    <col min="11016" max="11016" width="10.28515625" customWidth="1"/>
    <col min="11017" max="11017" width="21.85546875" bestFit="1" customWidth="1"/>
    <col min="11019" max="11019" width="22.140625" bestFit="1" customWidth="1"/>
    <col min="11020" max="11020" width="11.5703125" bestFit="1" customWidth="1"/>
    <col min="11021" max="11021" width="16.140625" bestFit="1" customWidth="1"/>
    <col min="11027" max="11027" width="11.140625" customWidth="1"/>
    <col min="11028" max="11028" width="13.5703125" customWidth="1"/>
    <col min="11029" max="11029" width="16.140625" customWidth="1"/>
    <col min="11031" max="11031" width="22.140625" bestFit="1" customWidth="1"/>
    <col min="11032" max="11032" width="11.5703125" bestFit="1" customWidth="1"/>
    <col min="11033" max="11033" width="16.140625" bestFit="1" customWidth="1"/>
    <col min="11258" max="11258" width="2.28515625" customWidth="1"/>
    <col min="11259" max="11259" width="49.140625" customWidth="1"/>
    <col min="11260" max="11260" width="8" customWidth="1"/>
    <col min="11261" max="11265" width="9.7109375" customWidth="1"/>
    <col min="11266" max="11271" width="9.5703125" bestFit="1" customWidth="1"/>
    <col min="11272" max="11272" width="10.28515625" customWidth="1"/>
    <col min="11273" max="11273" width="21.85546875" bestFit="1" customWidth="1"/>
    <col min="11275" max="11275" width="22.140625" bestFit="1" customWidth="1"/>
    <col min="11276" max="11276" width="11.5703125" bestFit="1" customWidth="1"/>
    <col min="11277" max="11277" width="16.140625" bestFit="1" customWidth="1"/>
    <col min="11283" max="11283" width="11.140625" customWidth="1"/>
    <col min="11284" max="11284" width="13.5703125" customWidth="1"/>
    <col min="11285" max="11285" width="16.140625" customWidth="1"/>
    <col min="11287" max="11287" width="22.140625" bestFit="1" customWidth="1"/>
    <col min="11288" max="11288" width="11.5703125" bestFit="1" customWidth="1"/>
    <col min="11289" max="11289" width="16.140625" bestFit="1" customWidth="1"/>
    <col min="11514" max="11514" width="2.28515625" customWidth="1"/>
    <col min="11515" max="11515" width="49.140625" customWidth="1"/>
    <col min="11516" max="11516" width="8" customWidth="1"/>
    <col min="11517" max="11521" width="9.7109375" customWidth="1"/>
    <col min="11522" max="11527" width="9.5703125" bestFit="1" customWidth="1"/>
    <col min="11528" max="11528" width="10.28515625" customWidth="1"/>
    <col min="11529" max="11529" width="21.85546875" bestFit="1" customWidth="1"/>
    <col min="11531" max="11531" width="22.140625" bestFit="1" customWidth="1"/>
    <col min="11532" max="11532" width="11.5703125" bestFit="1" customWidth="1"/>
    <col min="11533" max="11533" width="16.140625" bestFit="1" customWidth="1"/>
    <col min="11539" max="11539" width="11.140625" customWidth="1"/>
    <col min="11540" max="11540" width="13.5703125" customWidth="1"/>
    <col min="11541" max="11541" width="16.140625" customWidth="1"/>
    <col min="11543" max="11543" width="22.140625" bestFit="1" customWidth="1"/>
    <col min="11544" max="11544" width="11.5703125" bestFit="1" customWidth="1"/>
    <col min="11545" max="11545" width="16.140625" bestFit="1" customWidth="1"/>
    <col min="11770" max="11770" width="2.28515625" customWidth="1"/>
    <col min="11771" max="11771" width="49.140625" customWidth="1"/>
    <col min="11772" max="11772" width="8" customWidth="1"/>
    <col min="11773" max="11777" width="9.7109375" customWidth="1"/>
    <col min="11778" max="11783" width="9.5703125" bestFit="1" customWidth="1"/>
    <col min="11784" max="11784" width="10.28515625" customWidth="1"/>
    <col min="11785" max="11785" width="21.85546875" bestFit="1" customWidth="1"/>
    <col min="11787" max="11787" width="22.140625" bestFit="1" customWidth="1"/>
    <col min="11788" max="11788" width="11.5703125" bestFit="1" customWidth="1"/>
    <col min="11789" max="11789" width="16.140625" bestFit="1" customWidth="1"/>
    <col min="11795" max="11795" width="11.140625" customWidth="1"/>
    <col min="11796" max="11796" width="13.5703125" customWidth="1"/>
    <col min="11797" max="11797" width="16.140625" customWidth="1"/>
    <col min="11799" max="11799" width="22.140625" bestFit="1" customWidth="1"/>
    <col min="11800" max="11800" width="11.5703125" bestFit="1" customWidth="1"/>
    <col min="11801" max="11801" width="16.140625" bestFit="1" customWidth="1"/>
    <col min="12026" max="12026" width="2.28515625" customWidth="1"/>
    <col min="12027" max="12027" width="49.140625" customWidth="1"/>
    <col min="12028" max="12028" width="8" customWidth="1"/>
    <col min="12029" max="12033" width="9.7109375" customWidth="1"/>
    <col min="12034" max="12039" width="9.5703125" bestFit="1" customWidth="1"/>
    <col min="12040" max="12040" width="10.28515625" customWidth="1"/>
    <col min="12041" max="12041" width="21.85546875" bestFit="1" customWidth="1"/>
    <col min="12043" max="12043" width="22.140625" bestFit="1" customWidth="1"/>
    <col min="12044" max="12044" width="11.5703125" bestFit="1" customWidth="1"/>
    <col min="12045" max="12045" width="16.140625" bestFit="1" customWidth="1"/>
    <col min="12051" max="12051" width="11.140625" customWidth="1"/>
    <col min="12052" max="12052" width="13.5703125" customWidth="1"/>
    <col min="12053" max="12053" width="16.140625" customWidth="1"/>
    <col min="12055" max="12055" width="22.140625" bestFit="1" customWidth="1"/>
    <col min="12056" max="12056" width="11.5703125" bestFit="1" customWidth="1"/>
    <col min="12057" max="12057" width="16.140625" bestFit="1" customWidth="1"/>
    <col min="12282" max="12282" width="2.28515625" customWidth="1"/>
    <col min="12283" max="12283" width="49.140625" customWidth="1"/>
    <col min="12284" max="12284" width="8" customWidth="1"/>
    <col min="12285" max="12289" width="9.7109375" customWidth="1"/>
    <col min="12290" max="12295" width="9.5703125" bestFit="1" customWidth="1"/>
    <col min="12296" max="12296" width="10.28515625" customWidth="1"/>
    <col min="12297" max="12297" width="21.85546875" bestFit="1" customWidth="1"/>
    <col min="12299" max="12299" width="22.140625" bestFit="1" customWidth="1"/>
    <col min="12300" max="12300" width="11.5703125" bestFit="1" customWidth="1"/>
    <col min="12301" max="12301" width="16.140625" bestFit="1" customWidth="1"/>
    <col min="12307" max="12307" width="11.140625" customWidth="1"/>
    <col min="12308" max="12308" width="13.5703125" customWidth="1"/>
    <col min="12309" max="12309" width="16.140625" customWidth="1"/>
    <col min="12311" max="12311" width="22.140625" bestFit="1" customWidth="1"/>
    <col min="12312" max="12312" width="11.5703125" bestFit="1" customWidth="1"/>
    <col min="12313" max="12313" width="16.140625" bestFit="1" customWidth="1"/>
    <col min="12538" max="12538" width="2.28515625" customWidth="1"/>
    <col min="12539" max="12539" width="49.140625" customWidth="1"/>
    <col min="12540" max="12540" width="8" customWidth="1"/>
    <col min="12541" max="12545" width="9.7109375" customWidth="1"/>
    <col min="12546" max="12551" width="9.5703125" bestFit="1" customWidth="1"/>
    <col min="12552" max="12552" width="10.28515625" customWidth="1"/>
    <col min="12553" max="12553" width="21.85546875" bestFit="1" customWidth="1"/>
    <col min="12555" max="12555" width="22.140625" bestFit="1" customWidth="1"/>
    <col min="12556" max="12556" width="11.5703125" bestFit="1" customWidth="1"/>
    <col min="12557" max="12557" width="16.140625" bestFit="1" customWidth="1"/>
    <col min="12563" max="12563" width="11.140625" customWidth="1"/>
    <col min="12564" max="12564" width="13.5703125" customWidth="1"/>
    <col min="12565" max="12565" width="16.140625" customWidth="1"/>
    <col min="12567" max="12567" width="22.140625" bestFit="1" customWidth="1"/>
    <col min="12568" max="12568" width="11.5703125" bestFit="1" customWidth="1"/>
    <col min="12569" max="12569" width="16.140625" bestFit="1" customWidth="1"/>
    <col min="12794" max="12794" width="2.28515625" customWidth="1"/>
    <col min="12795" max="12795" width="49.140625" customWidth="1"/>
    <col min="12796" max="12796" width="8" customWidth="1"/>
    <col min="12797" max="12801" width="9.7109375" customWidth="1"/>
    <col min="12802" max="12807" width="9.5703125" bestFit="1" customWidth="1"/>
    <col min="12808" max="12808" width="10.28515625" customWidth="1"/>
    <col min="12809" max="12809" width="21.85546875" bestFit="1" customWidth="1"/>
    <col min="12811" max="12811" width="22.140625" bestFit="1" customWidth="1"/>
    <col min="12812" max="12812" width="11.5703125" bestFit="1" customWidth="1"/>
    <col min="12813" max="12813" width="16.140625" bestFit="1" customWidth="1"/>
    <col min="12819" max="12819" width="11.140625" customWidth="1"/>
    <col min="12820" max="12820" width="13.5703125" customWidth="1"/>
    <col min="12821" max="12821" width="16.140625" customWidth="1"/>
    <col min="12823" max="12823" width="22.140625" bestFit="1" customWidth="1"/>
    <col min="12824" max="12824" width="11.5703125" bestFit="1" customWidth="1"/>
    <col min="12825" max="12825" width="16.140625" bestFit="1" customWidth="1"/>
    <col min="13050" max="13050" width="2.28515625" customWidth="1"/>
    <col min="13051" max="13051" width="49.140625" customWidth="1"/>
    <col min="13052" max="13052" width="8" customWidth="1"/>
    <col min="13053" max="13057" width="9.7109375" customWidth="1"/>
    <col min="13058" max="13063" width="9.5703125" bestFit="1" customWidth="1"/>
    <col min="13064" max="13064" width="10.28515625" customWidth="1"/>
    <col min="13065" max="13065" width="21.85546875" bestFit="1" customWidth="1"/>
    <col min="13067" max="13067" width="22.140625" bestFit="1" customWidth="1"/>
    <col min="13068" max="13068" width="11.5703125" bestFit="1" customWidth="1"/>
    <col min="13069" max="13069" width="16.140625" bestFit="1" customWidth="1"/>
    <col min="13075" max="13075" width="11.140625" customWidth="1"/>
    <col min="13076" max="13076" width="13.5703125" customWidth="1"/>
    <col min="13077" max="13077" width="16.140625" customWidth="1"/>
    <col min="13079" max="13079" width="22.140625" bestFit="1" customWidth="1"/>
    <col min="13080" max="13080" width="11.5703125" bestFit="1" customWidth="1"/>
    <col min="13081" max="13081" width="16.140625" bestFit="1" customWidth="1"/>
    <col min="13306" max="13306" width="2.28515625" customWidth="1"/>
    <col min="13307" max="13307" width="49.140625" customWidth="1"/>
    <col min="13308" max="13308" width="8" customWidth="1"/>
    <col min="13309" max="13313" width="9.7109375" customWidth="1"/>
    <col min="13314" max="13319" width="9.5703125" bestFit="1" customWidth="1"/>
    <col min="13320" max="13320" width="10.28515625" customWidth="1"/>
    <col min="13321" max="13321" width="21.85546875" bestFit="1" customWidth="1"/>
    <col min="13323" max="13323" width="22.140625" bestFit="1" customWidth="1"/>
    <col min="13324" max="13324" width="11.5703125" bestFit="1" customWidth="1"/>
    <col min="13325" max="13325" width="16.140625" bestFit="1" customWidth="1"/>
    <col min="13331" max="13331" width="11.140625" customWidth="1"/>
    <col min="13332" max="13332" width="13.5703125" customWidth="1"/>
    <col min="13333" max="13333" width="16.140625" customWidth="1"/>
    <col min="13335" max="13335" width="22.140625" bestFit="1" customWidth="1"/>
    <col min="13336" max="13336" width="11.5703125" bestFit="1" customWidth="1"/>
    <col min="13337" max="13337" width="16.140625" bestFit="1" customWidth="1"/>
    <col min="13562" max="13562" width="2.28515625" customWidth="1"/>
    <col min="13563" max="13563" width="49.140625" customWidth="1"/>
    <col min="13564" max="13564" width="8" customWidth="1"/>
    <col min="13565" max="13569" width="9.7109375" customWidth="1"/>
    <col min="13570" max="13575" width="9.5703125" bestFit="1" customWidth="1"/>
    <col min="13576" max="13576" width="10.28515625" customWidth="1"/>
    <col min="13577" max="13577" width="21.85546875" bestFit="1" customWidth="1"/>
    <col min="13579" max="13579" width="22.140625" bestFit="1" customWidth="1"/>
    <col min="13580" max="13580" width="11.5703125" bestFit="1" customWidth="1"/>
    <col min="13581" max="13581" width="16.140625" bestFit="1" customWidth="1"/>
    <col min="13587" max="13587" width="11.140625" customWidth="1"/>
    <col min="13588" max="13588" width="13.5703125" customWidth="1"/>
    <col min="13589" max="13589" width="16.140625" customWidth="1"/>
    <col min="13591" max="13591" width="22.140625" bestFit="1" customWidth="1"/>
    <col min="13592" max="13592" width="11.5703125" bestFit="1" customWidth="1"/>
    <col min="13593" max="13593" width="16.140625" bestFit="1" customWidth="1"/>
    <col min="13818" max="13818" width="2.28515625" customWidth="1"/>
    <col min="13819" max="13819" width="49.140625" customWidth="1"/>
    <col min="13820" max="13820" width="8" customWidth="1"/>
    <col min="13821" max="13825" width="9.7109375" customWidth="1"/>
    <col min="13826" max="13831" width="9.5703125" bestFit="1" customWidth="1"/>
    <col min="13832" max="13832" width="10.28515625" customWidth="1"/>
    <col min="13833" max="13833" width="21.85546875" bestFit="1" customWidth="1"/>
    <col min="13835" max="13835" width="22.140625" bestFit="1" customWidth="1"/>
    <col min="13836" max="13836" width="11.5703125" bestFit="1" customWidth="1"/>
    <col min="13837" max="13837" width="16.140625" bestFit="1" customWidth="1"/>
    <col min="13843" max="13843" width="11.140625" customWidth="1"/>
    <col min="13844" max="13844" width="13.5703125" customWidth="1"/>
    <col min="13845" max="13845" width="16.140625" customWidth="1"/>
    <col min="13847" max="13847" width="22.140625" bestFit="1" customWidth="1"/>
    <col min="13848" max="13848" width="11.5703125" bestFit="1" customWidth="1"/>
    <col min="13849" max="13849" width="16.140625" bestFit="1" customWidth="1"/>
    <col min="14074" max="14074" width="2.28515625" customWidth="1"/>
    <col min="14075" max="14075" width="49.140625" customWidth="1"/>
    <col min="14076" max="14076" width="8" customWidth="1"/>
    <col min="14077" max="14081" width="9.7109375" customWidth="1"/>
    <col min="14082" max="14087" width="9.5703125" bestFit="1" customWidth="1"/>
    <col min="14088" max="14088" width="10.28515625" customWidth="1"/>
    <col min="14089" max="14089" width="21.85546875" bestFit="1" customWidth="1"/>
    <col min="14091" max="14091" width="22.140625" bestFit="1" customWidth="1"/>
    <col min="14092" max="14092" width="11.5703125" bestFit="1" customWidth="1"/>
    <col min="14093" max="14093" width="16.140625" bestFit="1" customWidth="1"/>
    <col min="14099" max="14099" width="11.140625" customWidth="1"/>
    <col min="14100" max="14100" width="13.5703125" customWidth="1"/>
    <col min="14101" max="14101" width="16.140625" customWidth="1"/>
    <col min="14103" max="14103" width="22.140625" bestFit="1" customWidth="1"/>
    <col min="14104" max="14104" width="11.5703125" bestFit="1" customWidth="1"/>
    <col min="14105" max="14105" width="16.140625" bestFit="1" customWidth="1"/>
    <col min="14330" max="14330" width="2.28515625" customWidth="1"/>
    <col min="14331" max="14331" width="49.140625" customWidth="1"/>
    <col min="14332" max="14332" width="8" customWidth="1"/>
    <col min="14333" max="14337" width="9.7109375" customWidth="1"/>
    <col min="14338" max="14343" width="9.5703125" bestFit="1" customWidth="1"/>
    <col min="14344" max="14344" width="10.28515625" customWidth="1"/>
    <col min="14345" max="14345" width="21.85546875" bestFit="1" customWidth="1"/>
    <col min="14347" max="14347" width="22.140625" bestFit="1" customWidth="1"/>
    <col min="14348" max="14348" width="11.5703125" bestFit="1" customWidth="1"/>
    <col min="14349" max="14349" width="16.140625" bestFit="1" customWidth="1"/>
    <col min="14355" max="14355" width="11.140625" customWidth="1"/>
    <col min="14356" max="14356" width="13.5703125" customWidth="1"/>
    <col min="14357" max="14357" width="16.140625" customWidth="1"/>
    <col min="14359" max="14359" width="22.140625" bestFit="1" customWidth="1"/>
    <col min="14360" max="14360" width="11.5703125" bestFit="1" customWidth="1"/>
    <col min="14361" max="14361" width="16.140625" bestFit="1" customWidth="1"/>
    <col min="14586" max="14586" width="2.28515625" customWidth="1"/>
    <col min="14587" max="14587" width="49.140625" customWidth="1"/>
    <col min="14588" max="14588" width="8" customWidth="1"/>
    <col min="14589" max="14593" width="9.7109375" customWidth="1"/>
    <col min="14594" max="14599" width="9.5703125" bestFit="1" customWidth="1"/>
    <col min="14600" max="14600" width="10.28515625" customWidth="1"/>
    <col min="14601" max="14601" width="21.85546875" bestFit="1" customWidth="1"/>
    <col min="14603" max="14603" width="22.140625" bestFit="1" customWidth="1"/>
    <col min="14604" max="14604" width="11.5703125" bestFit="1" customWidth="1"/>
    <col min="14605" max="14605" width="16.140625" bestFit="1" customWidth="1"/>
    <col min="14611" max="14611" width="11.140625" customWidth="1"/>
    <col min="14612" max="14612" width="13.5703125" customWidth="1"/>
    <col min="14613" max="14613" width="16.140625" customWidth="1"/>
    <col min="14615" max="14615" width="22.140625" bestFit="1" customWidth="1"/>
    <col min="14616" max="14616" width="11.5703125" bestFit="1" customWidth="1"/>
    <col min="14617" max="14617" width="16.140625" bestFit="1" customWidth="1"/>
    <col min="14842" max="14842" width="2.28515625" customWidth="1"/>
    <col min="14843" max="14843" width="49.140625" customWidth="1"/>
    <col min="14844" max="14844" width="8" customWidth="1"/>
    <col min="14845" max="14849" width="9.7109375" customWidth="1"/>
    <col min="14850" max="14855" width="9.5703125" bestFit="1" customWidth="1"/>
    <col min="14856" max="14856" width="10.28515625" customWidth="1"/>
    <col min="14857" max="14857" width="21.85546875" bestFit="1" customWidth="1"/>
    <col min="14859" max="14859" width="22.140625" bestFit="1" customWidth="1"/>
    <col min="14860" max="14860" width="11.5703125" bestFit="1" customWidth="1"/>
    <col min="14861" max="14861" width="16.140625" bestFit="1" customWidth="1"/>
    <col min="14867" max="14867" width="11.140625" customWidth="1"/>
    <col min="14868" max="14868" width="13.5703125" customWidth="1"/>
    <col min="14869" max="14869" width="16.140625" customWidth="1"/>
    <col min="14871" max="14871" width="22.140625" bestFit="1" customWidth="1"/>
    <col min="14872" max="14872" width="11.5703125" bestFit="1" customWidth="1"/>
    <col min="14873" max="14873" width="16.140625" bestFit="1" customWidth="1"/>
    <col min="15098" max="15098" width="2.28515625" customWidth="1"/>
    <col min="15099" max="15099" width="49.140625" customWidth="1"/>
    <col min="15100" max="15100" width="8" customWidth="1"/>
    <col min="15101" max="15105" width="9.7109375" customWidth="1"/>
    <col min="15106" max="15111" width="9.5703125" bestFit="1" customWidth="1"/>
    <col min="15112" max="15112" width="10.28515625" customWidth="1"/>
    <col min="15113" max="15113" width="21.85546875" bestFit="1" customWidth="1"/>
    <col min="15115" max="15115" width="22.140625" bestFit="1" customWidth="1"/>
    <col min="15116" max="15116" width="11.5703125" bestFit="1" customWidth="1"/>
    <col min="15117" max="15117" width="16.140625" bestFit="1" customWidth="1"/>
    <col min="15123" max="15123" width="11.140625" customWidth="1"/>
    <col min="15124" max="15124" width="13.5703125" customWidth="1"/>
    <col min="15125" max="15125" width="16.140625" customWidth="1"/>
    <col min="15127" max="15127" width="22.140625" bestFit="1" customWidth="1"/>
    <col min="15128" max="15128" width="11.5703125" bestFit="1" customWidth="1"/>
    <col min="15129" max="15129" width="16.140625" bestFit="1" customWidth="1"/>
    <col min="15354" max="15354" width="2.28515625" customWidth="1"/>
    <col min="15355" max="15355" width="49.140625" customWidth="1"/>
    <col min="15356" max="15356" width="8" customWidth="1"/>
    <col min="15357" max="15361" width="9.7109375" customWidth="1"/>
    <col min="15362" max="15367" width="9.5703125" bestFit="1" customWidth="1"/>
    <col min="15368" max="15368" width="10.28515625" customWidth="1"/>
    <col min="15369" max="15369" width="21.85546875" bestFit="1" customWidth="1"/>
    <col min="15371" max="15371" width="22.140625" bestFit="1" customWidth="1"/>
    <col min="15372" max="15372" width="11.5703125" bestFit="1" customWidth="1"/>
    <col min="15373" max="15373" width="16.140625" bestFit="1" customWidth="1"/>
    <col min="15379" max="15379" width="11.140625" customWidth="1"/>
    <col min="15380" max="15380" width="13.5703125" customWidth="1"/>
    <col min="15381" max="15381" width="16.140625" customWidth="1"/>
    <col min="15383" max="15383" width="22.140625" bestFit="1" customWidth="1"/>
    <col min="15384" max="15384" width="11.5703125" bestFit="1" customWidth="1"/>
    <col min="15385" max="15385" width="16.140625" bestFit="1" customWidth="1"/>
    <col min="15610" max="15610" width="2.28515625" customWidth="1"/>
    <col min="15611" max="15611" width="49.140625" customWidth="1"/>
    <col min="15612" max="15612" width="8" customWidth="1"/>
    <col min="15613" max="15617" width="9.7109375" customWidth="1"/>
    <col min="15618" max="15623" width="9.5703125" bestFit="1" customWidth="1"/>
    <col min="15624" max="15624" width="10.28515625" customWidth="1"/>
    <col min="15625" max="15625" width="21.85546875" bestFit="1" customWidth="1"/>
    <col min="15627" max="15627" width="22.140625" bestFit="1" customWidth="1"/>
    <col min="15628" max="15628" width="11.5703125" bestFit="1" customWidth="1"/>
    <col min="15629" max="15629" width="16.140625" bestFit="1" customWidth="1"/>
    <col min="15635" max="15635" width="11.140625" customWidth="1"/>
    <col min="15636" max="15636" width="13.5703125" customWidth="1"/>
    <col min="15637" max="15637" width="16.140625" customWidth="1"/>
    <col min="15639" max="15639" width="22.140625" bestFit="1" customWidth="1"/>
    <col min="15640" max="15640" width="11.5703125" bestFit="1" customWidth="1"/>
    <col min="15641" max="15641" width="16.140625" bestFit="1" customWidth="1"/>
    <col min="15866" max="15866" width="2.28515625" customWidth="1"/>
    <col min="15867" max="15867" width="49.140625" customWidth="1"/>
    <col min="15868" max="15868" width="8" customWidth="1"/>
    <col min="15869" max="15873" width="9.7109375" customWidth="1"/>
    <col min="15874" max="15879" width="9.5703125" bestFit="1" customWidth="1"/>
    <col min="15880" max="15880" width="10.28515625" customWidth="1"/>
    <col min="15881" max="15881" width="21.85546875" bestFit="1" customWidth="1"/>
    <col min="15883" max="15883" width="22.140625" bestFit="1" customWidth="1"/>
    <col min="15884" max="15884" width="11.5703125" bestFit="1" customWidth="1"/>
    <col min="15885" max="15885" width="16.140625" bestFit="1" customWidth="1"/>
    <col min="15891" max="15891" width="11.140625" customWidth="1"/>
    <col min="15892" max="15892" width="13.5703125" customWidth="1"/>
    <col min="15893" max="15893" width="16.140625" customWidth="1"/>
    <col min="15895" max="15895" width="22.140625" bestFit="1" customWidth="1"/>
    <col min="15896" max="15896" width="11.5703125" bestFit="1" customWidth="1"/>
    <col min="15897" max="15897" width="16.140625" bestFit="1" customWidth="1"/>
    <col min="16122" max="16122" width="2.28515625" customWidth="1"/>
    <col min="16123" max="16123" width="49.140625" customWidth="1"/>
    <col min="16124" max="16124" width="8" customWidth="1"/>
    <col min="16125" max="16129" width="9.7109375" customWidth="1"/>
    <col min="16130" max="16135" width="9.5703125" bestFit="1" customWidth="1"/>
    <col min="16136" max="16136" width="10.28515625" customWidth="1"/>
    <col min="16137" max="16137" width="21.85546875" bestFit="1" customWidth="1"/>
    <col min="16139" max="16139" width="22.140625" bestFit="1" customWidth="1"/>
    <col min="16140" max="16140" width="11.5703125" bestFit="1" customWidth="1"/>
    <col min="16141" max="16141" width="16.140625" bestFit="1" customWidth="1"/>
    <col min="16147" max="16147" width="11.140625" customWidth="1"/>
    <col min="16148" max="16148" width="13.5703125" customWidth="1"/>
    <col min="16149" max="16149" width="16.140625" customWidth="1"/>
    <col min="16151" max="16151" width="22.140625" bestFit="1" customWidth="1"/>
    <col min="16152" max="16152" width="11.5703125" bestFit="1" customWidth="1"/>
    <col min="16153" max="16153" width="16.140625" bestFit="1" customWidth="1"/>
  </cols>
  <sheetData>
    <row r="1" spans="2:16" ht="29.85" customHeight="1" x14ac:dyDescent="0.2">
      <c r="B1" s="2" t="s">
        <v>102</v>
      </c>
      <c r="C1" s="1"/>
      <c r="D1" s="1"/>
      <c r="E1" s="1"/>
      <c r="F1" s="1"/>
      <c r="G1" s="1"/>
      <c r="I1" s="53"/>
    </row>
    <row r="2" spans="2:16" ht="21.95" customHeight="1" x14ac:dyDescent="0.2">
      <c r="B2" s="48" t="s">
        <v>28</v>
      </c>
      <c r="C2" s="49" t="s">
        <v>4</v>
      </c>
      <c r="D2" s="82" t="s">
        <v>80</v>
      </c>
      <c r="E2" s="82" t="s">
        <v>81</v>
      </c>
      <c r="F2" s="82" t="s">
        <v>83</v>
      </c>
      <c r="G2" s="82" t="s">
        <v>87</v>
      </c>
      <c r="H2" s="82" t="s">
        <v>88</v>
      </c>
      <c r="I2" s="82" t="s">
        <v>94</v>
      </c>
      <c r="J2" s="82" t="s">
        <v>95</v>
      </c>
      <c r="K2" s="82" t="s">
        <v>104</v>
      </c>
      <c r="L2" s="82" t="s">
        <v>108</v>
      </c>
      <c r="M2" s="82" t="s">
        <v>109</v>
      </c>
      <c r="N2" s="82" t="s">
        <v>114</v>
      </c>
      <c r="O2" s="82" t="s">
        <v>116</v>
      </c>
      <c r="P2" s="82" t="s">
        <v>121</v>
      </c>
    </row>
    <row r="3" spans="2:16" ht="21.95" customHeight="1" x14ac:dyDescent="0.2">
      <c r="B3" s="140" t="s">
        <v>60</v>
      </c>
      <c r="C3" s="128" t="s">
        <v>79</v>
      </c>
      <c r="D3" s="23">
        <v>714792.68197000003</v>
      </c>
      <c r="E3" s="23">
        <v>562236.30362237431</v>
      </c>
      <c r="F3" s="23">
        <v>632710.68240991107</v>
      </c>
      <c r="G3" s="23">
        <v>623134.6630551368</v>
      </c>
      <c r="H3" s="23">
        <v>620575.60991577827</v>
      </c>
      <c r="I3" s="23">
        <v>704780.51510237181</v>
      </c>
      <c r="J3" s="23">
        <v>602196.78999999992</v>
      </c>
      <c r="K3" s="23">
        <v>673677.22921383043</v>
      </c>
      <c r="L3" s="23">
        <v>606124.29720438982</v>
      </c>
      <c r="M3" s="23">
        <v>641803.01626858639</v>
      </c>
      <c r="N3" s="23">
        <v>652656.22731413739</v>
      </c>
      <c r="O3" s="23">
        <v>735853.94184998621</v>
      </c>
      <c r="P3" s="23">
        <v>684841.38588952704</v>
      </c>
    </row>
    <row r="4" spans="2:16" ht="21.95" customHeight="1" x14ac:dyDescent="0.2">
      <c r="B4" s="143" t="s">
        <v>89</v>
      </c>
      <c r="C4" s="144" t="s">
        <v>79</v>
      </c>
      <c r="D4" s="21">
        <v>333298.60700000002</v>
      </c>
      <c r="E4" s="21">
        <v>281047.60662237433</v>
      </c>
      <c r="F4" s="21">
        <v>280423.72872091102</v>
      </c>
      <c r="G4" s="21">
        <v>304260.46049663686</v>
      </c>
      <c r="H4" s="21">
        <v>301386.63961977814</v>
      </c>
      <c r="I4" s="21">
        <v>365750.24385237199</v>
      </c>
      <c r="J4" s="21">
        <v>327470.69400000002</v>
      </c>
      <c r="K4" s="21">
        <v>363813.05221383047</v>
      </c>
      <c r="L4" s="21">
        <v>324062.72520438989</v>
      </c>
      <c r="M4" s="21">
        <v>371841.09731413738</v>
      </c>
      <c r="N4" s="21">
        <v>342827.12226858619</v>
      </c>
      <c r="O4" s="21">
        <v>405728.29620698612</v>
      </c>
      <c r="P4" s="21">
        <v>393253.42119152698</v>
      </c>
    </row>
    <row r="5" spans="2:16" ht="21.95" customHeight="1" x14ac:dyDescent="0.2">
      <c r="B5" s="145" t="s">
        <v>90</v>
      </c>
      <c r="C5" s="128" t="s">
        <v>79</v>
      </c>
      <c r="D5" s="23">
        <v>169345.84835999997</v>
      </c>
      <c r="E5" s="23">
        <v>129204.01900000001</v>
      </c>
      <c r="F5" s="23">
        <v>147494.7752</v>
      </c>
      <c r="G5" s="23">
        <v>168639.57675000004</v>
      </c>
      <c r="H5" s="23">
        <v>176354.46800000005</v>
      </c>
      <c r="I5" s="23">
        <v>188034.96275000001</v>
      </c>
      <c r="J5" s="23">
        <v>162646.42000000001</v>
      </c>
      <c r="K5" s="23">
        <v>189664.28899999999</v>
      </c>
      <c r="L5" s="23">
        <v>198621.60199999996</v>
      </c>
      <c r="M5" s="23">
        <v>204222.00099999999</v>
      </c>
      <c r="N5" s="23">
        <v>236067.364</v>
      </c>
      <c r="O5" s="23">
        <v>252805.12799999994</v>
      </c>
      <c r="P5" s="23">
        <v>236193.674</v>
      </c>
    </row>
    <row r="6" spans="2:16" ht="21.95" customHeight="1" x14ac:dyDescent="0.2">
      <c r="B6" s="143" t="s">
        <v>91</v>
      </c>
      <c r="C6" s="144" t="s">
        <v>79</v>
      </c>
      <c r="D6" s="21">
        <v>2634.1549999999997</v>
      </c>
      <c r="E6" s="21">
        <v>2828.6189999999997</v>
      </c>
      <c r="F6" s="21">
        <v>2715.5590000000002</v>
      </c>
      <c r="G6" s="21">
        <v>4432.0719999999992</v>
      </c>
      <c r="H6" s="21">
        <v>4783.3249999999998</v>
      </c>
      <c r="I6" s="21">
        <v>3688.165</v>
      </c>
      <c r="J6" s="21">
        <v>6187.6779999999999</v>
      </c>
      <c r="K6" s="21">
        <v>7043.4919999999984</v>
      </c>
      <c r="L6" s="21">
        <v>4120.9539999999997</v>
      </c>
      <c r="M6" s="21">
        <v>2784.2339999999999</v>
      </c>
      <c r="N6" s="21">
        <v>2785.5309999999999</v>
      </c>
      <c r="O6" s="21">
        <v>4664.7359999999999</v>
      </c>
      <c r="P6" s="21">
        <v>3130.43</v>
      </c>
    </row>
    <row r="7" spans="2:16" ht="21.95" customHeight="1" x14ac:dyDescent="0.2">
      <c r="B7" s="146" t="s">
        <v>67</v>
      </c>
      <c r="C7" s="147" t="s">
        <v>79</v>
      </c>
      <c r="D7" s="23">
        <f>SUM(D4:D5)</f>
        <v>502644.45536000002</v>
      </c>
      <c r="E7" s="23">
        <f t="shared" ref="E7:L7" si="0">SUM(E4:E5)</f>
        <v>410251.62562237435</v>
      </c>
      <c r="F7" s="23">
        <f t="shared" si="0"/>
        <v>427918.503920911</v>
      </c>
      <c r="G7" s="23">
        <f t="shared" si="0"/>
        <v>472900.03724663693</v>
      </c>
      <c r="H7" s="23">
        <f t="shared" si="0"/>
        <v>477741.10761977819</v>
      </c>
      <c r="I7" s="23">
        <f t="shared" si="0"/>
        <v>553785.206602372</v>
      </c>
      <c r="J7" s="23">
        <f t="shared" si="0"/>
        <v>490117.11400000006</v>
      </c>
      <c r="K7" s="23">
        <f t="shared" si="0"/>
        <v>553477.34121383051</v>
      </c>
      <c r="L7" s="23">
        <f t="shared" si="0"/>
        <v>522684.32720438985</v>
      </c>
      <c r="M7" s="23">
        <f>SUM(M4:M5)</f>
        <v>576063.09831413743</v>
      </c>
      <c r="N7" s="23">
        <f>SUM(N4:N5)</f>
        <v>578894.48626858625</v>
      </c>
      <c r="O7" s="23">
        <f>SUM(O4:O5)</f>
        <v>658533.42420698609</v>
      </c>
      <c r="P7" s="23">
        <f>SUM(P4:P5)</f>
        <v>629447.09519152693</v>
      </c>
    </row>
    <row r="8" spans="2:16" ht="21.95" customHeight="1" x14ac:dyDescent="0.2">
      <c r="B8" s="148" t="s">
        <v>66</v>
      </c>
      <c r="C8" s="149" t="s">
        <v>34</v>
      </c>
      <c r="D8" s="94">
        <f>D7/D3*100</f>
        <v>70.320313573257337</v>
      </c>
      <c r="E8" s="94">
        <f t="shared" ref="E8:L8" si="1">E7/E3*100</f>
        <v>72.967829181290227</v>
      </c>
      <c r="F8" s="94">
        <f t="shared" si="1"/>
        <v>67.632571381761124</v>
      </c>
      <c r="G8" s="94">
        <f t="shared" si="1"/>
        <v>75.890504137272387</v>
      </c>
      <c r="H8" s="94">
        <f t="shared" si="1"/>
        <v>76.983545596420569</v>
      </c>
      <c r="I8" s="94">
        <f t="shared" si="1"/>
        <v>78.575555756097032</v>
      </c>
      <c r="J8" s="94">
        <f t="shared" si="1"/>
        <v>81.388197701950574</v>
      </c>
      <c r="K8" s="94">
        <f t="shared" si="1"/>
        <v>82.157644226706154</v>
      </c>
      <c r="L8" s="94">
        <f t="shared" si="1"/>
        <v>86.23385163986201</v>
      </c>
      <c r="M8" s="94">
        <f>M7/M3*100</f>
        <v>89.75699454691599</v>
      </c>
      <c r="N8" s="94">
        <f>N7/N3*100</f>
        <v>88.698224584617648</v>
      </c>
      <c r="O8" s="94">
        <f>O7/O3*100</f>
        <v>89.49240966915103</v>
      </c>
      <c r="P8" s="94">
        <f>P7/P3*100</f>
        <v>91.911369283553228</v>
      </c>
    </row>
    <row r="9" spans="2:16" ht="14.25" customHeight="1" x14ac:dyDescent="0.2">
      <c r="B9" s="67" t="s">
        <v>106</v>
      </c>
      <c r="I9" s="53"/>
      <c r="J9" s="59"/>
      <c r="K9" s="65"/>
      <c r="L9" s="6"/>
      <c r="M9" s="6"/>
    </row>
    <row r="10" spans="2:16" x14ac:dyDescent="0.2">
      <c r="I10" s="53"/>
      <c r="J10" s="59"/>
      <c r="K10" s="65"/>
      <c r="L10" s="6"/>
      <c r="M10" s="6"/>
    </row>
    <row r="11" spans="2:16" x14ac:dyDescent="0.2">
      <c r="I11" s="53"/>
    </row>
    <row r="12" spans="2:16" x14ac:dyDescent="0.2">
      <c r="I12" s="53"/>
      <c r="J12" s="59"/>
      <c r="K12" s="65"/>
      <c r="L12" s="23"/>
      <c r="O12" s="12" t="s">
        <v>13</v>
      </c>
    </row>
    <row r="13" spans="2:16" x14ac:dyDescent="0.2">
      <c r="J13" s="37"/>
      <c r="K13" s="65"/>
      <c r="L13" s="23"/>
      <c r="O13" s="6"/>
    </row>
    <row r="14" spans="2:16" x14ac:dyDescent="0.2">
      <c r="J14" s="59"/>
      <c r="K14" s="65"/>
      <c r="L14" s="103"/>
      <c r="M14" s="103"/>
      <c r="N14" s="102"/>
      <c r="O14" s="101"/>
    </row>
    <row r="15" spans="2:16" x14ac:dyDescent="0.2">
      <c r="J15" s="60"/>
      <c r="K15" s="66"/>
      <c r="L15" s="103"/>
      <c r="M15" s="102"/>
      <c r="N15" s="102"/>
      <c r="O15" s="100"/>
    </row>
    <row r="16" spans="2:16" x14ac:dyDescent="0.2">
      <c r="G16" s="50"/>
      <c r="H16" s="51"/>
      <c r="I16" s="51"/>
      <c r="J16" s="60"/>
      <c r="K16" s="60"/>
      <c r="L16" s="103"/>
      <c r="O16" s="102"/>
    </row>
    <row r="17" spans="10:15" x14ac:dyDescent="0.2">
      <c r="J17" s="60"/>
      <c r="K17" s="60"/>
      <c r="L17" s="103"/>
      <c r="O17" s="102"/>
    </row>
    <row r="18" spans="10:15" x14ac:dyDescent="0.2">
      <c r="O18" s="100"/>
    </row>
    <row r="19" spans="10:15" x14ac:dyDescent="0.2">
      <c r="O19" s="100"/>
    </row>
    <row r="20" spans="10:15" x14ac:dyDescent="0.2">
      <c r="L20" s="104"/>
      <c r="O20" s="104"/>
    </row>
    <row r="21" spans="10:15" x14ac:dyDescent="0.2">
      <c r="L21" s="104"/>
      <c r="M21" s="104"/>
      <c r="N21" s="104"/>
      <c r="O21" s="104"/>
    </row>
    <row r="22" spans="10:15" x14ac:dyDescent="0.2">
      <c r="L22" s="104"/>
      <c r="M22" s="104"/>
      <c r="N22" s="104"/>
      <c r="O22" s="104"/>
    </row>
    <row r="23" spans="10:15" x14ac:dyDescent="0.2">
      <c r="L23" s="104"/>
      <c r="M23" s="104"/>
      <c r="N23" s="104"/>
      <c r="O23" s="104"/>
    </row>
    <row r="25" spans="10:15" x14ac:dyDescent="0.2">
      <c r="M25" s="22"/>
      <c r="N25" s="22"/>
    </row>
    <row r="26" spans="10:15" x14ac:dyDescent="0.2">
      <c r="M26" s="22"/>
      <c r="N26" s="22"/>
    </row>
    <row r="27" spans="10:15" x14ac:dyDescent="0.2">
      <c r="M27" s="22"/>
      <c r="N27" s="22"/>
    </row>
    <row r="28" spans="10:15" x14ac:dyDescent="0.2">
      <c r="M28" s="22"/>
      <c r="N28" s="22"/>
    </row>
    <row r="29" spans="10:15" x14ac:dyDescent="0.2">
      <c r="M29" s="22"/>
      <c r="N29" s="22"/>
    </row>
    <row r="30" spans="10:15" x14ac:dyDescent="0.2">
      <c r="M30" s="54"/>
      <c r="N30" s="54"/>
    </row>
    <row r="31" spans="10:15" x14ac:dyDescent="0.2">
      <c r="M31" s="54"/>
      <c r="N31" s="54"/>
    </row>
    <row r="34" spans="2:13" x14ac:dyDescent="0.2">
      <c r="D34" s="91"/>
      <c r="E34" s="91"/>
      <c r="F34" s="91"/>
      <c r="G34" s="92"/>
      <c r="H34" s="92"/>
      <c r="I34" s="93"/>
      <c r="J34" s="92"/>
      <c r="K34" s="92"/>
      <c r="L34" s="92"/>
      <c r="M34" s="92"/>
    </row>
    <row r="35" spans="2:13" x14ac:dyDescent="0.2">
      <c r="D35" s="22"/>
      <c r="E35" s="22"/>
      <c r="F35" s="22"/>
    </row>
    <row r="36" spans="2:13" x14ac:dyDescent="0.2">
      <c r="D36" s="22"/>
      <c r="E36" s="22"/>
      <c r="F36" s="22"/>
      <c r="G36" s="22"/>
      <c r="H36" s="22"/>
      <c r="I36" s="22"/>
      <c r="J36" s="22"/>
      <c r="K36" s="22"/>
      <c r="L36" s="22"/>
    </row>
    <row r="37" spans="2:13" x14ac:dyDescent="0.2">
      <c r="B37" s="53"/>
      <c r="C37" s="53"/>
      <c r="D37" s="54"/>
      <c r="E37" s="54"/>
      <c r="F37" s="54"/>
      <c r="G37" s="54"/>
      <c r="H37" s="54"/>
      <c r="I37" s="54"/>
      <c r="J37" s="22"/>
      <c r="K37" s="22"/>
      <c r="L37" s="22"/>
    </row>
    <row r="38" spans="2:13" x14ac:dyDescent="0.2">
      <c r="B38" s="57"/>
      <c r="C38" s="58"/>
      <c r="D38" s="23"/>
      <c r="E38" s="23"/>
      <c r="F38" s="23"/>
      <c r="G38" s="23"/>
      <c r="H38" s="23"/>
      <c r="I38" s="23"/>
      <c r="J38" s="23"/>
      <c r="K38" s="22"/>
      <c r="L38" s="22"/>
    </row>
    <row r="39" spans="2:13" x14ac:dyDescent="0.2">
      <c r="B39" s="40"/>
      <c r="C39" s="41"/>
      <c r="D39" s="6"/>
      <c r="E39" s="23"/>
      <c r="F39" s="23"/>
      <c r="G39" s="23"/>
      <c r="H39" s="54"/>
      <c r="I39" s="54"/>
      <c r="J39" s="22"/>
      <c r="K39" s="22"/>
      <c r="L39" s="22"/>
    </row>
    <row r="40" spans="2:13" x14ac:dyDescent="0.2">
      <c r="B40" s="61"/>
      <c r="C40" s="41"/>
      <c r="D40" s="52"/>
      <c r="E40" s="52"/>
      <c r="F40" s="52"/>
      <c r="G40" s="52"/>
      <c r="H40" s="52"/>
      <c r="I40" s="52"/>
      <c r="J40" s="52"/>
      <c r="K40" s="52"/>
      <c r="L40" s="22"/>
    </row>
    <row r="41" spans="2:13" x14ac:dyDescent="0.2">
      <c r="B41" s="61"/>
      <c r="C41" s="41"/>
      <c r="D41" s="62"/>
      <c r="E41" s="52"/>
      <c r="F41" s="23"/>
      <c r="G41" s="23"/>
      <c r="H41" s="53"/>
      <c r="I41" s="53"/>
    </row>
    <row r="42" spans="2:13" x14ac:dyDescent="0.2">
      <c r="B42" s="61"/>
      <c r="C42" s="41"/>
      <c r="D42" s="52"/>
      <c r="E42" s="52"/>
      <c r="F42" s="52"/>
      <c r="G42" s="52"/>
      <c r="H42" s="52"/>
      <c r="I42" s="52"/>
      <c r="J42" s="52"/>
      <c r="K42" s="52"/>
    </row>
    <row r="43" spans="2:13" x14ac:dyDescent="0.2">
      <c r="B43" s="40"/>
      <c r="C43" s="41"/>
      <c r="D43" s="62"/>
      <c r="E43" s="52"/>
      <c r="F43" s="52"/>
      <c r="G43" s="52"/>
      <c r="H43" s="53"/>
      <c r="I43" s="53"/>
    </row>
    <row r="44" spans="2:13" x14ac:dyDescent="0.2">
      <c r="B44" s="40"/>
      <c r="C44" s="41"/>
      <c r="D44" s="52"/>
      <c r="E44" s="52"/>
      <c r="F44" s="52"/>
      <c r="G44" s="52"/>
      <c r="H44" s="53"/>
      <c r="I44" s="53"/>
    </row>
    <row r="45" spans="2:13" x14ac:dyDescent="0.2">
      <c r="B45" s="53"/>
      <c r="C45" s="53"/>
      <c r="D45" s="53"/>
      <c r="E45" s="53"/>
      <c r="F45" s="53"/>
      <c r="G45" s="53"/>
      <c r="H45" s="53"/>
      <c r="I45" s="53"/>
    </row>
    <row r="46" spans="2:13" x14ac:dyDescent="0.2">
      <c r="B46" s="53"/>
      <c r="C46" s="53"/>
      <c r="D46" s="53"/>
      <c r="E46" s="53"/>
      <c r="F46" s="53"/>
      <c r="G46" s="53"/>
      <c r="H46" s="53"/>
      <c r="I46" s="53"/>
    </row>
    <row r="47" spans="2:13" x14ac:dyDescent="0.2">
      <c r="B47" s="53"/>
      <c r="C47" s="53"/>
      <c r="D47" s="53"/>
      <c r="E47" s="53"/>
      <c r="F47" s="53"/>
      <c r="G47" s="53"/>
      <c r="H47" s="53"/>
      <c r="I47" s="53"/>
    </row>
    <row r="48" spans="2:13" x14ac:dyDescent="0.2">
      <c r="B48" s="53"/>
      <c r="C48" s="53"/>
      <c r="D48" s="53"/>
      <c r="E48" s="53"/>
      <c r="F48" s="53"/>
      <c r="G48" s="53"/>
      <c r="H48" s="53"/>
      <c r="I48" s="53"/>
    </row>
    <row r="49" spans="2:9" x14ac:dyDescent="0.2">
      <c r="B49" s="53"/>
      <c r="C49" s="53"/>
      <c r="D49" s="53"/>
      <c r="E49" s="53"/>
      <c r="F49" s="53"/>
      <c r="G49" s="53"/>
      <c r="H49" s="53"/>
      <c r="I49" s="53"/>
    </row>
    <row r="50" spans="2:9" x14ac:dyDescent="0.2">
      <c r="B50" s="53"/>
      <c r="C50" s="53"/>
      <c r="D50" s="53"/>
      <c r="E50" s="53"/>
      <c r="F50" s="53"/>
      <c r="G50" s="53"/>
      <c r="H50" s="53"/>
      <c r="I50" s="53"/>
    </row>
  </sheetData>
  <sheetProtection selectLockedCells="1" selectUnlockedCells="1"/>
  <phoneticPr fontId="9" type="noConversion"/>
  <hyperlinks>
    <hyperlink ref="O12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2" firstPageNumber="0" orientation="landscape" r:id="rId1"/>
  <headerFooter alignWithMargins="0"/>
  <ignoredErrors>
    <ignoredError sqref="D7:P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showGridLines="0" zoomScaleNormal="100" workbookViewId="0"/>
  </sheetViews>
  <sheetFormatPr defaultRowHeight="12.75" x14ac:dyDescent="0.2"/>
  <cols>
    <col min="1" max="1" width="2.5703125" style="1" customWidth="1"/>
    <col min="2" max="2" width="31.140625" style="1" customWidth="1"/>
    <col min="3" max="3" width="10.855468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2" t="s">
        <v>61</v>
      </c>
    </row>
    <row r="2" spans="2:16" ht="23.25" customHeight="1" x14ac:dyDescent="0.2">
      <c r="B2" s="3" t="s">
        <v>28</v>
      </c>
      <c r="C2" s="4" t="s">
        <v>4</v>
      </c>
      <c r="D2" s="5">
        <v>2010</v>
      </c>
      <c r="E2" s="5">
        <v>2011</v>
      </c>
      <c r="F2" s="5">
        <v>2012</v>
      </c>
      <c r="G2" s="5">
        <v>2013</v>
      </c>
      <c r="H2" s="5">
        <v>2014</v>
      </c>
      <c r="I2" s="5">
        <v>2015</v>
      </c>
      <c r="J2" s="5">
        <v>2016</v>
      </c>
      <c r="K2" s="5">
        <v>2017</v>
      </c>
      <c r="L2" s="5">
        <v>2018</v>
      </c>
      <c r="M2" s="5">
        <v>2019</v>
      </c>
      <c r="N2" s="5">
        <v>2020</v>
      </c>
      <c r="O2" s="5">
        <v>2021</v>
      </c>
      <c r="P2" s="5">
        <v>2022</v>
      </c>
    </row>
    <row r="3" spans="2:16" ht="18" customHeight="1" x14ac:dyDescent="0.2">
      <c r="B3" s="140" t="s">
        <v>35</v>
      </c>
      <c r="C3" s="128" t="s">
        <v>79</v>
      </c>
      <c r="D3" s="23">
        <v>714792.68197000003</v>
      </c>
      <c r="E3" s="23">
        <v>562236.30362237431</v>
      </c>
      <c r="F3" s="23">
        <v>632710.68240991107</v>
      </c>
      <c r="G3" s="23">
        <v>623134.6630551368</v>
      </c>
      <c r="H3" s="23">
        <v>620575.60991577827</v>
      </c>
      <c r="I3" s="23">
        <v>704780.51510237181</v>
      </c>
      <c r="J3" s="23">
        <v>602196.78999999992</v>
      </c>
      <c r="K3" s="23">
        <v>673677.22921383043</v>
      </c>
      <c r="L3" s="23">
        <v>606124.29720438982</v>
      </c>
      <c r="M3" s="23">
        <v>641803.01626858639</v>
      </c>
      <c r="N3" s="23">
        <v>652656.22731413739</v>
      </c>
      <c r="O3" s="23">
        <v>735853.94184998621</v>
      </c>
      <c r="P3" s="23">
        <v>684841.38588952704</v>
      </c>
    </row>
    <row r="4" spans="2:16" ht="18" customHeight="1" x14ac:dyDescent="0.2">
      <c r="B4" s="150" t="s">
        <v>36</v>
      </c>
      <c r="C4" s="144" t="s">
        <v>79</v>
      </c>
      <c r="D4" s="21">
        <v>181626.29199999996</v>
      </c>
      <c r="E4" s="21">
        <v>163608.84299999994</v>
      </c>
      <c r="F4" s="21">
        <v>129614.45700000001</v>
      </c>
      <c r="G4" s="21">
        <v>159952.99399999998</v>
      </c>
      <c r="H4" s="21">
        <v>233019.842</v>
      </c>
      <c r="I4" s="21">
        <v>216109.14399999994</v>
      </c>
      <c r="J4" s="21">
        <v>180445.03</v>
      </c>
      <c r="K4" s="21">
        <v>215582.08900000001</v>
      </c>
      <c r="L4" s="21">
        <v>202102.99900000001</v>
      </c>
      <c r="M4" s="21">
        <v>293526.114</v>
      </c>
      <c r="N4" s="21">
        <v>274523.83199999999</v>
      </c>
      <c r="O4" s="21">
        <v>297095.15000000002</v>
      </c>
      <c r="P4" s="21">
        <v>297142.25400000002</v>
      </c>
    </row>
    <row r="5" spans="2:16" ht="18" customHeight="1" x14ac:dyDescent="0.2">
      <c r="B5" s="151" t="s">
        <v>37</v>
      </c>
      <c r="C5" s="152" t="s">
        <v>79</v>
      </c>
      <c r="D5" s="36">
        <v>266645.3899999999</v>
      </c>
      <c r="E5" s="36">
        <v>307861.04399999999</v>
      </c>
      <c r="F5" s="36">
        <v>336267.88800000015</v>
      </c>
      <c r="G5" s="36">
        <v>304061.50999999989</v>
      </c>
      <c r="H5" s="36">
        <v>283616.83299999993</v>
      </c>
      <c r="I5" s="36">
        <v>279818.86300000001</v>
      </c>
      <c r="J5" s="36">
        <v>277950.48499999999</v>
      </c>
      <c r="K5" s="36">
        <v>298156.94699999999</v>
      </c>
      <c r="L5" s="36">
        <v>295819.82</v>
      </c>
      <c r="M5" s="36">
        <v>296320.978</v>
      </c>
      <c r="N5" s="36">
        <v>315138.39899999998</v>
      </c>
      <c r="O5" s="36">
        <v>328802.57199999999</v>
      </c>
      <c r="P5" s="36">
        <v>325357.40399999998</v>
      </c>
    </row>
    <row r="6" spans="2:16" ht="14.25" customHeight="1" x14ac:dyDescent="0.2">
      <c r="B6" s="140"/>
      <c r="C6" s="12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6" ht="24" customHeight="1" x14ac:dyDescent="0.2">
      <c r="B7" s="153" t="s">
        <v>38</v>
      </c>
      <c r="C7" s="154" t="s">
        <v>34</v>
      </c>
      <c r="D7" s="26">
        <f t="shared" ref="D7" si="0">(D5/D3)*100</f>
        <v>37.303877995101111</v>
      </c>
      <c r="E7" s="26">
        <f t="shared" ref="E7" si="1">(E5/E3)*100</f>
        <v>54.756521771453357</v>
      </c>
      <c r="F7" s="26">
        <f t="shared" ref="F7:G7" si="2">(F5/F3)*100</f>
        <v>53.147180433116816</v>
      </c>
      <c r="G7" s="26">
        <f t="shared" si="2"/>
        <v>48.795473599435383</v>
      </c>
      <c r="H7" s="26">
        <f t="shared" ref="H7:J7" si="3">(H5/H3)*100</f>
        <v>45.702220401232189</v>
      </c>
      <c r="I7" s="26">
        <f t="shared" si="3"/>
        <v>39.702979438833566</v>
      </c>
      <c r="J7" s="26">
        <f t="shared" si="3"/>
        <v>46.156088776228785</v>
      </c>
      <c r="K7" s="26">
        <f t="shared" ref="K7:L7" si="4">(K5/K3)*100</f>
        <v>44.258130462260681</v>
      </c>
      <c r="L7" s="26">
        <f t="shared" si="4"/>
        <v>48.805141348796198</v>
      </c>
      <c r="M7" s="26">
        <f t="shared" ref="M7:N7" si="5">(M5/M3)*100</f>
        <v>46.17008186137808</v>
      </c>
      <c r="N7" s="26">
        <f t="shared" si="5"/>
        <v>48.285511699916277</v>
      </c>
      <c r="O7" s="26">
        <f t="shared" ref="O7:P7" si="6">(O5/O3)*100</f>
        <v>44.683129803364004</v>
      </c>
      <c r="P7" s="26">
        <f t="shared" si="6"/>
        <v>47.50843198201283</v>
      </c>
    </row>
    <row r="8" spans="2:16" ht="24" customHeight="1" x14ac:dyDescent="0.2">
      <c r="B8" s="155" t="s">
        <v>39</v>
      </c>
      <c r="C8" s="156" t="s">
        <v>79</v>
      </c>
      <c r="D8" s="27">
        <f t="shared" ref="D8" si="7">D3+D4-D5</f>
        <v>629773.58397000004</v>
      </c>
      <c r="E8" s="27">
        <f t="shared" ref="E8" si="8">E3+E4-E5</f>
        <v>417984.10262237419</v>
      </c>
      <c r="F8" s="27">
        <f t="shared" ref="F8:G8" si="9">F3+F4-F5</f>
        <v>426057.25140991097</v>
      </c>
      <c r="G8" s="27">
        <f t="shared" si="9"/>
        <v>479026.14705513685</v>
      </c>
      <c r="H8" s="27">
        <f t="shared" ref="H8:J8" si="10">H3+H4-H5</f>
        <v>569978.61891577835</v>
      </c>
      <c r="I8" s="27">
        <f t="shared" si="10"/>
        <v>641070.79610237177</v>
      </c>
      <c r="J8" s="27">
        <f t="shared" si="10"/>
        <v>504691.33499999996</v>
      </c>
      <c r="K8" s="27">
        <f t="shared" ref="K8:L8" si="11">K3+K4-K5</f>
        <v>591102.37121383054</v>
      </c>
      <c r="L8" s="27">
        <f t="shared" si="11"/>
        <v>512407.47620438976</v>
      </c>
      <c r="M8" s="27">
        <f t="shared" ref="M8:N8" si="12">M3+M4-M5</f>
        <v>639008.15226858633</v>
      </c>
      <c r="N8" s="27">
        <f t="shared" si="12"/>
        <v>612041.66031413735</v>
      </c>
      <c r="O8" s="27">
        <f t="shared" ref="O8:P8" si="13">O3+O4-O5</f>
        <v>704146.5198499863</v>
      </c>
      <c r="P8" s="27">
        <f t="shared" si="13"/>
        <v>656626.23588952713</v>
      </c>
    </row>
    <row r="9" spans="2:16" ht="24" customHeight="1" x14ac:dyDescent="0.2">
      <c r="B9" s="153" t="s">
        <v>33</v>
      </c>
      <c r="C9" s="154" t="s">
        <v>34</v>
      </c>
      <c r="D9" s="26">
        <f t="shared" ref="D9" si="14">(D3/D8)*100</f>
        <v>113.49994667354133</v>
      </c>
      <c r="E9" s="26">
        <f t="shared" ref="E9" si="15">(E3/E8)*100</f>
        <v>134.51140847103557</v>
      </c>
      <c r="F9" s="26">
        <f t="shared" ref="F9:G9" si="16">(F3/F8)*100</f>
        <v>148.50367651674546</v>
      </c>
      <c r="G9" s="26">
        <f t="shared" si="16"/>
        <v>130.08364300903449</v>
      </c>
      <c r="H9" s="26">
        <f t="shared" ref="H9:J9" si="17">(H3/H8)*100</f>
        <v>108.87699806990064</v>
      </c>
      <c r="I9" s="26">
        <f t="shared" si="17"/>
        <v>109.93801611106713</v>
      </c>
      <c r="J9" s="26">
        <f t="shared" si="17"/>
        <v>119.31981950908667</v>
      </c>
      <c r="K9" s="26">
        <f t="shared" ref="K9:L9" si="18">(K3/K8)*100</f>
        <v>113.96963741330156</v>
      </c>
      <c r="L9" s="26">
        <f t="shared" si="18"/>
        <v>118.28951085846728</v>
      </c>
      <c r="M9" s="26">
        <f t="shared" ref="M9:N9" si="19">(M3/M8)*100</f>
        <v>100.43737532769774</v>
      </c>
      <c r="N9" s="26">
        <f t="shared" si="19"/>
        <v>106.63591543411508</v>
      </c>
      <c r="O9" s="26">
        <f t="shared" ref="O9:P9" si="20">(O3/O8)*100</f>
        <v>104.50295799328171</v>
      </c>
      <c r="P9" s="26">
        <f t="shared" si="20"/>
        <v>104.29698791455951</v>
      </c>
    </row>
    <row r="10" spans="2:16" ht="26.1" customHeight="1" x14ac:dyDescent="0.2">
      <c r="B10" s="157" t="s">
        <v>46</v>
      </c>
      <c r="C10" s="158" t="s">
        <v>34</v>
      </c>
      <c r="D10" s="28">
        <f t="shared" ref="D10" si="21">(D3-D5)/D8*100</f>
        <v>71.160065041938651</v>
      </c>
      <c r="E10" s="28">
        <f t="shared" ref="E10" si="22">(E3-E5)/E8*100</f>
        <v>60.857639806504423</v>
      </c>
      <c r="F10" s="28">
        <f t="shared" ref="F10:G10" si="23">(F3-F5)/F8*100</f>
        <v>69.578159608578616</v>
      </c>
      <c r="G10" s="28">
        <f t="shared" si="23"/>
        <v>66.608713327377302</v>
      </c>
      <c r="H10" s="28">
        <f t="shared" ref="H10:J10" si="24">(H3-H5)/H8*100</f>
        <v>59.11779244574933</v>
      </c>
      <c r="I10" s="28">
        <f t="shared" si="24"/>
        <v>66.289348179028607</v>
      </c>
      <c r="J10" s="28">
        <f t="shared" si="24"/>
        <v>64.246457688836671</v>
      </c>
      <c r="K10" s="28">
        <f t="shared" ref="K10:L10" si="25">(K3-K5)/K8*100</f>
        <v>63.5288065995571</v>
      </c>
      <c r="L10" s="28">
        <f t="shared" si="25"/>
        <v>60.558147883192703</v>
      </c>
      <c r="M10" s="28">
        <f t="shared" ref="M10:N10" si="26">(M3-M5)/M8*100</f>
        <v>54.065356919480145</v>
      </c>
      <c r="N10" s="28">
        <f t="shared" si="26"/>
        <v>55.146218010862611</v>
      </c>
      <c r="O10" s="28">
        <f t="shared" ref="O10:P10" si="27">(O3-O5)/O8*100</f>
        <v>57.807765624788686</v>
      </c>
      <c r="P10" s="28">
        <f t="shared" si="27"/>
        <v>54.74712435188286</v>
      </c>
    </row>
    <row r="11" spans="2:16" x14ac:dyDescent="0.2">
      <c r="B11" s="95" t="s">
        <v>40</v>
      </c>
    </row>
    <row r="12" spans="2:16" x14ac:dyDescent="0.2">
      <c r="B12" s="95" t="s">
        <v>41</v>
      </c>
    </row>
    <row r="13" spans="2:16" x14ac:dyDescent="0.2">
      <c r="B13" s="95" t="s">
        <v>42</v>
      </c>
      <c r="O13" s="12" t="s">
        <v>13</v>
      </c>
    </row>
    <row r="14" spans="2:16" x14ac:dyDescent="0.2">
      <c r="B14" s="95" t="s">
        <v>43</v>
      </c>
    </row>
    <row r="15" spans="2:16" x14ac:dyDescent="0.2">
      <c r="B15" s="95" t="s">
        <v>44</v>
      </c>
    </row>
    <row r="16" spans="2:16" x14ac:dyDescent="0.2">
      <c r="B16"/>
      <c r="C16"/>
      <c r="D16"/>
      <c r="E16"/>
    </row>
    <row r="17" spans="2:5" x14ac:dyDescent="0.2">
      <c r="B17"/>
      <c r="C17"/>
      <c r="D17"/>
      <c r="E17"/>
    </row>
    <row r="18" spans="2:5" x14ac:dyDescent="0.2">
      <c r="B18"/>
      <c r="C18"/>
      <c r="D18"/>
      <c r="E18"/>
    </row>
    <row r="19" spans="2:5" x14ac:dyDescent="0.2">
      <c r="B19"/>
      <c r="C19"/>
      <c r="D19"/>
      <c r="E19"/>
    </row>
    <row r="20" spans="2:5" x14ac:dyDescent="0.2">
      <c r="C20" s="13"/>
    </row>
    <row r="21" spans="2:5" x14ac:dyDescent="0.2">
      <c r="C21" s="13"/>
    </row>
    <row r="22" spans="2:5" x14ac:dyDescent="0.2">
      <c r="C22" s="13"/>
    </row>
    <row r="23" spans="2:5" x14ac:dyDescent="0.2">
      <c r="C23" s="13"/>
    </row>
    <row r="24" spans="2:5" x14ac:dyDescent="0.2">
      <c r="C24" s="13"/>
    </row>
    <row r="25" spans="2:5" x14ac:dyDescent="0.2">
      <c r="C25" s="13"/>
    </row>
    <row r="26" spans="2:5" x14ac:dyDescent="0.2">
      <c r="C26" s="13"/>
    </row>
  </sheetData>
  <sheetProtection selectLockedCells="1" selectUnlockedCells="1"/>
  <phoneticPr fontId="9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2</vt:i4>
      </vt:variant>
    </vt:vector>
  </HeadingPairs>
  <TitlesOfParts>
    <vt:vector size="10" baseType="lpstr">
      <vt:lpstr>ÍNDICE</vt:lpstr>
      <vt:lpstr>1</vt:lpstr>
      <vt:lpstr>2</vt:lpstr>
      <vt:lpstr>3</vt:lpstr>
      <vt:lpstr>4</vt:lpstr>
      <vt:lpstr>5</vt:lpstr>
      <vt:lpstr>6</vt:lpstr>
      <vt:lpstr>7</vt:lpstr>
      <vt:lpstr>'1'!Área_de_Impressão</vt:lpstr>
      <vt:lpstr>'6'!Área_de_Impressão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2018-08-01T15:43:35Z</cp:lastPrinted>
  <dcterms:created xsi:type="dcterms:W3CDTF">2011-10-20T09:12:20Z</dcterms:created>
  <dcterms:modified xsi:type="dcterms:W3CDTF">2023-10-20T15:13:57Z</dcterms:modified>
</cp:coreProperties>
</file>