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Pesca_Aquic\"/>
    </mc:Choice>
  </mc:AlternateContent>
  <bookViews>
    <workbookView xWindow="60" yWindow="-180" windowWidth="17760" windowHeight="6465" tabRatio="351"/>
  </bookViews>
  <sheets>
    <sheet name="ÍNDICE" sheetId="1" r:id="rId1"/>
    <sheet name="1" sheetId="2" r:id="rId2"/>
    <sheet name="2" sheetId="3" r:id="rId3"/>
    <sheet name="3" sheetId="4" r:id="rId4"/>
    <sheet name="4" sheetId="6" r:id="rId5"/>
    <sheet name="5" sheetId="8" r:id="rId6"/>
  </sheets>
  <definedNames>
    <definedName name="_xlnm.Print_Area" localSheetId="1">'1'!$B$1:$M$20</definedName>
    <definedName name="_xlnm.Print_Area" localSheetId="2">'2'!$B$1:$I$22</definedName>
    <definedName name="_xlnm.Print_Area" localSheetId="3">'3'!$B$1:$L$37</definedName>
  </definedNames>
  <calcPr calcId="152511"/>
</workbook>
</file>

<file path=xl/calcChain.xml><?xml version="1.0" encoding="utf-8"?>
<calcChain xmlns="http://schemas.openxmlformats.org/spreadsheetml/2006/main">
  <c r="C20" i="4" l="1"/>
  <c r="P31" i="8"/>
  <c r="P30" i="8"/>
  <c r="P29" i="8"/>
  <c r="P28" i="8"/>
  <c r="P23" i="2"/>
  <c r="Q20" i="3" l="1"/>
  <c r="Q17" i="3"/>
  <c r="Q14" i="3"/>
  <c r="Q11" i="3"/>
  <c r="Q8" i="3"/>
  <c r="Q5" i="3"/>
  <c r="Q32" i="2"/>
  <c r="Q31" i="2"/>
  <c r="Q28" i="2"/>
  <c r="Q27" i="2"/>
  <c r="Q24" i="2"/>
  <c r="Q23" i="2"/>
  <c r="Q20" i="2"/>
  <c r="Q17" i="2"/>
  <c r="Q14" i="2"/>
  <c r="Q11" i="2"/>
  <c r="Q8" i="2"/>
  <c r="Q5" i="2"/>
  <c r="O29" i="8" l="1"/>
  <c r="O31" i="8" s="1"/>
  <c r="O28" i="8"/>
  <c r="O19" i="8"/>
  <c r="O20" i="8" s="1"/>
  <c r="O18" i="8"/>
  <c r="O9" i="8"/>
  <c r="O11" i="8" s="1"/>
  <c r="O8" i="8"/>
  <c r="O6" i="6"/>
  <c r="O21" i="8" l="1"/>
  <c r="O10" i="8"/>
  <c r="O30" i="8"/>
  <c r="N19" i="8"/>
  <c r="N21" i="8" s="1"/>
  <c r="N18" i="8"/>
  <c r="O44" i="6"/>
  <c r="N44" i="6"/>
  <c r="M44" i="6"/>
  <c r="L44" i="6"/>
  <c r="K44" i="6"/>
  <c r="J44" i="6"/>
  <c r="I44" i="6"/>
  <c r="H44" i="6"/>
  <c r="G44" i="6"/>
  <c r="F44" i="6"/>
  <c r="E44" i="6"/>
  <c r="D44" i="6"/>
  <c r="N9" i="8"/>
  <c r="N11" i="8" s="1"/>
  <c r="N8" i="8"/>
  <c r="N6" i="6"/>
  <c r="M6" i="6"/>
  <c r="N10" i="8" l="1"/>
  <c r="N20" i="8"/>
  <c r="G30" i="4"/>
  <c r="H30" i="4"/>
  <c r="M19" i="8" l="1"/>
  <c r="M21" i="8" s="1"/>
  <c r="M18" i="8"/>
  <c r="M9" i="8"/>
  <c r="M11" i="8" s="1"/>
  <c r="M8" i="8"/>
  <c r="N29" i="8"/>
  <c r="N31" i="8" s="1"/>
  <c r="N28" i="8"/>
  <c r="L6" i="6"/>
  <c r="P20" i="3"/>
  <c r="O20" i="3"/>
  <c r="P17" i="3"/>
  <c r="O17" i="3"/>
  <c r="P14" i="3"/>
  <c r="O14" i="3"/>
  <c r="P11" i="3"/>
  <c r="O11" i="3"/>
  <c r="P8" i="3"/>
  <c r="O8" i="3"/>
  <c r="P5" i="3"/>
  <c r="O5" i="3"/>
  <c r="P32" i="2"/>
  <c r="O32" i="2"/>
  <c r="P31" i="2"/>
  <c r="O31" i="2"/>
  <c r="P28" i="2"/>
  <c r="O28" i="2"/>
  <c r="P27" i="2"/>
  <c r="O27" i="2"/>
  <c r="P24" i="2"/>
  <c r="O24" i="2"/>
  <c r="O23" i="2"/>
  <c r="P20" i="2"/>
  <c r="O20" i="2"/>
  <c r="P17" i="2"/>
  <c r="O17" i="2"/>
  <c r="P14" i="2"/>
  <c r="O14" i="2"/>
  <c r="P11" i="2"/>
  <c r="O11" i="2"/>
  <c r="P8" i="2"/>
  <c r="O8" i="2"/>
  <c r="P5" i="2"/>
  <c r="O5" i="2"/>
  <c r="M20" i="8" l="1"/>
  <c r="M10" i="8"/>
  <c r="N30" i="8"/>
  <c r="L30" i="4"/>
  <c r="K30" i="4"/>
  <c r="D20" i="4"/>
  <c r="D6" i="6"/>
  <c r="L19" i="8" l="1"/>
  <c r="L21" i="8" s="1"/>
  <c r="L18" i="8"/>
  <c r="L9" i="8"/>
  <c r="L10" i="8" s="1"/>
  <c r="L8" i="8"/>
  <c r="L11" i="8" l="1"/>
  <c r="L20" i="8"/>
  <c r="K6" i="6"/>
  <c r="M29" i="8"/>
  <c r="M31" i="8" s="1"/>
  <c r="M28" i="8"/>
  <c r="N20" i="3"/>
  <c r="N17" i="3"/>
  <c r="N14" i="3"/>
  <c r="N11" i="3"/>
  <c r="N8" i="3"/>
  <c r="N5" i="3"/>
  <c r="N32" i="2"/>
  <c r="N31" i="2"/>
  <c r="N28" i="2"/>
  <c r="N27" i="2"/>
  <c r="N24" i="2"/>
  <c r="N23" i="2"/>
  <c r="N20" i="2"/>
  <c r="N17" i="2"/>
  <c r="N14" i="2"/>
  <c r="N11" i="2"/>
  <c r="N8" i="2"/>
  <c r="N5" i="2"/>
  <c r="M30" i="8" l="1"/>
  <c r="L29" i="8"/>
  <c r="L31" i="8" s="1"/>
  <c r="L28" i="8"/>
  <c r="L30" i="8" l="1"/>
  <c r="K19" i="8"/>
  <c r="K21" i="8" s="1"/>
  <c r="K18" i="8"/>
  <c r="K9" i="8"/>
  <c r="K11" i="8" s="1"/>
  <c r="K8" i="8"/>
  <c r="K20" i="8" l="1"/>
  <c r="K10" i="8"/>
  <c r="M20" i="3"/>
  <c r="M17" i="3"/>
  <c r="M14" i="3"/>
  <c r="M11" i="3"/>
  <c r="M8" i="3"/>
  <c r="M5" i="3"/>
  <c r="M32" i="2"/>
  <c r="M31" i="2"/>
  <c r="M28" i="2"/>
  <c r="M27" i="2"/>
  <c r="M24" i="2"/>
  <c r="M23" i="2"/>
  <c r="M20" i="2"/>
  <c r="M17" i="2"/>
  <c r="M14" i="2"/>
  <c r="M11" i="2"/>
  <c r="M8" i="2"/>
  <c r="M5" i="2"/>
  <c r="J19" i="8" l="1"/>
  <c r="J21" i="8" s="1"/>
  <c r="J18" i="8"/>
  <c r="J9" i="8"/>
  <c r="J11" i="8" s="1"/>
  <c r="J8" i="8"/>
  <c r="J20" i="8" l="1"/>
  <c r="J10" i="8"/>
  <c r="J6" i="6"/>
  <c r="K29" i="8"/>
  <c r="K31" i="8" s="1"/>
  <c r="K28" i="8"/>
  <c r="L20" i="3"/>
  <c r="L17" i="3"/>
  <c r="L14" i="3"/>
  <c r="L11" i="3"/>
  <c r="L8" i="3"/>
  <c r="L5" i="3"/>
  <c r="L32" i="2"/>
  <c r="L31" i="2"/>
  <c r="L28" i="2"/>
  <c r="L27" i="2"/>
  <c r="L24" i="2"/>
  <c r="L23" i="2"/>
  <c r="L20" i="2"/>
  <c r="L17" i="2"/>
  <c r="L14" i="2"/>
  <c r="L11" i="2"/>
  <c r="L8" i="2"/>
  <c r="L5" i="2"/>
  <c r="K30" i="8" l="1"/>
  <c r="J29" i="8" l="1"/>
  <c r="J31" i="8" s="1"/>
  <c r="I29" i="8"/>
  <c r="I30" i="8" s="1"/>
  <c r="J28" i="8"/>
  <c r="I28" i="8"/>
  <c r="I19" i="8"/>
  <c r="I21" i="8" s="1"/>
  <c r="I18" i="8"/>
  <c r="I9" i="8"/>
  <c r="I11" i="8" s="1"/>
  <c r="I8" i="8"/>
  <c r="J30" i="8" l="1"/>
  <c r="I20" i="8"/>
  <c r="I31" i="8"/>
  <c r="I10" i="8"/>
  <c r="I6" i="6" l="1"/>
  <c r="H6" i="6"/>
  <c r="K20" i="3"/>
  <c r="K17" i="3"/>
  <c r="K14" i="3"/>
  <c r="K11" i="3"/>
  <c r="K8" i="3"/>
  <c r="K5" i="3"/>
  <c r="K32" i="2" l="1"/>
  <c r="K31" i="2"/>
  <c r="K28" i="2"/>
  <c r="K27" i="2"/>
  <c r="K24" i="2"/>
  <c r="K23" i="2"/>
  <c r="K20" i="2"/>
  <c r="K17" i="2"/>
  <c r="K14" i="2"/>
  <c r="K11" i="2"/>
  <c r="K8" i="2"/>
  <c r="K5" i="2"/>
  <c r="H29" i="8" l="1"/>
  <c r="H30" i="8" s="1"/>
  <c r="G29" i="8"/>
  <c r="G30" i="8" s="1"/>
  <c r="H28" i="8"/>
  <c r="G28" i="8"/>
  <c r="H19" i="8"/>
  <c r="H20" i="8" s="1"/>
  <c r="G19" i="8"/>
  <c r="G20" i="8" s="1"/>
  <c r="H18" i="8"/>
  <c r="G18" i="8"/>
  <c r="H9" i="8"/>
  <c r="H10" i="8" s="1"/>
  <c r="G9" i="8"/>
  <c r="G10" i="8" s="1"/>
  <c r="H8" i="8"/>
  <c r="G8" i="8"/>
  <c r="G31" i="8" l="1"/>
  <c r="H31" i="8"/>
  <c r="G21" i="8"/>
  <c r="H21" i="8"/>
  <c r="G11" i="8"/>
  <c r="H11" i="8"/>
  <c r="F6" i="6"/>
  <c r="G6" i="6"/>
  <c r="J20" i="3"/>
  <c r="J17" i="3"/>
  <c r="J14" i="3"/>
  <c r="J11" i="3"/>
  <c r="J8" i="3"/>
  <c r="J5" i="3"/>
  <c r="J32" i="2"/>
  <c r="J31" i="2"/>
  <c r="J28" i="2"/>
  <c r="J27" i="2"/>
  <c r="J24" i="2"/>
  <c r="J23" i="2"/>
  <c r="J20" i="2"/>
  <c r="J17" i="2"/>
  <c r="J14" i="2"/>
  <c r="J11" i="2"/>
  <c r="J8" i="2"/>
  <c r="J5" i="2"/>
  <c r="I8" i="3" l="1"/>
  <c r="K20" i="4"/>
  <c r="F19" i="8" l="1"/>
  <c r="F21" i="8" s="1"/>
  <c r="F18" i="8"/>
  <c r="I20" i="3"/>
  <c r="H20" i="3"/>
  <c r="I17" i="3"/>
  <c r="H17" i="3"/>
  <c r="I14" i="3"/>
  <c r="H14" i="3"/>
  <c r="I11" i="3"/>
  <c r="H11" i="3"/>
  <c r="H8" i="3"/>
  <c r="I5" i="3"/>
  <c r="H5" i="3"/>
  <c r="F20" i="8" l="1"/>
  <c r="I32" i="2"/>
  <c r="H32" i="2"/>
  <c r="I31" i="2"/>
  <c r="H31" i="2"/>
  <c r="I28" i="2"/>
  <c r="H28" i="2"/>
  <c r="I27" i="2"/>
  <c r="H27" i="2"/>
  <c r="I24" i="2"/>
  <c r="H24" i="2"/>
  <c r="I23" i="2"/>
  <c r="H23" i="2"/>
  <c r="I20" i="2"/>
  <c r="H20" i="2"/>
  <c r="I17" i="2"/>
  <c r="H17" i="2"/>
  <c r="I14" i="2"/>
  <c r="H14" i="2"/>
  <c r="I11" i="2"/>
  <c r="H11" i="2"/>
  <c r="I8" i="2"/>
  <c r="H8" i="2"/>
  <c r="I5" i="2"/>
  <c r="H5" i="2"/>
  <c r="F9" i="8"/>
  <c r="F11" i="8" s="1"/>
  <c r="F8" i="8"/>
  <c r="E6" i="6"/>
  <c r="F10" i="8" l="1"/>
  <c r="E19" i="8" l="1"/>
  <c r="E21" i="8" s="1"/>
  <c r="E18" i="8"/>
  <c r="E9" i="8"/>
  <c r="E11" i="8" s="1"/>
  <c r="E8" i="8"/>
  <c r="E20" i="8" l="1"/>
  <c r="E10" i="8"/>
  <c r="F29" i="8"/>
  <c r="F31" i="8" s="1"/>
  <c r="F28" i="8"/>
  <c r="F30" i="8" l="1"/>
  <c r="L20" i="4"/>
  <c r="G20" i="3" l="1"/>
  <c r="G17" i="3"/>
  <c r="G14" i="3"/>
  <c r="G11" i="3"/>
  <c r="G8" i="3"/>
  <c r="G5" i="3"/>
  <c r="G32" i="2"/>
  <c r="G31" i="2"/>
  <c r="G28" i="2"/>
  <c r="G27" i="2"/>
  <c r="G24" i="2"/>
  <c r="G23" i="2"/>
  <c r="G20" i="2"/>
  <c r="G17" i="2"/>
  <c r="G14" i="2"/>
  <c r="G11" i="2"/>
  <c r="G8" i="2"/>
  <c r="G5" i="2"/>
  <c r="E29" i="8"/>
  <c r="E31" i="8" s="1"/>
  <c r="E28" i="8"/>
  <c r="D19" i="8"/>
  <c r="D21" i="8" s="1"/>
  <c r="D18" i="8"/>
  <c r="D29" i="8"/>
  <c r="D31" i="8" s="1"/>
  <c r="D28" i="8"/>
  <c r="F17" i="3"/>
  <c r="E17" i="3"/>
  <c r="F14" i="3"/>
  <c r="E14" i="3"/>
  <c r="F8" i="3"/>
  <c r="E8" i="3"/>
  <c r="F32" i="2"/>
  <c r="E32" i="2"/>
  <c r="F31" i="2"/>
  <c r="E31" i="2"/>
  <c r="F28" i="2"/>
  <c r="E28" i="2"/>
  <c r="F27" i="2"/>
  <c r="E27" i="2"/>
  <c r="F24" i="2"/>
  <c r="E24" i="2"/>
  <c r="F23" i="2"/>
  <c r="E23" i="2"/>
  <c r="F20" i="3"/>
  <c r="E20" i="3"/>
  <c r="F11" i="3"/>
  <c r="E11" i="3"/>
  <c r="F5" i="3"/>
  <c r="E5" i="3"/>
  <c r="D9" i="8"/>
  <c r="D11" i="8" s="1"/>
  <c r="D8" i="8"/>
  <c r="F20" i="2"/>
  <c r="F17" i="2"/>
  <c r="F14" i="2"/>
  <c r="F11" i="2"/>
  <c r="F8" i="2"/>
  <c r="F5" i="2"/>
  <c r="E20" i="2"/>
  <c r="E17" i="2"/>
  <c r="E14" i="2"/>
  <c r="E11" i="2"/>
  <c r="E8" i="2"/>
  <c r="E5" i="2"/>
  <c r="D20" i="8" l="1"/>
  <c r="D30" i="8"/>
  <c r="E30" i="8"/>
  <c r="D10" i="8"/>
</calcChain>
</file>

<file path=xl/sharedStrings.xml><?xml version="1.0" encoding="utf-8"?>
<sst xmlns="http://schemas.openxmlformats.org/spreadsheetml/2006/main" count="253" uniqueCount="90">
  <si>
    <t>1. Comércio Internacional</t>
  </si>
  <si>
    <t>Produto</t>
  </si>
  <si>
    <t>Unidade</t>
  </si>
  <si>
    <t>Fluxo</t>
  </si>
  <si>
    <t>Entradas</t>
  </si>
  <si>
    <t>Saídas</t>
  </si>
  <si>
    <t>Saldo</t>
  </si>
  <si>
    <t>Preço Médio de Importação</t>
  </si>
  <si>
    <t>Preço Médio de Exportação</t>
  </si>
  <si>
    <t>PT</t>
  </si>
  <si>
    <t>Total</t>
  </si>
  <si>
    <t>Voltar ao índice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</si>
  <si>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</si>
  <si>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</si>
  <si>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Estados Unidos</t>
  </si>
  <si>
    <t>Itália</t>
  </si>
  <si>
    <t>Canadá</t>
  </si>
  <si>
    <t>Países Baixos</t>
  </si>
  <si>
    <t>França</t>
  </si>
  <si>
    <t>África do Sul</t>
  </si>
  <si>
    <t>Suíça</t>
  </si>
  <si>
    <t>Rubrica</t>
  </si>
  <si>
    <t>Grau de Auto-Aprovisionamento</t>
  </si>
  <si>
    <t>%</t>
  </si>
  <si>
    <t>Produção</t>
  </si>
  <si>
    <t>Importação</t>
  </si>
  <si>
    <t>Exportação</t>
  </si>
  <si>
    <t>Orientação Exportadora</t>
  </si>
  <si>
    <t>Consumo Aparente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</si>
  <si>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</si>
  <si>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</si>
  <si>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</si>
  <si>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</si>
  <si>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</si>
  <si>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Grau de Abastecimento
do Mercado Interno</t>
  </si>
  <si>
    <t>Unid.</t>
  </si>
  <si>
    <t>Bélgica</t>
  </si>
  <si>
    <t>Outros países</t>
  </si>
  <si>
    <t xml:space="preserve">Preparações e Conservas de Peixe - Comércio Internacional </t>
  </si>
  <si>
    <t>Preparações e Conservas de Peixe</t>
  </si>
  <si>
    <t>Prep./Conservas de Sardinhas em azeite</t>
  </si>
  <si>
    <t>Outras Prep./Conservas de Sardinhas</t>
  </si>
  <si>
    <t>Prep./Conservas de Sardas e Cavalas</t>
  </si>
  <si>
    <t>EUR/Kg</t>
  </si>
  <si>
    <t>5. Indicadores de análise do Comércio Internacional</t>
  </si>
  <si>
    <t>Áustria</t>
  </si>
  <si>
    <t>HongKong</t>
  </si>
  <si>
    <t>Israel</t>
  </si>
  <si>
    <t>Preparações e Conservas de Peixe - Produção pela indústria transformadora</t>
  </si>
  <si>
    <t>Prep./Conservas de Sardinhas em tomate</t>
  </si>
  <si>
    <t>Prep./Conservas Sardinhas em out. óleos vegetais</t>
  </si>
  <si>
    <t>Total de Prep./Conservas de Sardinhas</t>
  </si>
  <si>
    <t>Fonte:</t>
  </si>
  <si>
    <t>2. Destinos das Saídas UE/Países Terceiros</t>
  </si>
  <si>
    <t>Preparações e Conservas de Peixe - Destinos das Saídas - UE e Países Terceiros (PT)</t>
  </si>
  <si>
    <t>Códigos NC: 16041311/16041319/160415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</si>
  <si>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</si>
  <si>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Macau</t>
  </si>
  <si>
    <t>tonelada</t>
  </si>
  <si>
    <t xml:space="preserve">Prep./Conservas Cavalas e Sardas, inteiras 
ou em pedaços </t>
  </si>
  <si>
    <t>4. Produção pela indústria transformadora</t>
  </si>
  <si>
    <t>UE</t>
  </si>
  <si>
    <t xml:space="preserve">1. Prep./Conservas de Sardinhas em azeite </t>
  </si>
  <si>
    <t>2. Outras Prep./Conservas de Sardinhas</t>
  </si>
  <si>
    <t>3. Prep./Conservas de Sardas e Cavalas</t>
  </si>
  <si>
    <t>Alemanha</t>
  </si>
  <si>
    <t>Marrocos</t>
  </si>
  <si>
    <t>Indicadores de análise do Comércio Internacional</t>
  </si>
  <si>
    <t>China, República Popular da</t>
  </si>
  <si>
    <t>Dinamarca</t>
  </si>
  <si>
    <t>Por se tratar de fontes distintas - a produção e o comércio internacional - não são diretamente comparáveis, pelo que os indicadores calculados apresentam por vezes resultados incoerentes.</t>
  </si>
  <si>
    <t>Finlândia</t>
  </si>
  <si>
    <t>1. Preparações e Conservas de Sardinhas em azeite</t>
  </si>
  <si>
    <t xml:space="preserve">2. Outras Preparações e Conservas de Sardinhas </t>
  </si>
  <si>
    <t>3. Preparações e Conservas de Sardas e Cavalas</t>
  </si>
  <si>
    <t>3. Origens das Entradas e Destinos das Saídas</t>
  </si>
  <si>
    <t>Austrália</t>
  </si>
  <si>
    <t>Irlanda</t>
  </si>
  <si>
    <r>
      <t>Reino Unido</t>
    </r>
    <r>
      <rPr>
        <sz val="10"/>
        <color rgb="FF996600"/>
        <rFont val="Arial"/>
        <family val="2"/>
      </rPr>
      <t xml:space="preserve"> (não inc. Irlanda Norte)</t>
    </r>
  </si>
  <si>
    <r>
      <t xml:space="preserve">Reino Unido </t>
    </r>
    <r>
      <rPr>
        <sz val="10"/>
        <color rgb="FF996600"/>
        <rFont val="Arial"/>
        <family val="2"/>
      </rPr>
      <t>(não inc. Irlanda Norte)</t>
    </r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</si>
  <si>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</si>
  <si>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</si>
  <si>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t/>
  </si>
  <si>
    <t>atualizado em: nov/2023</t>
  </si>
  <si>
    <r>
      <t>Preparações e Conservas de Peixe - Principais destinos das Saídas - 2022</t>
    </r>
    <r>
      <rPr>
        <sz val="10"/>
        <color indexed="56"/>
        <rFont val="Arial"/>
        <family val="2"/>
      </rPr>
      <t xml:space="preserve"> </t>
    </r>
  </si>
  <si>
    <r>
      <t>Preparações e Conservas de Peixe - Principais origens das Entradas - 2022</t>
    </r>
    <r>
      <rPr>
        <sz val="10"/>
        <color indexed="56"/>
        <rFont val="Arial"/>
        <family val="2"/>
      </rPr>
      <t xml:space="preserve"> </t>
    </r>
  </si>
  <si>
    <t>Brasil</t>
  </si>
  <si>
    <t>Croácia</t>
  </si>
  <si>
    <t>Roménia</t>
  </si>
  <si>
    <t>Suécia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</si>
</sst>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4" x14ac:knownFonts="1"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sz val="9"/>
      <color indexed="19"/>
      <name val="Arial"/>
      <family val="2"/>
    </font>
    <font>
      <b/>
      <sz val="10"/>
      <color indexed="2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996600"/>
      <name val="Arial"/>
      <family val="2"/>
    </font>
    <font>
      <sz val="10"/>
      <color rgb="FF99660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 tint="0.249977111117893"/>
      <name val="Arial"/>
      <family val="2"/>
    </font>
    <font>
      <b/>
      <sz val="10"/>
      <color indexed="56"/>
      <name val="Arial"/>
      <family val="2"/>
    </font>
    <font>
      <sz val="10"/>
      <color rgb="FFFF0000"/>
      <name val="Arial"/>
      <family val="2"/>
    </font>
    <font>
      <sz val="8.5"/>
      <name val="Arial"/>
      <family val="2"/>
    </font>
    <font>
      <sz val="14"/>
      <color rgb="FF222222"/>
      <name val="Arial"/>
      <family val="2"/>
    </font>
    <font>
      <sz val="9"/>
      <color theme="1"/>
      <name val="Calibri"/>
      <family val="2"/>
      <scheme val="minor"/>
    </font>
    <font>
      <sz val="7"/>
      <name val="Arial"/>
      <family val="2"/>
    </font>
    <font>
      <b/>
      <sz val="9.6999999999999993"/>
      <name val="Arial"/>
      <family val="2"/>
    </font>
    <font>
      <b/>
      <sz val="13"/>
      <color indexed="56"/>
      <name val="Arial"/>
      <family val="2"/>
    </font>
    <font>
      <sz val="10"/>
      <color indexed="56"/>
      <name val="Arial"/>
      <family val="2"/>
    </font>
    <font>
      <sz val="10"/>
      <color theme="0" tint="-0.14999847407452621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sz val="9"/>
      <color rgb="FF808000"/>
      <name val="Arial"/>
      <family val="2"/>
    </font>
    <font>
      <b/>
      <sz val="10.5"/>
      <color rgb="FF808000"/>
      <name val="Arial"/>
      <family val="2"/>
    </font>
    <font>
      <b/>
      <sz val="9"/>
      <color rgb="FF808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EAEAEA"/>
        <bgColor indexed="26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indexed="9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/>
      <bottom style="hair">
        <color theme="9" tint="0.399914548173467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/>
      <bottom style="thin">
        <color rgb="FFFFC000"/>
      </bottom>
      <diagonal/>
    </border>
    <border>
      <left/>
      <right/>
      <top style="thin">
        <color rgb="FFFFC000"/>
      </top>
      <bottom/>
      <diagonal/>
    </border>
    <border>
      <left/>
      <right/>
      <top style="hair">
        <color theme="9" tint="0.39994506668294322"/>
      </top>
      <bottom style="hair">
        <color theme="9" tint="0.39994506668294322"/>
      </bottom>
      <diagonal/>
    </border>
    <border>
      <left/>
      <right/>
      <top style="thin">
        <color rgb="FFFFC000"/>
      </top>
      <bottom style="hair">
        <color indexed="47"/>
      </bottom>
      <diagonal/>
    </border>
    <border>
      <left/>
      <right/>
      <top/>
      <bottom style="thin">
        <color theme="9" tint="0.59996337778862885"/>
      </bottom>
      <diagonal/>
    </border>
    <border>
      <left/>
      <right/>
      <top style="thin">
        <color theme="9" tint="0.59996337778862885"/>
      </top>
      <bottom/>
      <diagonal/>
    </border>
  </borders>
  <cellStyleXfs count="7">
    <xf numFmtId="0" fontId="0" fillId="0" borderId="0"/>
    <xf numFmtId="0" fontId="2" fillId="0" borderId="0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" fillId="2" borderId="0" applyNumberFormat="0" applyProtection="0">
      <alignment horizontal="center" vertical="center"/>
    </xf>
    <xf numFmtId="0" fontId="12" fillId="0" borderId="0"/>
    <xf numFmtId="0" fontId="12" fillId="0" borderId="0"/>
  </cellStyleXfs>
  <cellXfs count="15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0" xfId="4" applyNumberFormat="1" applyFont="1" applyBorder="1" applyProtection="1">
      <alignment horizontal="center" vertical="center"/>
    </xf>
    <xf numFmtId="0" fontId="5" fillId="2" borderId="0" xfId="4" applyNumberFormat="1" applyFont="1" applyBorder="1" applyProtection="1">
      <alignment horizontal="center" vertical="center"/>
    </xf>
    <xf numFmtId="0" fontId="1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Alignment="1">
      <alignment vertical="center"/>
    </xf>
    <xf numFmtId="0" fontId="9" fillId="2" borderId="0" xfId="4" applyNumberFormat="1" applyFont="1" applyBorder="1" applyAlignment="1" applyProtection="1">
      <alignment horizontal="right" vertical="center" wrapText="1"/>
    </xf>
    <xf numFmtId="3" fontId="0" fillId="3" borderId="0" xfId="0" applyNumberForma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right"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164" fontId="0" fillId="3" borderId="3" xfId="0" applyNumberFormat="1" applyFill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4" fontId="0" fillId="0" borderId="0" xfId="0" applyNumberFormat="1" applyFont="1" applyAlignment="1">
      <alignment vertical="center"/>
    </xf>
    <xf numFmtId="4" fontId="0" fillId="0" borderId="0" xfId="0" applyNumberFormat="1" applyFont="1"/>
    <xf numFmtId="3" fontId="0" fillId="0" borderId="0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horizontal="right" vertical="center"/>
    </xf>
    <xf numFmtId="0" fontId="3" fillId="0" borderId="0" xfId="3" applyNumberFormat="1" applyFont="1" applyFill="1" applyBorder="1" applyAlignment="1" applyProtection="1">
      <alignment horizontal="right"/>
    </xf>
    <xf numFmtId="0" fontId="0" fillId="0" borderId="0" xfId="0" applyAlignment="1">
      <alignment horizontal="right" vertical="center" wrapText="1"/>
    </xf>
    <xf numFmtId="0" fontId="3" fillId="0" borderId="0" xfId="3" applyNumberFormat="1" applyFont="1" applyFill="1" applyBorder="1" applyAlignment="1" applyProtection="1">
      <alignment horizontal="left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0" fontId="1" fillId="0" borderId="0" xfId="4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0" fontId="6" fillId="0" borderId="0" xfId="0" applyFont="1" applyFill="1" applyBorder="1" applyAlignment="1">
      <alignment horizontal="left" vertical="center" indent="2"/>
    </xf>
    <xf numFmtId="3" fontId="0" fillId="0" borderId="0" xfId="0" applyNumberFormat="1" applyFill="1" applyBorder="1" applyAlignment="1">
      <alignment horizontal="right" vertical="center"/>
    </xf>
    <xf numFmtId="165" fontId="0" fillId="0" borderId="4" xfId="0" applyNumberFormat="1" applyBorder="1" applyAlignment="1">
      <alignment vertical="center"/>
    </xf>
    <xf numFmtId="165" fontId="0" fillId="3" borderId="1" xfId="0" applyNumberFormat="1" applyFill="1" applyBorder="1" applyAlignment="1">
      <alignment vertical="center"/>
    </xf>
    <xf numFmtId="3" fontId="7" fillId="5" borderId="1" xfId="0" applyNumberFormat="1" applyFont="1" applyFill="1" applyBorder="1" applyAlignment="1">
      <alignment vertical="center"/>
    </xf>
    <xf numFmtId="3" fontId="7" fillId="5" borderId="7" xfId="0" applyNumberFormat="1" applyFont="1" applyFill="1" applyBorder="1" applyAlignment="1">
      <alignment vertical="center"/>
    </xf>
    <xf numFmtId="3" fontId="7" fillId="5" borderId="8" xfId="0" applyNumberFormat="1" applyFont="1" applyFill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5" fillId="0" borderId="0" xfId="4" applyNumberFormat="1" applyFont="1" applyFill="1" applyBorder="1" applyProtection="1">
      <alignment horizontal="center" vertical="center"/>
    </xf>
    <xf numFmtId="0" fontId="6" fillId="0" borderId="0" xfId="0" quotePrefix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0" borderId="0" xfId="4" applyNumberFormat="1" applyFont="1" applyFill="1" applyBorder="1" applyAlignment="1" applyProtection="1">
      <alignment horizontal="left" vertical="center"/>
    </xf>
    <xf numFmtId="3" fontId="13" fillId="5" borderId="7" xfId="0" applyNumberFormat="1" applyFont="1" applyFill="1" applyBorder="1" applyAlignment="1">
      <alignment vertical="center"/>
    </xf>
    <xf numFmtId="3" fontId="13" fillId="5" borderId="7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164" fontId="0" fillId="3" borderId="3" xfId="0" applyNumberFormat="1" applyFont="1" applyFill="1" applyBorder="1" applyAlignment="1">
      <alignment vertical="center"/>
    </xf>
    <xf numFmtId="3" fontId="0" fillId="0" borderId="3" xfId="0" applyNumberFormat="1" applyFont="1" applyBorder="1" applyAlignment="1">
      <alignment vertical="center"/>
    </xf>
    <xf numFmtId="164" fontId="0" fillId="0" borderId="2" xfId="0" applyNumberFormat="1" applyFont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horizontal="right" vertical="center"/>
    </xf>
    <xf numFmtId="3" fontId="13" fillId="6" borderId="5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4" fillId="6" borderId="5" xfId="0" applyNumberFormat="1" applyFont="1" applyFill="1" applyBorder="1" applyAlignment="1" applyProtection="1">
      <alignment vertical="center"/>
    </xf>
    <xf numFmtId="3" fontId="15" fillId="0" borderId="0" xfId="0" applyNumberFormat="1" applyFont="1" applyAlignment="1">
      <alignment vertical="center"/>
    </xf>
    <xf numFmtId="3" fontId="0" fillId="6" borderId="0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NumberFormat="1" applyFont="1" applyFill="1" applyAlignment="1" applyProtection="1">
      <alignment vertical="center"/>
    </xf>
    <xf numFmtId="0" fontId="14" fillId="6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Alignment="1" applyProtection="1">
      <alignment vertical="center"/>
    </xf>
    <xf numFmtId="0" fontId="0" fillId="0" borderId="0" xfId="0" applyAlignment="1"/>
    <xf numFmtId="0" fontId="14" fillId="0" borderId="0" xfId="0" applyNumberFormat="1" applyFont="1" applyFill="1" applyBorder="1" applyAlignment="1" applyProtection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quotePrefix="1" applyFont="1" applyAlignment="1">
      <alignment horizontal="left" vertical="center"/>
    </xf>
    <xf numFmtId="3" fontId="20" fillId="0" borderId="3" xfId="0" applyNumberFormat="1" applyFont="1" applyBorder="1" applyAlignment="1">
      <alignment vertical="center"/>
    </xf>
    <xf numFmtId="164" fontId="20" fillId="3" borderId="3" xfId="0" applyNumberFormat="1" applyFont="1" applyFill="1" applyBorder="1" applyAlignment="1">
      <alignment vertical="center"/>
    </xf>
    <xf numFmtId="164" fontId="20" fillId="0" borderId="2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1" fontId="0" fillId="0" borderId="0" xfId="0" applyNumberFormat="1"/>
    <xf numFmtId="0" fontId="21" fillId="0" borderId="0" xfId="0" applyFont="1" applyAlignment="1">
      <alignment vertical="center"/>
    </xf>
    <xf numFmtId="0" fontId="22" fillId="0" borderId="0" xfId="0" applyFont="1"/>
    <xf numFmtId="0" fontId="16" fillId="7" borderId="0" xfId="5" applyFont="1" applyFill="1" applyAlignment="1">
      <alignment horizontal="center" vertical="center"/>
    </xf>
    <xf numFmtId="0" fontId="17" fillId="7" borderId="0" xfId="5" applyFont="1" applyFill="1" applyAlignment="1">
      <alignment horizontal="center" vertical="center" wrapText="1"/>
    </xf>
    <xf numFmtId="0" fontId="3" fillId="0" borderId="0" xfId="3" applyNumberFormat="1" applyFont="1" applyFill="1" applyBorder="1" applyAlignment="1" applyProtection="1">
      <alignment vertical="center"/>
    </xf>
    <xf numFmtId="0" fontId="3" fillId="8" borderId="0" xfId="3" applyNumberFormat="1" applyFont="1" applyFill="1" applyBorder="1" applyAlignment="1" applyProtection="1">
      <alignment vertical="center"/>
    </xf>
    <xf numFmtId="0" fontId="3" fillId="8" borderId="0" xfId="3" applyNumberFormat="1" applyFill="1" applyBorder="1" applyAlignment="1" applyProtection="1">
      <alignment vertical="center"/>
    </xf>
    <xf numFmtId="0" fontId="24" fillId="0" borderId="0" xfId="6" applyFont="1" applyFill="1" applyBorder="1" applyAlignment="1">
      <alignment horizontal="left" vertical="center" indent="2"/>
    </xf>
    <xf numFmtId="3" fontId="24" fillId="0" borderId="0" xfId="6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vertical="top"/>
    </xf>
    <xf numFmtId="0" fontId="26" fillId="0" borderId="0" xfId="0" applyFont="1" applyAlignment="1">
      <alignment vertical="center"/>
    </xf>
    <xf numFmtId="0" fontId="23" fillId="0" borderId="0" xfId="0" quotePrefix="1" applyFont="1" applyAlignment="1">
      <alignment horizontal="center" vertical="center"/>
    </xf>
    <xf numFmtId="3" fontId="0" fillId="0" borderId="13" xfId="0" applyNumberFormat="1" applyFont="1" applyFill="1" applyBorder="1" applyAlignment="1">
      <alignment horizontal="right" vertical="center"/>
    </xf>
    <xf numFmtId="3" fontId="0" fillId="0" borderId="0" xfId="0" applyNumberFormat="1" applyFill="1" applyAlignment="1">
      <alignment vertical="center"/>
    </xf>
    <xf numFmtId="3" fontId="28" fillId="0" borderId="0" xfId="0" applyNumberFormat="1" applyFont="1" applyAlignment="1">
      <alignment vertical="center"/>
    </xf>
    <xf numFmtId="0" fontId="29" fillId="0" borderId="0" xfId="0" quotePrefix="1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horizontal="center" vertical="center"/>
    </xf>
    <xf numFmtId="0" fontId="29" fillId="5" borderId="7" xfId="0" quotePrefix="1" applyFont="1" applyFill="1" applyBorder="1" applyAlignment="1">
      <alignment horizontal="left" vertical="center"/>
    </xf>
    <xf numFmtId="0" fontId="30" fillId="5" borderId="7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9" fillId="3" borderId="10" xfId="0" applyFont="1" applyFill="1" applyBorder="1" applyAlignment="1">
      <alignment horizontal="left" vertical="center" wrapText="1"/>
    </xf>
    <xf numFmtId="0" fontId="30" fillId="3" borderId="10" xfId="0" applyFont="1" applyFill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0" fontId="30" fillId="0" borderId="13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3" borderId="3" xfId="0" applyFont="1" applyFill="1" applyBorder="1" applyAlignment="1">
      <alignment vertical="center"/>
    </xf>
    <xf numFmtId="0" fontId="30" fillId="3" borderId="3" xfId="0" applyFont="1" applyFill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30" fillId="0" borderId="3" xfId="0" applyFont="1" applyBorder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0" xfId="1" applyNumberFormat="1" applyFont="1" applyFill="1" applyBorder="1" applyProtection="1">
      <alignment vertical="center"/>
    </xf>
    <xf numFmtId="0" fontId="30" fillId="0" borderId="0" xfId="0" applyFont="1" applyBorder="1" applyAlignment="1">
      <alignment vertical="center"/>
    </xf>
    <xf numFmtId="0" fontId="30" fillId="4" borderId="1" xfId="0" applyFont="1" applyFill="1" applyBorder="1" applyAlignment="1">
      <alignment vertical="center"/>
    </xf>
    <xf numFmtId="0" fontId="30" fillId="4" borderId="8" xfId="0" applyFont="1" applyFill="1" applyBorder="1" applyAlignment="1">
      <alignment vertical="center"/>
    </xf>
    <xf numFmtId="0" fontId="30" fillId="4" borderId="7" xfId="0" applyFont="1" applyFill="1" applyBorder="1" applyAlignment="1">
      <alignment vertical="center"/>
    </xf>
    <xf numFmtId="0" fontId="30" fillId="0" borderId="0" xfId="1" applyNumberFormat="1" applyFont="1" applyFill="1" applyProtection="1">
      <alignment vertical="center"/>
    </xf>
    <xf numFmtId="0" fontId="30" fillId="3" borderId="1" xfId="0" applyFont="1" applyFill="1" applyBorder="1" applyAlignment="1">
      <alignment vertical="center"/>
    </xf>
    <xf numFmtId="0" fontId="30" fillId="3" borderId="2" xfId="0" applyFont="1" applyFill="1" applyBorder="1" applyAlignment="1">
      <alignment vertical="center"/>
    </xf>
    <xf numFmtId="0" fontId="31" fillId="0" borderId="0" xfId="0" quotePrefix="1" applyFont="1" applyAlignment="1">
      <alignment horizontal="left" vertical="center"/>
    </xf>
    <xf numFmtId="0" fontId="30" fillId="0" borderId="0" xfId="0" applyFont="1" applyAlignment="1">
      <alignment vertical="center"/>
    </xf>
    <xf numFmtId="0" fontId="32" fillId="0" borderId="0" xfId="0" applyFont="1" applyFill="1" applyBorder="1" applyAlignment="1">
      <alignment vertical="center"/>
    </xf>
    <xf numFmtId="0" fontId="33" fillId="0" borderId="4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0" fillId="3" borderId="1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1" fontId="30" fillId="0" borderId="0" xfId="0" applyNumberFormat="1" applyFont="1" applyFill="1" applyAlignment="1">
      <alignment vertical="center"/>
    </xf>
    <xf numFmtId="0" fontId="32" fillId="0" borderId="1" xfId="0" applyFont="1" applyFill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</cellXfs>
  <cellStyles count="7">
    <cellStyle name="Col_Unidade" xfId="1"/>
    <cellStyle name="H1" xfId="2"/>
    <cellStyle name="Hiperligação" xfId="3" builtinId="8"/>
    <cellStyle name="Linha1" xfId="4"/>
    <cellStyle name="Normal" xfId="0" builtinId="0"/>
    <cellStyle name="Normal 3" xfId="6"/>
    <cellStyle name="Normal_Tarifs préférentiels PAR zone et SH2 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Prep./Conservas de Sardinhas em azeite </a:t>
            </a:r>
            <a:r>
              <a:rPr lang="pt-PT" baseline="0"/>
              <a:t>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0904723025614768"/>
          <c:y val="7.07098410451502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485776629086542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'1'!$B$23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'1'!$E$23:$Q$23</c:f>
              <c:numCache>
                <c:formatCode>0.0</c:formatCode>
                <c:ptCount val="13"/>
                <c:pt idx="0">
                  <c:v>4.2133799324627477</c:v>
                </c:pt>
                <c:pt idx="1">
                  <c:v>3.984179395071076</c:v>
                </c:pt>
                <c:pt idx="2">
                  <c:v>6.3382360451458046</c:v>
                </c:pt>
                <c:pt idx="3">
                  <c:v>5.2763950746659676</c:v>
                </c:pt>
                <c:pt idx="4">
                  <c:v>4.2192870380770522</c:v>
                </c:pt>
                <c:pt idx="5">
                  <c:v>4.6709948443765512</c:v>
                </c:pt>
                <c:pt idx="6">
                  <c:v>3.7414042965605034</c:v>
                </c:pt>
                <c:pt idx="7">
                  <c:v>4.2091616050064422</c:v>
                </c:pt>
                <c:pt idx="8">
                  <c:v>4.9013154764222158</c:v>
                </c:pt>
                <c:pt idx="9">
                  <c:v>6.2333086467057646</c:v>
                </c:pt>
                <c:pt idx="10">
                  <c:v>5.9623086986387266</c:v>
                </c:pt>
                <c:pt idx="11">
                  <c:v>1.2997154420741965</c:v>
                </c:pt>
                <c:pt idx="12">
                  <c:v>2.7281755751188492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'1'!$B$24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'1'!$E$24:$Q$24</c:f>
              <c:numCache>
                <c:formatCode>0.0</c:formatCode>
                <c:ptCount val="13"/>
                <c:pt idx="0">
                  <c:v>4.6315203352359093</c:v>
                </c:pt>
                <c:pt idx="1">
                  <c:v>4.5802275826657315</c:v>
                </c:pt>
                <c:pt idx="2">
                  <c:v>4.9425077002278321</c:v>
                </c:pt>
                <c:pt idx="3">
                  <c:v>5.4213675394227261</c:v>
                </c:pt>
                <c:pt idx="4">
                  <c:v>5.5963466272841522</c:v>
                </c:pt>
                <c:pt idx="5">
                  <c:v>5.8691318646019814</c:v>
                </c:pt>
                <c:pt idx="6">
                  <c:v>6.0895891637582986</c:v>
                </c:pt>
                <c:pt idx="7">
                  <c:v>6.2204652542390493</c:v>
                </c:pt>
                <c:pt idx="8">
                  <c:v>6.2340873503326719</c:v>
                </c:pt>
                <c:pt idx="9">
                  <c:v>5.9143877088126349</c:v>
                </c:pt>
                <c:pt idx="10">
                  <c:v>5.88004492248447</c:v>
                </c:pt>
                <c:pt idx="11">
                  <c:v>5.7721690191381603</c:v>
                </c:pt>
                <c:pt idx="12">
                  <c:v>6.2124548114566194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6699680"/>
        <c:axId val="1086689888"/>
      </c:lineChart>
      <c:catAx>
        <c:axId val="10866996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68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68988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69968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1770338900958995E-2"/>
          <c:y val="0.89631631720192284"/>
          <c:w val="0.82678862857432811"/>
          <c:h val="8.293432422070834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Preparações e Conservas de Sardas e Cavalas - Produção, Importação, Exportação e Consumo Aparente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16576016116670411"/>
          <c:y val="3.4194220917150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77672400046E-2"/>
          <c:y val="0.17144474743751362"/>
          <c:w val="0.87110793322202973"/>
          <c:h val="0.63996509938790103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'5'!$B$25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'5'!$D$25:$P$25</c:f>
              <c:numCache>
                <c:formatCode>#,##0</c:formatCode>
                <c:ptCount val="13"/>
                <c:pt idx="0">
                  <c:v>142.26499999999999</c:v>
                </c:pt>
                <c:pt idx="1">
                  <c:v>504.89800000000002</c:v>
                </c:pt>
                <c:pt idx="2">
                  <c:v>543.17700000000002</c:v>
                </c:pt>
                <c:pt idx="3">
                  <c:v>784.45799999999997</c:v>
                </c:pt>
                <c:pt idx="4">
                  <c:v>1163.1780000000001</c:v>
                </c:pt>
                <c:pt idx="5">
                  <c:v>1094.9259999999999</c:v>
                </c:pt>
                <c:pt idx="6">
                  <c:v>1626.058</c:v>
                </c:pt>
                <c:pt idx="7">
                  <c:v>666.44200000000001</c:v>
                </c:pt>
                <c:pt idx="8">
                  <c:v>655.58399999999995</c:v>
                </c:pt>
                <c:pt idx="9">
                  <c:v>601.35699999999997</c:v>
                </c:pt>
                <c:pt idx="10">
                  <c:v>838.096</c:v>
                </c:pt>
                <c:pt idx="11">
                  <c:v>956.68799999999999</c:v>
                </c:pt>
                <c:pt idx="12">
                  <c:v>1140.2280000000001</c:v>
                </c:pt>
              </c:numCache>
            </c:numRef>
          </c:val>
        </c:ser>
        <c:ser>
          <c:idx val="2"/>
          <c:order val="2"/>
          <c:tx>
            <c:strRef>
              <c:f>'5'!$B$26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'5'!$D$26:$P$26</c:f>
              <c:numCache>
                <c:formatCode>#,##0</c:formatCode>
                <c:ptCount val="13"/>
                <c:pt idx="0">
                  <c:v>6025.3360000000002</c:v>
                </c:pt>
                <c:pt idx="1">
                  <c:v>7384.9380000000001</c:v>
                </c:pt>
                <c:pt idx="2">
                  <c:v>8163.0559999999996</c:v>
                </c:pt>
                <c:pt idx="3">
                  <c:v>8185.7079999999996</c:v>
                </c:pt>
                <c:pt idx="4">
                  <c:v>9440.9979999999996</c:v>
                </c:pt>
                <c:pt idx="5">
                  <c:v>9463.7029999999995</c:v>
                </c:pt>
                <c:pt idx="6">
                  <c:v>9657.6919999999991</c:v>
                </c:pt>
                <c:pt idx="7">
                  <c:v>9150.0439999999999</c:v>
                </c:pt>
                <c:pt idx="8">
                  <c:v>9105.4709999999995</c:v>
                </c:pt>
                <c:pt idx="9">
                  <c:v>8606.0159999999996</c:v>
                </c:pt>
                <c:pt idx="10">
                  <c:v>9571.1810000000005</c:v>
                </c:pt>
                <c:pt idx="11">
                  <c:v>8904.018</c:v>
                </c:pt>
                <c:pt idx="12">
                  <c:v>9191.4860000000008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467872"/>
        <c:axId val="1091487456"/>
      </c:barChart>
      <c:lineChart>
        <c:grouping val="standard"/>
        <c:varyColors val="0"/>
        <c:ser>
          <c:idx val="1"/>
          <c:order val="0"/>
          <c:tx>
            <c:strRef>
              <c:f>'5'!$B$24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'5'!$D$24:$P$24</c:f>
              <c:numCache>
                <c:formatCode>#,##0</c:formatCode>
                <c:ptCount val="13"/>
                <c:pt idx="0">
                  <c:v>7674.1239999999998</c:v>
                </c:pt>
                <c:pt idx="1">
                  <c:v>7492.2160000000003</c:v>
                </c:pt>
                <c:pt idx="2">
                  <c:v>8637.1550000000007</c:v>
                </c:pt>
                <c:pt idx="3">
                  <c:v>8197.39</c:v>
                </c:pt>
                <c:pt idx="4">
                  <c:v>7700.8990000000003</c:v>
                </c:pt>
                <c:pt idx="5">
                  <c:v>8792.1980000000003</c:v>
                </c:pt>
                <c:pt idx="6">
                  <c:v>9151.6080000000002</c:v>
                </c:pt>
                <c:pt idx="7">
                  <c:v>10359.48</c:v>
                </c:pt>
                <c:pt idx="8">
                  <c:v>8814.2189999999991</c:v>
                </c:pt>
                <c:pt idx="9">
                  <c:v>8889.69</c:v>
                </c:pt>
                <c:pt idx="10">
                  <c:v>9866.8700000000008</c:v>
                </c:pt>
                <c:pt idx="11">
                  <c:v>9667.0519999999997</c:v>
                </c:pt>
                <c:pt idx="12">
                  <c:v>10129.014999999999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467872"/>
        <c:axId val="1091487456"/>
      </c:lineChart>
      <c:catAx>
        <c:axId val="10914678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148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148745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1467872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9.0855364744745329E-2"/>
          <c:y val="0.87078685518893495"/>
          <c:w val="0.83348730176333596"/>
          <c:h val="0.11237229961639406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Outras</a:t>
            </a:r>
            <a:r>
              <a:rPr lang="pt-PT" baseline="0"/>
              <a:t> </a:t>
            </a:r>
            <a:r>
              <a:rPr lang="pt-PT"/>
              <a:t>Prep./Conservas de Sardinhas </a:t>
            </a:r>
            <a:r>
              <a:rPr lang="pt-PT" baseline="0"/>
              <a:t>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4640852030098689"/>
          <c:y val="7.07098410451502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201475513309357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'1'!$B$27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'1'!$E$27:$Q$27</c:f>
              <c:numCache>
                <c:formatCode>0.0</c:formatCode>
                <c:ptCount val="13"/>
                <c:pt idx="0">
                  <c:v>2.570457884199369</c:v>
                </c:pt>
                <c:pt idx="1">
                  <c:v>2.6762408955050638</c:v>
                </c:pt>
                <c:pt idx="2">
                  <c:v>3.1667235020782147</c:v>
                </c:pt>
                <c:pt idx="3">
                  <c:v>3.2621007632799079</c:v>
                </c:pt>
                <c:pt idx="4">
                  <c:v>3.2504950233651031</c:v>
                </c:pt>
                <c:pt idx="5">
                  <c:v>3.5758296875286022</c:v>
                </c:pt>
                <c:pt idx="6">
                  <c:v>3.0120999916336486</c:v>
                </c:pt>
                <c:pt idx="7">
                  <c:v>2.7968634019516778</c:v>
                </c:pt>
                <c:pt idx="8">
                  <c:v>2.8507932212912346</c:v>
                </c:pt>
                <c:pt idx="9">
                  <c:v>3.0481997920035311</c:v>
                </c:pt>
                <c:pt idx="10">
                  <c:v>3.2501285936361262</c:v>
                </c:pt>
                <c:pt idx="11">
                  <c:v>3.2067764252647364</c:v>
                </c:pt>
                <c:pt idx="12">
                  <c:v>3.788971349644954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'1'!$B$28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'1'!$E$28:$Q$28</c:f>
              <c:numCache>
                <c:formatCode>0.0</c:formatCode>
                <c:ptCount val="13"/>
                <c:pt idx="0">
                  <c:v>3.6107211380400663</c:v>
                </c:pt>
                <c:pt idx="1">
                  <c:v>3.7100409294159653</c:v>
                </c:pt>
                <c:pt idx="2">
                  <c:v>4.1021958335615833</c:v>
                </c:pt>
                <c:pt idx="3">
                  <c:v>4.3630208526696954</c:v>
                </c:pt>
                <c:pt idx="4">
                  <c:v>4.5935038489386759</c:v>
                </c:pt>
                <c:pt idx="5">
                  <c:v>4.3801730644667298</c:v>
                </c:pt>
                <c:pt idx="6">
                  <c:v>4.77601116546019</c:v>
                </c:pt>
                <c:pt idx="7">
                  <c:v>4.7276207848002816</c:v>
                </c:pt>
                <c:pt idx="8">
                  <c:v>4.9430360824951087</c:v>
                </c:pt>
                <c:pt idx="9">
                  <c:v>5.32639910852917</c:v>
                </c:pt>
                <c:pt idx="10">
                  <c:v>5.1983026372654528</c:v>
                </c:pt>
                <c:pt idx="11">
                  <c:v>5.1507030085148093</c:v>
                </c:pt>
                <c:pt idx="12">
                  <c:v>5.8555021652608072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131136"/>
        <c:axId val="1091478752"/>
      </c:lineChart>
      <c:catAx>
        <c:axId val="10871311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47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147875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13113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1770338900958995E-2"/>
          <c:y val="0.89631631720192284"/>
          <c:w val="0.82678862857432811"/>
          <c:h val="8.293432422070834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Prep./Conservas de Sardas e Cavalas </a:t>
            </a:r>
            <a:r>
              <a:rPr lang="pt-PT" baseline="0"/>
              <a:t>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7509471576602539"/>
          <c:y val="1.0816302456574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995640171112E-2"/>
          <c:y val="0.13819095477386933"/>
          <c:w val="0.88405455420099421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'1'!$B$31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'1'!$E$31:$Q$31</c:f>
              <c:numCache>
                <c:formatCode>0.0</c:formatCode>
                <c:ptCount val="13"/>
                <c:pt idx="0">
                  <c:v>3.8295083119530453</c:v>
                </c:pt>
                <c:pt idx="1">
                  <c:v>1.8902728868008982</c:v>
                </c:pt>
                <c:pt idx="2">
                  <c:v>1.6353564307767081</c:v>
                </c:pt>
                <c:pt idx="3">
                  <c:v>1.5541010481121997</c:v>
                </c:pt>
                <c:pt idx="4">
                  <c:v>2.2860568201943292</c:v>
                </c:pt>
                <c:pt idx="5">
                  <c:v>2.1907453106419981</c:v>
                </c:pt>
                <c:pt idx="6">
                  <c:v>1.8696983748427176</c:v>
                </c:pt>
                <c:pt idx="7">
                  <c:v>3.2641130060830501</c:v>
                </c:pt>
                <c:pt idx="8">
                  <c:v>3.3692112681212478</c:v>
                </c:pt>
                <c:pt idx="9">
                  <c:v>6.3807688278343813</c:v>
                </c:pt>
                <c:pt idx="10">
                  <c:v>8.2245291708825707</c:v>
                </c:pt>
                <c:pt idx="11">
                  <c:v>5.6044948823440865</c:v>
                </c:pt>
                <c:pt idx="12">
                  <c:v>4.2154928663390123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'1'!$B$32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'1'!$E$32:$Q$32</c:f>
              <c:numCache>
                <c:formatCode>0.0</c:formatCode>
                <c:ptCount val="13"/>
                <c:pt idx="0">
                  <c:v>4.4458408626506474</c:v>
                </c:pt>
                <c:pt idx="1">
                  <c:v>4.4124703552013571</c:v>
                </c:pt>
                <c:pt idx="2">
                  <c:v>4.9754234198564857</c:v>
                </c:pt>
                <c:pt idx="3">
                  <c:v>4.5592091728656827</c:v>
                </c:pt>
                <c:pt idx="4">
                  <c:v>4.4220957360651916</c:v>
                </c:pt>
                <c:pt idx="5">
                  <c:v>4.7102352007454167</c:v>
                </c:pt>
                <c:pt idx="6">
                  <c:v>4.6095588883969381</c:v>
                </c:pt>
                <c:pt idx="7">
                  <c:v>5.0409321528945652</c:v>
                </c:pt>
                <c:pt idx="8">
                  <c:v>5.3155216243069692</c:v>
                </c:pt>
                <c:pt idx="9">
                  <c:v>5.4726967739776455</c:v>
                </c:pt>
                <c:pt idx="10">
                  <c:v>5.1718872519493679</c:v>
                </c:pt>
                <c:pt idx="11">
                  <c:v>5.3826207449266157</c:v>
                </c:pt>
                <c:pt idx="12">
                  <c:v>5.6668404869462883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495616"/>
        <c:axId val="1091496160"/>
      </c:lineChart>
      <c:catAx>
        <c:axId val="10914956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49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149616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49561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1770338900958995E-2"/>
          <c:y val="0.89631631720192284"/>
          <c:w val="0.82678862857432811"/>
          <c:h val="8.293432422070834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Prep./Conservas de Sardinhas em azeite - Destinos de Saída 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3534229701431724"/>
          <c:y val="4.49006925975955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8442135195008242"/>
          <c:h val="0.69988379190337602"/>
        </c:manualLayout>
      </c:layout>
      <c:lineChart>
        <c:grouping val="standard"/>
        <c:varyColors val="0"/>
        <c:ser>
          <c:idx val="0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3512.5459999999998</c:v>
                </c:pt>
                <c:pt idx="1">
                  <c:v>3712.7420000000002</c:v>
                </c:pt>
                <c:pt idx="2">
                  <c:v>4241.8549999999996</c:v>
                </c:pt>
                <c:pt idx="3">
                  <c:v>4977.451</c:v>
                </c:pt>
                <c:pt idx="4">
                  <c:v>3245.87</c:v>
                </c:pt>
                <c:pt idx="5">
                  <c:v>3240.826</c:v>
                </c:pt>
                <c:pt idx="6">
                  <c:v>3275.4989999999998</c:v>
                </c:pt>
                <c:pt idx="7">
                  <c:v>3242.239</c:v>
                </c:pt>
                <c:pt idx="8">
                  <c:v>3814.9780000000001</c:v>
                </c:pt>
                <c:pt idx="9">
                  <c:v>4758.6909999999998</c:v>
                </c:pt>
                <c:pt idx="10">
                  <c:v>4473.2709999999997</c:v>
                </c:pt>
                <c:pt idx="11">
                  <c:v>4675.6779999999999</c:v>
                </c:pt>
                <c:pt idx="12">
                  <c:v>4612.7340000000004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865.02800000000002</c:v>
                </c:pt>
                <c:pt idx="1">
                  <c:v>1720.8879999999999</c:v>
                </c:pt>
                <c:pt idx="2">
                  <c:v>1121.298</c:v>
                </c:pt>
                <c:pt idx="3">
                  <c:v>1034.5</c:v>
                </c:pt>
                <c:pt idx="4">
                  <c:v>1005.763</c:v>
                </c:pt>
                <c:pt idx="5">
                  <c:v>843.60599999999999</c:v>
                </c:pt>
                <c:pt idx="6">
                  <c:v>802.96299999999997</c:v>
                </c:pt>
                <c:pt idx="7">
                  <c:v>1086.6199999999999</c:v>
                </c:pt>
                <c:pt idx="8">
                  <c:v>884.69500000000005</c:v>
                </c:pt>
                <c:pt idx="9">
                  <c:v>723.67600000000004</c:v>
                </c:pt>
                <c:pt idx="10">
                  <c:v>1919.9639999999999</c:v>
                </c:pt>
                <c:pt idx="11">
                  <c:v>1344.232</c:v>
                </c:pt>
                <c:pt idx="12">
                  <c:v>1624.7429999999999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483648"/>
        <c:axId val="1091472224"/>
      </c:lineChart>
      <c:catAx>
        <c:axId val="109148364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4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147222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48364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9679487123"/>
          <c:y val="0.91291952225767659"/>
          <c:w val="0.60931768287328403"/>
          <c:h val="5.343201357780802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Outras Prep./Conservas de Sardinhas - Destinos de Saída 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642230971128609"/>
          <c:y val="4.490011665208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771886052573921"/>
          <c:h val="0.68724251387057145"/>
        </c:manualLayout>
      </c:layout>
      <c:lineChart>
        <c:grouping val="standard"/>
        <c:varyColors val="0"/>
        <c:ser>
          <c:idx val="0"/>
          <c:order val="0"/>
          <c:tx>
            <c:strRef>
              <c:f>'2'!$D$9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'2'!$E$9:$Q$9</c:f>
              <c:numCache>
                <c:formatCode>#,##0</c:formatCode>
                <c:ptCount val="13"/>
                <c:pt idx="0">
                  <c:v>9014.8289999999997</c:v>
                </c:pt>
                <c:pt idx="1">
                  <c:v>8102.0889999999999</c:v>
                </c:pt>
                <c:pt idx="2">
                  <c:v>8541.0499999999993</c:v>
                </c:pt>
                <c:pt idx="3">
                  <c:v>6241.3270000000002</c:v>
                </c:pt>
                <c:pt idx="4">
                  <c:v>6082.3270000000002</c:v>
                </c:pt>
                <c:pt idx="5">
                  <c:v>5727.2309999999998</c:v>
                </c:pt>
                <c:pt idx="6">
                  <c:v>4850.2939999999999</c:v>
                </c:pt>
                <c:pt idx="7">
                  <c:v>4387.5820000000003</c:v>
                </c:pt>
                <c:pt idx="8">
                  <c:v>2788.6619999999998</c:v>
                </c:pt>
                <c:pt idx="9">
                  <c:v>1669.11</c:v>
                </c:pt>
                <c:pt idx="10">
                  <c:v>2044.4549999999999</c:v>
                </c:pt>
                <c:pt idx="11">
                  <c:v>2692.2890000000002</c:v>
                </c:pt>
                <c:pt idx="12">
                  <c:v>2517.4670000000001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'2'!$D$10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'2'!$E$10:$Q$10</c:f>
              <c:numCache>
                <c:formatCode>#,##0</c:formatCode>
                <c:ptCount val="13"/>
                <c:pt idx="0">
                  <c:v>1624.9369999999999</c:v>
                </c:pt>
                <c:pt idx="1">
                  <c:v>2088.87</c:v>
                </c:pt>
                <c:pt idx="2">
                  <c:v>2393.6129999999998</c:v>
                </c:pt>
                <c:pt idx="3">
                  <c:v>5637.2</c:v>
                </c:pt>
                <c:pt idx="4">
                  <c:v>1573.16</c:v>
                </c:pt>
                <c:pt idx="5">
                  <c:v>1465.58</c:v>
                </c:pt>
                <c:pt idx="6">
                  <c:v>970.51400000000001</c:v>
                </c:pt>
                <c:pt idx="7">
                  <c:v>1012.518</c:v>
                </c:pt>
                <c:pt idx="8">
                  <c:v>914.10299999999995</c:v>
                </c:pt>
                <c:pt idx="9">
                  <c:v>897.43499999999995</c:v>
                </c:pt>
                <c:pt idx="10">
                  <c:v>1549.002</c:v>
                </c:pt>
                <c:pt idx="11">
                  <c:v>1444.5029999999999</c:v>
                </c:pt>
                <c:pt idx="12">
                  <c:v>1511.1469999999999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484192"/>
        <c:axId val="1091471136"/>
      </c:lineChart>
      <c:catAx>
        <c:axId val="109148419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47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147113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484192"/>
        <c:crosses val="autoZero"/>
        <c:crossBetween val="between"/>
        <c:majorUnit val="2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860488180033714"/>
          <c:y val="0.90513677521291092"/>
          <c:w val="0.42181992157283577"/>
          <c:h val="7.5322444198607411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Prep./Conservas de Sardas e Cavalas - Destinos de Saída 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642231313264613"/>
          <c:y val="4.489776856184791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20109024827E-2"/>
          <c:y val="0.16240414863396316"/>
          <c:w val="0.87490990308903693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'2'!$D$18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'2'!$E$18:$Q$18</c:f>
              <c:numCache>
                <c:formatCode>#,##0</c:formatCode>
                <c:ptCount val="13"/>
                <c:pt idx="0">
                  <c:v>25372.401999999998</c:v>
                </c:pt>
                <c:pt idx="1">
                  <c:v>31227.244999999999</c:v>
                </c:pt>
                <c:pt idx="2">
                  <c:v>38896.51</c:v>
                </c:pt>
                <c:pt idx="3">
                  <c:v>34624.114999999998</c:v>
                </c:pt>
                <c:pt idx="4">
                  <c:v>39552.036</c:v>
                </c:pt>
                <c:pt idx="5">
                  <c:v>41116.334999999999</c:v>
                </c:pt>
                <c:pt idx="6">
                  <c:v>42360.123</c:v>
                </c:pt>
                <c:pt idx="7">
                  <c:v>44086.62</c:v>
                </c:pt>
                <c:pt idx="8">
                  <c:v>46474.953000000001</c:v>
                </c:pt>
                <c:pt idx="9">
                  <c:v>44211.389000000003</c:v>
                </c:pt>
                <c:pt idx="10">
                  <c:v>45801.368000000002</c:v>
                </c:pt>
                <c:pt idx="11">
                  <c:v>44262.915000000001</c:v>
                </c:pt>
                <c:pt idx="12">
                  <c:v>48437.695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'2'!$D$19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'2'!$E$19:$Q$19</c:f>
              <c:numCache>
                <c:formatCode>#,##0</c:formatCode>
                <c:ptCount val="13"/>
                <c:pt idx="0">
                  <c:v>1415.2829999999999</c:v>
                </c:pt>
                <c:pt idx="1">
                  <c:v>1358.575</c:v>
                </c:pt>
                <c:pt idx="2">
                  <c:v>1718.15</c:v>
                </c:pt>
                <c:pt idx="3">
                  <c:v>2696.24</c:v>
                </c:pt>
                <c:pt idx="4">
                  <c:v>2196.9609999999998</c:v>
                </c:pt>
                <c:pt idx="5">
                  <c:v>3459.9319999999998</c:v>
                </c:pt>
                <c:pt idx="6">
                  <c:v>2157.5770000000002</c:v>
                </c:pt>
                <c:pt idx="7">
                  <c:v>2038.1310000000001</c:v>
                </c:pt>
                <c:pt idx="8">
                  <c:v>1925.375</c:v>
                </c:pt>
                <c:pt idx="9">
                  <c:v>2886.7269999999999</c:v>
                </c:pt>
                <c:pt idx="10">
                  <c:v>3699.701</c:v>
                </c:pt>
                <c:pt idx="11">
                  <c:v>3664.0369999999998</c:v>
                </c:pt>
                <c:pt idx="12">
                  <c:v>3648.99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474400"/>
        <c:axId val="1091484736"/>
      </c:lineChart>
      <c:catAx>
        <c:axId val="10914744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148473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474400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3528741869"/>
          <c:y val="0.89631667927630043"/>
          <c:w val="0.60931763417840923"/>
          <c:h val="5.3431968690746401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Preparações e Conservas de Sardinhas e de Cavalas e Sardas </a:t>
            </a:r>
          </a:p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6668805751967464"/>
          <c:y val="4.49003277984977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8442135195008242"/>
          <c:h val="0.66010008074227555"/>
        </c:manualLayout>
      </c:layout>
      <c:lineChart>
        <c:grouping val="standard"/>
        <c:varyColors val="0"/>
        <c:ser>
          <c:idx val="0"/>
          <c:order val="0"/>
          <c:tx>
            <c:strRef>
              <c:f>'4'!$B$6</c:f>
              <c:strCache>
                <c:ptCount val="1"/>
                <c:pt idx="0">
                  <c:v>Total de Prep./Conservas de Sardinhas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'4'!$D$2:$P$2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'4'!$D$6:$P$6</c:f>
              <c:numCache>
                <c:formatCode>#,##0</c:formatCode>
                <c:ptCount val="13"/>
                <c:pt idx="0">
                  <c:v>18003</c:v>
                </c:pt>
                <c:pt idx="1">
                  <c:v>17692</c:v>
                </c:pt>
                <c:pt idx="2">
                  <c:v>16726</c:v>
                </c:pt>
                <c:pt idx="3">
                  <c:v>13280.818000000001</c:v>
                </c:pt>
                <c:pt idx="4">
                  <c:v>10543.929</c:v>
                </c:pt>
                <c:pt idx="5">
                  <c:v>10636.919</c:v>
                </c:pt>
                <c:pt idx="6">
                  <c:v>11399.802</c:v>
                </c:pt>
                <c:pt idx="7">
                  <c:v>8962.84</c:v>
                </c:pt>
                <c:pt idx="8">
                  <c:v>8712.3109999999997</c:v>
                </c:pt>
                <c:pt idx="9">
                  <c:v>8644.9760000000006</c:v>
                </c:pt>
                <c:pt idx="10">
                  <c:v>9934.0390000000007</c:v>
                </c:pt>
                <c:pt idx="11">
                  <c:v>11265.181999999999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'4'!$B$8</c:f>
              <c:strCache>
                <c:ptCount val="1"/>
                <c:pt idx="0">
                  <c:v>Prep./Conservas Cavalas e Sardas, inteiras 
ou em pedaços 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'4'!$D$2:$P$2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'4'!$D$8:$P$8</c:f>
              <c:numCache>
                <c:formatCode>#,##0</c:formatCode>
                <c:ptCount val="13"/>
                <c:pt idx="0">
                  <c:v>7674.1239999999998</c:v>
                </c:pt>
                <c:pt idx="1">
                  <c:v>7492.2160000000003</c:v>
                </c:pt>
                <c:pt idx="2">
                  <c:v>8637.1550000000007</c:v>
                </c:pt>
                <c:pt idx="3">
                  <c:v>8197.39</c:v>
                </c:pt>
                <c:pt idx="4">
                  <c:v>7700.8990000000003</c:v>
                </c:pt>
                <c:pt idx="5">
                  <c:v>8792.1980000000003</c:v>
                </c:pt>
                <c:pt idx="6">
                  <c:v>9151.6080000000002</c:v>
                </c:pt>
                <c:pt idx="7">
                  <c:v>10359.48</c:v>
                </c:pt>
                <c:pt idx="8">
                  <c:v>8814.2189999999991</c:v>
                </c:pt>
                <c:pt idx="9">
                  <c:v>8889.69</c:v>
                </c:pt>
                <c:pt idx="10">
                  <c:v>9866.8700000000008</c:v>
                </c:pt>
                <c:pt idx="11">
                  <c:v>9667.0519999999997</c:v>
                </c:pt>
                <c:pt idx="12">
                  <c:v>10129.014999999999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471680"/>
        <c:axId val="1091472768"/>
      </c:lineChart>
      <c:catAx>
        <c:axId val="10914716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47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147276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47168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4703065342145051E-2"/>
          <c:y val="0.86982037519444844"/>
          <c:w val="0.85932305519300789"/>
          <c:h val="8.586352336526913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Preparações e Conservas de Sardinhas em azeite  - Produção, Importação, Exportação e Consumo Aparente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12216535433070866"/>
          <c:y val="3.0499264515012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660371184280272"/>
          <c:h val="0.6327218156444485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'5'!$B$5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val>
            <c:numRef>
              <c:f>'5'!$D$5:$P$5</c:f>
              <c:numCache>
                <c:formatCode>#,##0</c:formatCode>
                <c:ptCount val="13"/>
                <c:pt idx="0">
                  <c:v>211.73500000000001</c:v>
                </c:pt>
                <c:pt idx="1">
                  <c:v>175.65700000000001</c:v>
                </c:pt>
                <c:pt idx="2">
                  <c:v>39.161999999999999</c:v>
                </c:pt>
                <c:pt idx="3">
                  <c:v>91.608000000000004</c:v>
                </c:pt>
                <c:pt idx="4">
                  <c:v>142.44800000000001</c:v>
                </c:pt>
                <c:pt idx="5">
                  <c:v>99.503</c:v>
                </c:pt>
                <c:pt idx="6">
                  <c:v>329.14699999999999</c:v>
                </c:pt>
                <c:pt idx="7">
                  <c:v>304.24799999999999</c:v>
                </c:pt>
                <c:pt idx="8">
                  <c:v>231.17099999999999</c:v>
                </c:pt>
                <c:pt idx="9">
                  <c:v>349.71699999999998</c:v>
                </c:pt>
                <c:pt idx="10">
                  <c:v>869.11300000000006</c:v>
                </c:pt>
                <c:pt idx="11">
                  <c:v>2080.42</c:v>
                </c:pt>
                <c:pt idx="12">
                  <c:v>857.38800000000003</c:v>
                </c:pt>
              </c:numCache>
            </c:numRef>
          </c:val>
        </c:ser>
        <c:ser>
          <c:idx val="2"/>
          <c:order val="2"/>
          <c:tx>
            <c:strRef>
              <c:f>'5'!$B$6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val>
            <c:numRef>
              <c:f>'5'!$D$6:$P$6</c:f>
              <c:numCache>
                <c:formatCode>#,##0</c:formatCode>
                <c:ptCount val="13"/>
                <c:pt idx="0">
                  <c:v>4377.5739999999996</c:v>
                </c:pt>
                <c:pt idx="1">
                  <c:v>5433.63</c:v>
                </c:pt>
                <c:pt idx="2">
                  <c:v>5363.1530000000002</c:v>
                </c:pt>
                <c:pt idx="3">
                  <c:v>6011.951</c:v>
                </c:pt>
                <c:pt idx="4">
                  <c:v>4251.6329999999998</c:v>
                </c:pt>
                <c:pt idx="5">
                  <c:v>4084.4319999999998</c:v>
                </c:pt>
                <c:pt idx="6">
                  <c:v>4078.462</c:v>
                </c:pt>
                <c:pt idx="7">
                  <c:v>4328.8590000000004</c:v>
                </c:pt>
                <c:pt idx="8">
                  <c:v>4699.6729999999998</c:v>
                </c:pt>
                <c:pt idx="9">
                  <c:v>5482.3670000000002</c:v>
                </c:pt>
                <c:pt idx="10">
                  <c:v>6393.2349999999997</c:v>
                </c:pt>
                <c:pt idx="11">
                  <c:v>6019.91</c:v>
                </c:pt>
                <c:pt idx="12">
                  <c:v>6237.4769999999999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498880"/>
        <c:axId val="1091479840"/>
      </c:barChart>
      <c:lineChart>
        <c:grouping val="standard"/>
        <c:varyColors val="0"/>
        <c:ser>
          <c:idx val="1"/>
          <c:order val="0"/>
          <c:tx>
            <c:strRef>
              <c:f>'5'!$B$4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'5'!$D$4:$P$4</c:f>
              <c:numCache>
                <c:formatCode>#,##0</c:formatCode>
                <c:ptCount val="13"/>
                <c:pt idx="0">
                  <c:v>6981</c:v>
                </c:pt>
                <c:pt idx="1">
                  <c:v>5619</c:v>
                </c:pt>
                <c:pt idx="2">
                  <c:v>5996</c:v>
                </c:pt>
                <c:pt idx="3">
                  <c:v>4336.7700000000004</c:v>
                </c:pt>
                <c:pt idx="4">
                  <c:v>4472.6689999999999</c:v>
                </c:pt>
                <c:pt idx="5">
                  <c:v>4224.0680000000002</c:v>
                </c:pt>
                <c:pt idx="6">
                  <c:v>4680.5810000000001</c:v>
                </c:pt>
                <c:pt idx="7">
                  <c:v>4442.8490000000002</c:v>
                </c:pt>
                <c:pt idx="8">
                  <c:v>3624.971</c:v>
                </c:pt>
                <c:pt idx="9">
                  <c:v>3830.7660000000001</c:v>
                </c:pt>
                <c:pt idx="10">
                  <c:v>4885.7489999999998</c:v>
                </c:pt>
                <c:pt idx="11">
                  <c:v>5485.4189999999999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498880"/>
        <c:axId val="1091479840"/>
      </c:lineChart>
      <c:catAx>
        <c:axId val="10914988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147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147984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149888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9.0855401159424254E-2"/>
          <c:y val="0.85351932600971958"/>
          <c:w val="0.83348730176333596"/>
          <c:h val="0.11237229961639406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Outras Preparações e Conservas de Sardinhas - Produção, Importação, Exportação e Consumo Aparente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17987346543482213"/>
          <c:y val="1.25304012635756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4654262075E-2"/>
          <c:y val="0.1052890498455505"/>
          <c:w val="0.8681636484101054"/>
          <c:h val="0.6658291457286432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'5'!$B$15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'5'!$D$15:$P$15</c:f>
              <c:numCache>
                <c:formatCode>#,##0</c:formatCode>
                <c:ptCount val="13"/>
                <c:pt idx="0">
                  <c:v>806.64499999999998</c:v>
                </c:pt>
                <c:pt idx="1">
                  <c:v>551.37599999999998</c:v>
                </c:pt>
                <c:pt idx="2">
                  <c:v>917.85500000000002</c:v>
                </c:pt>
                <c:pt idx="3">
                  <c:v>1935.7249999999999</c:v>
                </c:pt>
                <c:pt idx="4">
                  <c:v>757.54</c:v>
                </c:pt>
                <c:pt idx="5">
                  <c:v>491.661</c:v>
                </c:pt>
                <c:pt idx="6">
                  <c:v>800.827</c:v>
                </c:pt>
                <c:pt idx="7">
                  <c:v>1543.902</c:v>
                </c:pt>
                <c:pt idx="8">
                  <c:v>968.26700000000005</c:v>
                </c:pt>
                <c:pt idx="9">
                  <c:v>693.28099999999995</c:v>
                </c:pt>
                <c:pt idx="10">
                  <c:v>876.79300000000001</c:v>
                </c:pt>
                <c:pt idx="11">
                  <c:v>816.09400000000005</c:v>
                </c:pt>
                <c:pt idx="12">
                  <c:v>636.39700000000005</c:v>
                </c:pt>
              </c:numCache>
            </c:numRef>
          </c:val>
        </c:ser>
        <c:ser>
          <c:idx val="2"/>
          <c:order val="2"/>
          <c:tx>
            <c:strRef>
              <c:f>'5'!$B$16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'5'!$D$16:$P$16</c:f>
              <c:numCache>
                <c:formatCode>#,##0</c:formatCode>
                <c:ptCount val="13"/>
                <c:pt idx="0">
                  <c:v>10639.766</c:v>
                </c:pt>
                <c:pt idx="1">
                  <c:v>10190.959000000001</c:v>
                </c:pt>
                <c:pt idx="2">
                  <c:v>10934.663</c:v>
                </c:pt>
                <c:pt idx="3">
                  <c:v>11878.527</c:v>
                </c:pt>
                <c:pt idx="4">
                  <c:v>7655.4870000000001</c:v>
                </c:pt>
                <c:pt idx="5">
                  <c:v>7192.8109999999997</c:v>
                </c:pt>
                <c:pt idx="6">
                  <c:v>5820.808</c:v>
                </c:pt>
                <c:pt idx="7">
                  <c:v>5400.1</c:v>
                </c:pt>
                <c:pt idx="8">
                  <c:v>3702.7649999999999</c:v>
                </c:pt>
                <c:pt idx="9">
                  <c:v>2566.5450000000001</c:v>
                </c:pt>
                <c:pt idx="10">
                  <c:v>3593.4569999999999</c:v>
                </c:pt>
                <c:pt idx="11">
                  <c:v>4136.7920000000004</c:v>
                </c:pt>
                <c:pt idx="12">
                  <c:v>4028.614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485280"/>
        <c:axId val="1091489632"/>
      </c:barChart>
      <c:lineChart>
        <c:grouping val="standard"/>
        <c:varyColors val="0"/>
        <c:ser>
          <c:idx val="1"/>
          <c:order val="0"/>
          <c:tx>
            <c:strRef>
              <c:f>'5'!$B$14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'5'!$D$14:$P$14</c:f>
              <c:numCache>
                <c:formatCode>#,##0</c:formatCode>
                <c:ptCount val="13"/>
                <c:pt idx="0">
                  <c:v>11022</c:v>
                </c:pt>
                <c:pt idx="1">
                  <c:v>12073</c:v>
                </c:pt>
                <c:pt idx="2">
                  <c:v>10730</c:v>
                </c:pt>
                <c:pt idx="3">
                  <c:v>8944.0480000000007</c:v>
                </c:pt>
                <c:pt idx="4">
                  <c:v>6071.26</c:v>
                </c:pt>
                <c:pt idx="5">
                  <c:v>6412.8510000000006</c:v>
                </c:pt>
                <c:pt idx="6">
                  <c:v>6719.2209999999995</c:v>
                </c:pt>
                <c:pt idx="7">
                  <c:v>4519.991</c:v>
                </c:pt>
                <c:pt idx="8">
                  <c:v>5087.34</c:v>
                </c:pt>
                <c:pt idx="9">
                  <c:v>4814.21</c:v>
                </c:pt>
                <c:pt idx="10">
                  <c:v>5048.29</c:v>
                </c:pt>
                <c:pt idx="11">
                  <c:v>5779.7629999999999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485280"/>
        <c:axId val="1091489632"/>
      </c:lineChart>
      <c:catAx>
        <c:axId val="10914852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148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148963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148528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9.0855332540410449E-2"/>
          <c:y val="0.85612433796561893"/>
          <c:w val="0.83348730176333596"/>
          <c:h val="9.0437660174251158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pt/imgres?imgurl=https://images.vidaativa.pt/articles/conservas-de-peixe.jpg&amp;imgrefurl=https://www.vidaativa.pt/a/conservas-de-peixe/&amp;docid=xfuIAY0YYjqj2M&amp;tbnid=Q4vYBjmf1Nh3yM:&amp;vet=10ahUKEwiE7_SB9J7eAhXK_qQKHb66BD0QMwg-KAEwAQ..i&amp;w=850&amp;h=850&amp;hl=pt-PT&amp;bih=888&amp;biw=1596&amp;q=conservas%20de%20peixe&amp;ved=0ahUKEwiE7_SB9J7eAhXK_qQKHb66BD0QMwg-KAEwAQ&amp;iact=mrc&amp;uact=8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gpp.pt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389659</xdr:colOff>
      <xdr:row>6</xdr:row>
      <xdr:rowOff>222741</xdr:rowOff>
    </xdr:from>
    <xdr:to>
      <xdr:col>0</xdr:col>
      <xdr:colOff>2220393</xdr:colOff>
      <xdr:row>7</xdr:row>
      <xdr:rowOff>242454</xdr:rowOff>
    </xdr:to>
    <xdr:pic>
      <xdr:nvPicPr>
        <xdr:cNvPr id="4101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659" y="2318241"/>
          <a:ext cx="1830734" cy="374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303068</xdr:rowOff>
    </xdr:to>
    <xdr:sp macro="" textlink="">
      <xdr:nvSpPr>
        <xdr:cNvPr id="1025" name="Q4vYBjmf1Nh3yM:" descr="Resultado de imagem para conservas de peix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0" y="121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76200</xdr:rowOff>
    </xdr:to>
    <xdr:sp macro="" textlink="">
      <xdr:nvSpPr>
        <xdr:cNvPr id="1027" name="Q4vYBjmf1Nh3yM:" descr="Resultado de imagem para conservas de peix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0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76200</xdr:rowOff>
    </xdr:to>
    <xdr:sp macro="" textlink="">
      <xdr:nvSpPr>
        <xdr:cNvPr id="1028" name="Q4vYBjmf1Nh3yM:" descr="Resultado de imagem para conservas de peix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0" y="305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303069</xdr:colOff>
      <xdr:row>1</xdr:row>
      <xdr:rowOff>320387</xdr:rowOff>
    </xdr:from>
    <xdr:to>
      <xdr:col>0</xdr:col>
      <xdr:colOff>2121476</xdr:colOff>
      <xdr:row>6</xdr:row>
      <xdr:rowOff>268432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3069" y="675410"/>
          <a:ext cx="1818407" cy="1723158"/>
        </a:xfrm>
        <a:prstGeom prst="rect">
          <a:avLst/>
        </a:prstGeom>
      </xdr:spPr>
    </xdr:pic>
    <xdr:clientData/>
  </xdr:twoCellAnchor>
  <xdr:twoCellAnchor editAs="oneCell">
    <xdr:from>
      <xdr:col>0</xdr:col>
      <xdr:colOff>25977</xdr:colOff>
      <xdr:row>0</xdr:row>
      <xdr:rowOff>95250</xdr:rowOff>
    </xdr:from>
    <xdr:to>
      <xdr:col>0</xdr:col>
      <xdr:colOff>2409720</xdr:colOff>
      <xdr:row>1</xdr:row>
      <xdr:rowOff>51150</xdr:rowOff>
    </xdr:to>
    <xdr:pic>
      <xdr:nvPicPr>
        <xdr:cNvPr id="8" name="Imagem 7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977" y="95250"/>
          <a:ext cx="2383743" cy="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752476</xdr:colOff>
      <xdr:row>35</xdr:row>
      <xdr:rowOff>157893</xdr:rowOff>
    </xdr:from>
    <xdr:to>
      <xdr:col>7</xdr:col>
      <xdr:colOff>838200</xdr:colOff>
      <xdr:row>56</xdr:row>
      <xdr:rowOff>148368</xdr:rowOff>
    </xdr:to>
    <xdr:graphicFrame macro="">
      <xdr:nvGraphicFramePr>
        <xdr:cNvPr id="102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704850</xdr:colOff>
      <xdr:row>36</xdr:row>
      <xdr:rowOff>22058</xdr:rowOff>
    </xdr:from>
    <xdr:to>
      <xdr:col>16</xdr:col>
      <xdr:colOff>95249</xdr:colOff>
      <xdr:row>57</xdr:row>
      <xdr:rowOff>12533</xdr:rowOff>
    </xdr:to>
    <xdr:graphicFrame macro="">
      <xdr:nvGraphicFramePr>
        <xdr:cNvPr id="102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552450</xdr:colOff>
      <xdr:row>58</xdr:row>
      <xdr:rowOff>150961</xdr:rowOff>
    </xdr:from>
    <xdr:to>
      <xdr:col>11</xdr:col>
      <xdr:colOff>838200</xdr:colOff>
      <xdr:row>79</xdr:row>
      <xdr:rowOff>141436</xdr:rowOff>
    </xdr:to>
    <xdr:graphicFrame macro="">
      <xdr:nvGraphicFramePr>
        <xdr:cNvPr id="103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914399</xdr:colOff>
      <xdr:row>24</xdr:row>
      <xdr:rowOff>0</xdr:rowOff>
    </xdr:from>
    <xdr:to>
      <xdr:col>8</xdr:col>
      <xdr:colOff>57150</xdr:colOff>
      <xdr:row>42</xdr:row>
      <xdr:rowOff>142875</xdr:rowOff>
    </xdr:to>
    <xdr:graphicFrame macro="">
      <xdr:nvGraphicFramePr>
        <xdr:cNvPr id="20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19049</xdr:colOff>
      <xdr:row>24</xdr:row>
      <xdr:rowOff>25399</xdr:rowOff>
    </xdr:from>
    <xdr:to>
      <xdr:col>16</xdr:col>
      <xdr:colOff>257174</xdr:colOff>
      <xdr:row>42</xdr:row>
      <xdr:rowOff>76200</xdr:rowOff>
    </xdr:to>
    <xdr:graphicFrame macro="">
      <xdr:nvGraphicFramePr>
        <xdr:cNvPr id="20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142876</xdr:colOff>
      <xdr:row>46</xdr:row>
      <xdr:rowOff>19051</xdr:rowOff>
    </xdr:from>
    <xdr:to>
      <xdr:col>12</xdr:col>
      <xdr:colOff>485776</xdr:colOff>
      <xdr:row>66</xdr:row>
      <xdr:rowOff>47625</xdr:rowOff>
    </xdr:to>
    <xdr:graphicFrame macro="">
      <xdr:nvGraphicFramePr>
        <xdr:cNvPr id="205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</xdr:row>
      <xdr:rowOff>197540</xdr:rowOff>
    </xdr:from>
    <xdr:to>
      <xdr:col>11</xdr:col>
      <xdr:colOff>372718</xdr:colOff>
      <xdr:row>33</xdr:row>
      <xdr:rowOff>104361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611606</xdr:colOff>
      <xdr:row>40</xdr:row>
      <xdr:rowOff>157080</xdr:rowOff>
    </xdr:from>
    <xdr:to>
      <xdr:col>6</xdr:col>
      <xdr:colOff>711869</xdr:colOff>
      <xdr:row>62</xdr:row>
      <xdr:rowOff>80211</xdr:rowOff>
    </xdr:to>
    <xdr:graphicFrame macro="">
      <xdr:nvGraphicFramePr>
        <xdr:cNvPr id="307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671763</xdr:colOff>
      <xdr:row>41</xdr:row>
      <xdr:rowOff>110289</xdr:rowOff>
    </xdr:from>
    <xdr:to>
      <xdr:col>15</xdr:col>
      <xdr:colOff>230605</xdr:colOff>
      <xdr:row>63</xdr:row>
      <xdr:rowOff>54977</xdr:rowOff>
    </xdr:to>
    <xdr:graphicFrame macro="">
      <xdr:nvGraphicFramePr>
        <xdr:cNvPr id="308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330867</xdr:colOff>
      <xdr:row>64</xdr:row>
      <xdr:rowOff>37320</xdr:rowOff>
    </xdr:from>
    <xdr:to>
      <xdr:col>10</xdr:col>
      <xdr:colOff>711868</xdr:colOff>
      <xdr:row>85</xdr:row>
      <xdr:rowOff>105667</xdr:rowOff>
    </xdr:to>
    <xdr:graphicFrame macro="">
      <xdr:nvGraphicFramePr>
        <xdr:cNvPr id="308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28515625" style="68" customWidth="1"/>
    <col min="2" max="2" width="55.7109375" style="68" bestFit="1" customWidth="1"/>
    <col min="3" max="16384" width="9.140625" style="68"/>
  </cols>
  <sheetData>
    <row r="1" spans="1:2" ht="27.95" customHeight="1" x14ac:dyDescent="0.2">
      <c r="B1" s="87" t="s">
        <v>39</v>
      </c>
    </row>
    <row r="2" spans="1:2" ht="27.95" customHeight="1" x14ac:dyDescent="0.2">
      <c r="A2" s="99" t="s">
        <v>83</v>
      </c>
      <c r="B2" s="88" t="s">
        <v>55</v>
      </c>
    </row>
    <row r="3" spans="1:2" ht="27.95" customHeight="1" x14ac:dyDescent="0.2">
      <c r="B3" s="90" t="s">
        <v>0</v>
      </c>
    </row>
    <row r="4" spans="1:2" ht="27.95" customHeight="1" x14ac:dyDescent="0.2">
      <c r="B4" s="91" t="s">
        <v>53</v>
      </c>
    </row>
    <row r="5" spans="1:2" ht="27.95" customHeight="1" x14ac:dyDescent="0.25">
      <c r="A5" s="86"/>
      <c r="B5" s="91" t="s">
        <v>75</v>
      </c>
    </row>
    <row r="6" spans="1:2" ht="27.95" customHeight="1" x14ac:dyDescent="0.2">
      <c r="B6" s="91" t="s">
        <v>60</v>
      </c>
    </row>
    <row r="7" spans="1:2" ht="27.95" customHeight="1" x14ac:dyDescent="0.2">
      <c r="B7" s="91" t="s">
        <v>44</v>
      </c>
    </row>
    <row r="8" spans="1:2" ht="22.5" customHeight="1" x14ac:dyDescent="0.2">
      <c r="A8" s="95" t="s">
        <v>52</v>
      </c>
      <c r="B8" s="89"/>
    </row>
    <row r="9" spans="1:2" x14ac:dyDescent="0.2">
      <c r="B9" s="1"/>
    </row>
    <row r="14" spans="1:2" ht="18" x14ac:dyDescent="0.25">
      <c r="A14" s="86"/>
    </row>
  </sheetData>
  <sheetProtection selectLockedCells="1" selectUnlockedCells="1"/>
  <phoneticPr fontId="8" type="noConversion"/>
  <hyperlinks>
    <hyperlink ref="B3" location="1!A1" display="1. Comércio Internacional"/>
    <hyperlink ref="B4" location="'2'!A1" display="2. Destinos das Saídas UE/PT"/>
    <hyperlink ref="B5" location="'3'!A1" display="3. Principais Destinos das Saídas"/>
    <hyperlink ref="B7" location="'5'!A1" display="5. Indicadores de análise do Comércio Internacional"/>
    <hyperlink ref="B6" location="'4'!A1" display="4. Produção pela indústria transformadora e Capturas nominais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08"/>
  <sheetViews>
    <sheetView showGridLines="0" zoomScaleNormal="100" workbookViewId="0"/>
  </sheetViews>
  <sheetFormatPr defaultRowHeight="12.75" x14ac:dyDescent="0.2"/>
  <cols>
    <col min="1" max="1" width="2.42578125" style="1" customWidth="1"/>
    <col min="2" max="2" width="16.85546875" style="1" customWidth="1"/>
    <col min="3" max="3" width="13.7109375" style="1" customWidth="1"/>
    <col min="4" max="4" width="8.7109375" style="1" customWidth="1"/>
    <col min="5" max="17" width="12.7109375" style="1" customWidth="1"/>
    <col min="18" max="16384" width="9.140625" style="1"/>
  </cols>
  <sheetData>
    <row r="1" spans="2:29" ht="29.85" customHeight="1" x14ac:dyDescent="0.2">
      <c r="B1" s="2" t="s">
        <v>38</v>
      </c>
    </row>
    <row r="2" spans="2:29" ht="21" customHeight="1" x14ac:dyDescent="0.2">
      <c r="B2" s="3" t="s">
        <v>1</v>
      </c>
      <c r="C2" s="3" t="s">
        <v>2</v>
      </c>
      <c r="D2" s="4" t="s">
        <v>3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  <c r="R2" s="24"/>
      <c r="S2" s="24"/>
      <c r="T2" s="24"/>
      <c r="U2" s="24"/>
      <c r="V2" s="24"/>
      <c r="W2" s="24"/>
      <c r="X2" s="25"/>
      <c r="Y2" s="25"/>
      <c r="Z2" s="25"/>
      <c r="AA2" s="25"/>
      <c r="AB2" s="25"/>
      <c r="AC2" s="25"/>
    </row>
    <row r="3" spans="2:29" ht="15.95" customHeight="1" x14ac:dyDescent="0.2">
      <c r="B3" s="143" t="s">
        <v>40</v>
      </c>
      <c r="C3" s="143" t="s">
        <v>80</v>
      </c>
      <c r="D3" s="128" t="s">
        <v>4</v>
      </c>
      <c r="E3" s="7">
        <v>211.73500000000001</v>
      </c>
      <c r="F3" s="7">
        <v>175.65700000000001</v>
      </c>
      <c r="G3" s="7">
        <v>39.161999999999999</v>
      </c>
      <c r="H3" s="7">
        <v>91.608000000000004</v>
      </c>
      <c r="I3" s="7">
        <v>142.44800000000001</v>
      </c>
      <c r="J3" s="7">
        <v>99.503</v>
      </c>
      <c r="K3" s="7">
        <v>329.14699999999999</v>
      </c>
      <c r="L3" s="7">
        <v>304.24799999999999</v>
      </c>
      <c r="M3" s="7">
        <v>231.17099999999999</v>
      </c>
      <c r="N3" s="7">
        <v>349.71699999999998</v>
      </c>
      <c r="O3" s="7">
        <v>869.11300000000006</v>
      </c>
      <c r="P3" s="7">
        <v>2080.42</v>
      </c>
      <c r="Q3" s="7">
        <v>857.38800000000003</v>
      </c>
      <c r="R3" s="24"/>
      <c r="S3" s="24"/>
      <c r="T3" s="24"/>
      <c r="U3" s="24"/>
      <c r="V3" s="24"/>
      <c r="W3" s="24"/>
      <c r="X3" s="25"/>
      <c r="Y3" s="25"/>
      <c r="Z3" s="25"/>
      <c r="AA3" s="25"/>
      <c r="AB3" s="25"/>
      <c r="AC3" s="25"/>
    </row>
    <row r="4" spans="2:29" ht="15.95" customHeight="1" x14ac:dyDescent="0.2">
      <c r="B4" s="143"/>
      <c r="C4" s="143"/>
      <c r="D4" s="124" t="s">
        <v>5</v>
      </c>
      <c r="E4" s="7">
        <v>4377.5739999999996</v>
      </c>
      <c r="F4" s="7">
        <v>5433.63</v>
      </c>
      <c r="G4" s="7">
        <v>5363.1530000000002</v>
      </c>
      <c r="H4" s="7">
        <v>6011.951</v>
      </c>
      <c r="I4" s="7">
        <v>4251.6329999999998</v>
      </c>
      <c r="J4" s="7">
        <v>4084.4319999999998</v>
      </c>
      <c r="K4" s="7">
        <v>4078.462</v>
      </c>
      <c r="L4" s="7">
        <v>4328.8590000000004</v>
      </c>
      <c r="M4" s="7">
        <v>4699.6729999999998</v>
      </c>
      <c r="N4" s="7">
        <v>5482.3670000000002</v>
      </c>
      <c r="O4" s="7">
        <v>6393.2349999999997</v>
      </c>
      <c r="P4" s="7">
        <v>6019.91</v>
      </c>
      <c r="Q4" s="7">
        <v>6237.4769999999999</v>
      </c>
      <c r="R4" s="84"/>
      <c r="S4" s="84"/>
      <c r="T4" s="11"/>
      <c r="U4" s="11"/>
      <c r="V4" s="11"/>
      <c r="W4" s="11"/>
    </row>
    <row r="5" spans="2:29" ht="15.95" customHeight="1" x14ac:dyDescent="0.2">
      <c r="B5" s="143"/>
      <c r="C5" s="145"/>
      <c r="D5" s="129" t="s">
        <v>6</v>
      </c>
      <c r="E5" s="8">
        <f t="shared" ref="E5" si="0">E4-E3</f>
        <v>4165.8389999999999</v>
      </c>
      <c r="F5" s="8">
        <f>F4-F3</f>
        <v>5257.973</v>
      </c>
      <c r="G5" s="8">
        <f>G4-G3</f>
        <v>5323.991</v>
      </c>
      <c r="H5" s="8">
        <f t="shared" ref="H5:I5" si="1">H4-H3</f>
        <v>5920.3429999999998</v>
      </c>
      <c r="I5" s="8">
        <f t="shared" si="1"/>
        <v>4109.1849999999995</v>
      </c>
      <c r="J5" s="8">
        <f t="shared" ref="J5:K5" si="2">J4-J3</f>
        <v>3984.9289999999996</v>
      </c>
      <c r="K5" s="8">
        <f t="shared" si="2"/>
        <v>3749.3150000000001</v>
      </c>
      <c r="L5" s="8">
        <f t="shared" ref="L5:M5" si="3">L4-L3</f>
        <v>4024.6110000000003</v>
      </c>
      <c r="M5" s="8">
        <f t="shared" si="3"/>
        <v>4468.5019999999995</v>
      </c>
      <c r="N5" s="8">
        <f t="shared" ref="N5:P5" si="4">N4-N3</f>
        <v>5132.6500000000005</v>
      </c>
      <c r="O5" s="8">
        <f t="shared" si="4"/>
        <v>5524.1219999999994</v>
      </c>
      <c r="P5" s="8">
        <f t="shared" si="4"/>
        <v>3939.49</v>
      </c>
      <c r="Q5" s="8">
        <f t="shared" ref="Q5" si="5">Q4-Q3</f>
        <v>5380.0889999999999</v>
      </c>
      <c r="R5" s="84"/>
      <c r="S5" s="84"/>
      <c r="T5" s="11"/>
      <c r="U5" s="11"/>
      <c r="V5" s="11"/>
      <c r="W5" s="11"/>
    </row>
    <row r="6" spans="2:29" ht="15.95" customHeight="1" x14ac:dyDescent="0.2">
      <c r="B6" s="143"/>
      <c r="C6" s="145" t="s">
        <v>81</v>
      </c>
      <c r="D6" s="128" t="s">
        <v>4</v>
      </c>
      <c r="E6" s="7">
        <v>892.12</v>
      </c>
      <c r="F6" s="7">
        <v>699.84900000000005</v>
      </c>
      <c r="G6" s="7">
        <v>248.21799999999999</v>
      </c>
      <c r="H6" s="7">
        <v>483.36</v>
      </c>
      <c r="I6" s="7">
        <v>601.029</v>
      </c>
      <c r="J6" s="7">
        <v>464.77800000000002</v>
      </c>
      <c r="K6" s="7">
        <v>1231.472</v>
      </c>
      <c r="L6" s="7">
        <v>1280.6289999999999</v>
      </c>
      <c r="M6" s="7">
        <v>1133.0419999999999</v>
      </c>
      <c r="N6" s="7">
        <v>2179.8939999999998</v>
      </c>
      <c r="O6" s="7">
        <v>5181.92</v>
      </c>
      <c r="P6" s="7">
        <v>2703.9540000000002</v>
      </c>
      <c r="Q6" s="7">
        <v>2339.105</v>
      </c>
      <c r="R6" s="84"/>
      <c r="S6" s="84"/>
      <c r="T6" s="11"/>
      <c r="U6" s="11"/>
      <c r="V6" s="11"/>
      <c r="W6" s="11"/>
    </row>
    <row r="7" spans="2:29" ht="15.95" customHeight="1" x14ac:dyDescent="0.2">
      <c r="B7" s="143"/>
      <c r="C7" s="145"/>
      <c r="D7" s="124" t="s">
        <v>5</v>
      </c>
      <c r="E7" s="7">
        <v>20274.823</v>
      </c>
      <c r="F7" s="7">
        <v>24887.261999999999</v>
      </c>
      <c r="G7" s="7">
        <v>26507.424999999999</v>
      </c>
      <c r="H7" s="7">
        <v>32592.995999999999</v>
      </c>
      <c r="I7" s="7">
        <v>23793.612000000001</v>
      </c>
      <c r="J7" s="7">
        <v>23972.07</v>
      </c>
      <c r="K7" s="7">
        <v>24836.157999999999</v>
      </c>
      <c r="L7" s="7">
        <v>26927.517</v>
      </c>
      <c r="M7" s="7">
        <v>29298.171999999999</v>
      </c>
      <c r="N7" s="7">
        <v>32424.844000000001</v>
      </c>
      <c r="O7" s="7">
        <v>37592.508999999998</v>
      </c>
      <c r="P7" s="7">
        <v>34747.938000000002</v>
      </c>
      <c r="Q7" s="7">
        <v>38750.044000000002</v>
      </c>
      <c r="R7" s="84"/>
      <c r="S7" s="84"/>
      <c r="T7" s="11"/>
      <c r="U7" s="11"/>
      <c r="V7" s="11"/>
      <c r="W7" s="11"/>
    </row>
    <row r="8" spans="2:29" ht="15.95" customHeight="1" x14ac:dyDescent="0.2">
      <c r="B8" s="146"/>
      <c r="C8" s="144"/>
      <c r="D8" s="130" t="s">
        <v>6</v>
      </c>
      <c r="E8" s="9">
        <f t="shared" ref="E8" si="6">E7-E6</f>
        <v>19382.703000000001</v>
      </c>
      <c r="F8" s="9">
        <f>F7-F6</f>
        <v>24187.413</v>
      </c>
      <c r="G8" s="9">
        <f>G7-G6</f>
        <v>26259.206999999999</v>
      </c>
      <c r="H8" s="9">
        <f t="shared" ref="H8:I8" si="7">H7-H6</f>
        <v>32109.635999999999</v>
      </c>
      <c r="I8" s="9">
        <f t="shared" si="7"/>
        <v>23192.583000000002</v>
      </c>
      <c r="J8" s="9">
        <f t="shared" ref="J8:K8" si="8">J7-J6</f>
        <v>23507.292000000001</v>
      </c>
      <c r="K8" s="9">
        <f t="shared" si="8"/>
        <v>23604.685999999998</v>
      </c>
      <c r="L8" s="9">
        <f t="shared" ref="L8:M8" si="9">L7-L6</f>
        <v>25646.887999999999</v>
      </c>
      <c r="M8" s="9">
        <f t="shared" si="9"/>
        <v>28165.129999999997</v>
      </c>
      <c r="N8" s="9">
        <f t="shared" ref="N8:P8" si="10">N7-N6</f>
        <v>30244.95</v>
      </c>
      <c r="O8" s="9">
        <f t="shared" si="10"/>
        <v>32410.589</v>
      </c>
      <c r="P8" s="9">
        <f t="shared" si="10"/>
        <v>32043.984</v>
      </c>
      <c r="Q8" s="9">
        <f t="shared" ref="Q8" si="11">Q7-Q6</f>
        <v>36410.938999999998</v>
      </c>
      <c r="R8" s="84"/>
      <c r="S8" s="84"/>
      <c r="T8" s="11"/>
      <c r="U8" s="11"/>
      <c r="V8" s="11"/>
      <c r="W8" s="11"/>
    </row>
    <row r="9" spans="2:29" ht="15.95" customHeight="1" x14ac:dyDescent="0.2">
      <c r="B9" s="143" t="s">
        <v>41</v>
      </c>
      <c r="C9" s="143" t="s">
        <v>80</v>
      </c>
      <c r="D9" s="128" t="s">
        <v>4</v>
      </c>
      <c r="E9" s="7">
        <v>806.64499999999998</v>
      </c>
      <c r="F9" s="7">
        <v>551.37599999999998</v>
      </c>
      <c r="G9" s="7">
        <v>917.85500000000002</v>
      </c>
      <c r="H9" s="7">
        <v>1935.7249999999999</v>
      </c>
      <c r="I9" s="7">
        <v>757.54</v>
      </c>
      <c r="J9" s="7">
        <v>491.661</v>
      </c>
      <c r="K9" s="7">
        <v>800.827</v>
      </c>
      <c r="L9" s="7">
        <v>1543.902</v>
      </c>
      <c r="M9" s="7">
        <v>968.26700000000005</v>
      </c>
      <c r="N9" s="7">
        <v>693.28099999999995</v>
      </c>
      <c r="O9" s="7">
        <v>876.79300000000001</v>
      </c>
      <c r="P9" s="7">
        <v>816.09400000000005</v>
      </c>
      <c r="Q9" s="7">
        <v>636.39700000000005</v>
      </c>
      <c r="R9" s="84"/>
      <c r="S9" s="84"/>
      <c r="T9" s="11"/>
      <c r="U9" s="11"/>
      <c r="V9" s="11"/>
      <c r="W9" s="11"/>
    </row>
    <row r="10" spans="2:29" ht="15.95" customHeight="1" x14ac:dyDescent="0.2">
      <c r="B10" s="143"/>
      <c r="C10" s="143"/>
      <c r="D10" s="124" t="s">
        <v>5</v>
      </c>
      <c r="E10" s="7">
        <v>10639.766</v>
      </c>
      <c r="F10" s="7">
        <v>10190.959000000001</v>
      </c>
      <c r="G10" s="7">
        <v>10934.663</v>
      </c>
      <c r="H10" s="7">
        <v>11878.527</v>
      </c>
      <c r="I10" s="7">
        <v>7655.4870000000001</v>
      </c>
      <c r="J10" s="7">
        <v>7192.8109999999997</v>
      </c>
      <c r="K10" s="7">
        <v>5820.808</v>
      </c>
      <c r="L10" s="7">
        <v>5400.1</v>
      </c>
      <c r="M10" s="7">
        <v>3702.7649999999999</v>
      </c>
      <c r="N10" s="7">
        <v>2566.5450000000001</v>
      </c>
      <c r="O10" s="7">
        <v>3593.4569999999999</v>
      </c>
      <c r="P10" s="7">
        <v>4136.7920000000004</v>
      </c>
      <c r="Q10" s="7">
        <v>4028.614</v>
      </c>
      <c r="R10" s="84"/>
      <c r="S10" s="84"/>
      <c r="T10" s="84"/>
      <c r="U10" s="11"/>
      <c r="V10" s="11"/>
    </row>
    <row r="11" spans="2:29" ht="15.95" customHeight="1" x14ac:dyDescent="0.2">
      <c r="B11" s="143"/>
      <c r="C11" s="145"/>
      <c r="D11" s="129" t="s">
        <v>6</v>
      </c>
      <c r="E11" s="8">
        <f t="shared" ref="E11" si="12">E10-E9</f>
        <v>9833.1209999999992</v>
      </c>
      <c r="F11" s="8">
        <f>F10-F9</f>
        <v>9639.5830000000005</v>
      </c>
      <c r="G11" s="8">
        <f>G10-G9</f>
        <v>10016.808000000001</v>
      </c>
      <c r="H11" s="8">
        <f t="shared" ref="H11:I11" si="13">H10-H9</f>
        <v>9942.8019999999997</v>
      </c>
      <c r="I11" s="8">
        <f t="shared" si="13"/>
        <v>6897.9470000000001</v>
      </c>
      <c r="J11" s="8">
        <f t="shared" ref="J11:K11" si="14">J10-J9</f>
        <v>6701.15</v>
      </c>
      <c r="K11" s="8">
        <f t="shared" si="14"/>
        <v>5019.9809999999998</v>
      </c>
      <c r="L11" s="8">
        <f t="shared" ref="L11:M11" si="15">L10-L9</f>
        <v>3856.1980000000003</v>
      </c>
      <c r="M11" s="8">
        <f t="shared" si="15"/>
        <v>2734.4979999999996</v>
      </c>
      <c r="N11" s="8">
        <f t="shared" ref="N11:P11" si="16">N10-N9</f>
        <v>1873.2640000000001</v>
      </c>
      <c r="O11" s="8">
        <f t="shared" si="16"/>
        <v>2716.6639999999998</v>
      </c>
      <c r="P11" s="8">
        <f t="shared" si="16"/>
        <v>3320.6980000000003</v>
      </c>
      <c r="Q11" s="8">
        <f t="shared" ref="Q11" si="17">Q10-Q9</f>
        <v>3392.2170000000001</v>
      </c>
      <c r="R11" s="84"/>
      <c r="S11" s="84"/>
      <c r="T11" s="84"/>
      <c r="U11" s="11"/>
      <c r="V11" s="11"/>
    </row>
    <row r="12" spans="2:29" ht="15.95" customHeight="1" x14ac:dyDescent="0.2">
      <c r="B12" s="143"/>
      <c r="C12" s="145" t="s">
        <v>81</v>
      </c>
      <c r="D12" s="128" t="s">
        <v>4</v>
      </c>
      <c r="E12" s="7">
        <v>2073.4470000000001</v>
      </c>
      <c r="F12" s="7">
        <v>1475.615</v>
      </c>
      <c r="G12" s="7">
        <v>2906.5929999999998</v>
      </c>
      <c r="H12" s="7">
        <v>6314.53</v>
      </c>
      <c r="I12" s="7">
        <v>2462.38</v>
      </c>
      <c r="J12" s="7">
        <v>1758.096</v>
      </c>
      <c r="K12" s="7">
        <v>2412.1709999999998</v>
      </c>
      <c r="L12" s="7">
        <v>4318.0829999999996</v>
      </c>
      <c r="M12" s="7">
        <v>2760.3290000000002</v>
      </c>
      <c r="N12" s="7">
        <v>2113.259</v>
      </c>
      <c r="O12" s="7">
        <v>2849.69</v>
      </c>
      <c r="P12" s="7">
        <v>2617.0309999999999</v>
      </c>
      <c r="Q12" s="7">
        <v>2411.29</v>
      </c>
      <c r="R12" s="84"/>
      <c r="S12" s="84"/>
      <c r="T12" s="84"/>
    </row>
    <row r="13" spans="2:29" ht="15.95" customHeight="1" x14ac:dyDescent="0.2">
      <c r="B13" s="143"/>
      <c r="C13" s="145"/>
      <c r="D13" s="124" t="s">
        <v>5</v>
      </c>
      <c r="E13" s="7">
        <v>38417.228000000003</v>
      </c>
      <c r="F13" s="7">
        <v>37808.875</v>
      </c>
      <c r="G13" s="7">
        <v>44856.129000000001</v>
      </c>
      <c r="H13" s="7">
        <v>51826.260999999999</v>
      </c>
      <c r="I13" s="7">
        <v>35165.508999999998</v>
      </c>
      <c r="J13" s="7">
        <v>31505.757000000001</v>
      </c>
      <c r="K13" s="7">
        <v>27800.243999999999</v>
      </c>
      <c r="L13" s="7">
        <v>25529.625</v>
      </c>
      <c r="M13" s="7">
        <v>18302.901000000002</v>
      </c>
      <c r="N13" s="7">
        <v>13670.442999999999</v>
      </c>
      <c r="O13" s="7">
        <v>18679.877</v>
      </c>
      <c r="P13" s="7">
        <v>21307.386999999999</v>
      </c>
      <c r="Q13" s="7">
        <v>23589.558000000001</v>
      </c>
      <c r="R13" s="84"/>
      <c r="S13" s="84"/>
      <c r="T13" s="84"/>
    </row>
    <row r="14" spans="2:29" ht="15.95" customHeight="1" x14ac:dyDescent="0.2">
      <c r="B14" s="146"/>
      <c r="C14" s="144"/>
      <c r="D14" s="130" t="s">
        <v>6</v>
      </c>
      <c r="E14" s="9">
        <f t="shared" ref="E14" si="18">E13-E12</f>
        <v>36343.781000000003</v>
      </c>
      <c r="F14" s="9">
        <f>F13-F12</f>
        <v>36333.26</v>
      </c>
      <c r="G14" s="9">
        <f>G13-G12</f>
        <v>41949.536</v>
      </c>
      <c r="H14" s="9">
        <f t="shared" ref="H14:I14" si="19">H13-H12</f>
        <v>45511.731</v>
      </c>
      <c r="I14" s="9">
        <f t="shared" si="19"/>
        <v>32703.128999999997</v>
      </c>
      <c r="J14" s="9">
        <f t="shared" ref="J14:K14" si="20">J13-J12</f>
        <v>29747.661</v>
      </c>
      <c r="K14" s="9">
        <f t="shared" si="20"/>
        <v>25388.073</v>
      </c>
      <c r="L14" s="9">
        <f t="shared" ref="L14:M14" si="21">L13-L12</f>
        <v>21211.542000000001</v>
      </c>
      <c r="M14" s="9">
        <f t="shared" si="21"/>
        <v>15542.572000000002</v>
      </c>
      <c r="N14" s="9">
        <f t="shared" ref="N14:P14" si="22">N13-N12</f>
        <v>11557.183999999999</v>
      </c>
      <c r="O14" s="9">
        <f t="shared" si="22"/>
        <v>15830.187</v>
      </c>
      <c r="P14" s="9">
        <f t="shared" si="22"/>
        <v>18690.356</v>
      </c>
      <c r="Q14" s="9">
        <f t="shared" ref="Q14" si="23">Q13-Q12</f>
        <v>21178.268</v>
      </c>
      <c r="R14" s="84"/>
      <c r="S14" s="84"/>
      <c r="T14" s="84"/>
    </row>
    <row r="15" spans="2:29" ht="15.95" customHeight="1" x14ac:dyDescent="0.2">
      <c r="B15" s="143" t="s">
        <v>42</v>
      </c>
      <c r="C15" s="143" t="s">
        <v>80</v>
      </c>
      <c r="D15" s="128" t="s">
        <v>4</v>
      </c>
      <c r="E15" s="7">
        <v>142.26499999999999</v>
      </c>
      <c r="F15" s="7">
        <v>504.89800000000002</v>
      </c>
      <c r="G15" s="7">
        <v>543.17700000000002</v>
      </c>
      <c r="H15" s="7">
        <v>784.45799999999997</v>
      </c>
      <c r="I15" s="7">
        <v>1163.1780000000001</v>
      </c>
      <c r="J15" s="7">
        <v>1094.9259999999999</v>
      </c>
      <c r="K15" s="7">
        <v>1626.058</v>
      </c>
      <c r="L15" s="7">
        <v>666.44200000000001</v>
      </c>
      <c r="M15" s="7">
        <v>655.58399999999995</v>
      </c>
      <c r="N15" s="7">
        <v>601.35699999999997</v>
      </c>
      <c r="O15" s="7">
        <v>838.096</v>
      </c>
      <c r="P15" s="7">
        <v>956.68799999999999</v>
      </c>
      <c r="Q15" s="7">
        <v>1140.2280000000001</v>
      </c>
      <c r="R15" s="84"/>
      <c r="S15" s="84"/>
    </row>
    <row r="16" spans="2:29" ht="15.95" customHeight="1" x14ac:dyDescent="0.2">
      <c r="B16" s="143"/>
      <c r="C16" s="143"/>
      <c r="D16" s="124" t="s">
        <v>5</v>
      </c>
      <c r="E16" s="7">
        <v>6025.3360000000002</v>
      </c>
      <c r="F16" s="7">
        <v>7384.9380000000001</v>
      </c>
      <c r="G16" s="7">
        <v>8163.0559999999996</v>
      </c>
      <c r="H16" s="7">
        <v>8185.7079999999996</v>
      </c>
      <c r="I16" s="7">
        <v>9440.9979999999996</v>
      </c>
      <c r="J16" s="7">
        <v>9463.7029999999995</v>
      </c>
      <c r="K16" s="7">
        <v>9657.6919999999991</v>
      </c>
      <c r="L16" s="7">
        <v>9150.0439999999999</v>
      </c>
      <c r="M16" s="7">
        <v>9105.4709999999995</v>
      </c>
      <c r="N16" s="7">
        <v>8606.0159999999996</v>
      </c>
      <c r="O16" s="7">
        <v>9571.1810000000005</v>
      </c>
      <c r="P16" s="7">
        <v>8904.018</v>
      </c>
      <c r="Q16" s="7">
        <v>9191.4860000000008</v>
      </c>
      <c r="R16" s="84"/>
      <c r="S16" s="84"/>
    </row>
    <row r="17" spans="2:19" ht="15.95" customHeight="1" x14ac:dyDescent="0.2">
      <c r="B17" s="143"/>
      <c r="C17" s="145"/>
      <c r="D17" s="129" t="s">
        <v>6</v>
      </c>
      <c r="E17" s="8">
        <f t="shared" ref="E17" si="24">E16-E15</f>
        <v>5883.0709999999999</v>
      </c>
      <c r="F17" s="8">
        <f>F16-F15</f>
        <v>6880.04</v>
      </c>
      <c r="G17" s="8">
        <f>G16-G15</f>
        <v>7619.8789999999999</v>
      </c>
      <c r="H17" s="8">
        <f t="shared" ref="H17:I17" si="25">H16-H15</f>
        <v>7401.25</v>
      </c>
      <c r="I17" s="8">
        <f t="shared" si="25"/>
        <v>8277.82</v>
      </c>
      <c r="J17" s="8">
        <f t="shared" ref="J17:K17" si="26">J16-J15</f>
        <v>8368.777</v>
      </c>
      <c r="K17" s="8">
        <f t="shared" si="26"/>
        <v>8031.6339999999991</v>
      </c>
      <c r="L17" s="8">
        <f t="shared" ref="L17:M17" si="27">L16-L15</f>
        <v>8483.601999999999</v>
      </c>
      <c r="M17" s="8">
        <f t="shared" si="27"/>
        <v>8449.8869999999988</v>
      </c>
      <c r="N17" s="8">
        <f t="shared" ref="N17:P17" si="28">N16-N15</f>
        <v>8004.6589999999997</v>
      </c>
      <c r="O17" s="8">
        <f t="shared" si="28"/>
        <v>8733.0850000000009</v>
      </c>
      <c r="P17" s="8">
        <f t="shared" si="28"/>
        <v>7947.33</v>
      </c>
      <c r="Q17" s="8">
        <f t="shared" ref="Q17" si="29">Q16-Q15</f>
        <v>8051.2580000000007</v>
      </c>
      <c r="R17" s="84"/>
      <c r="S17" s="84"/>
    </row>
    <row r="18" spans="2:19" ht="15.95" customHeight="1" x14ac:dyDescent="0.2">
      <c r="B18" s="143"/>
      <c r="C18" s="145" t="s">
        <v>81</v>
      </c>
      <c r="D18" s="128" t="s">
        <v>4</v>
      </c>
      <c r="E18" s="7">
        <v>544.80499999999995</v>
      </c>
      <c r="F18" s="7">
        <v>954.39499999999998</v>
      </c>
      <c r="G18" s="7">
        <v>888.28800000000001</v>
      </c>
      <c r="H18" s="7">
        <v>1219.127</v>
      </c>
      <c r="I18" s="7">
        <v>2659.0909999999999</v>
      </c>
      <c r="J18" s="7">
        <v>2398.7040000000002</v>
      </c>
      <c r="K18" s="7">
        <v>3040.2379999999998</v>
      </c>
      <c r="L18" s="7">
        <v>2175.3420000000001</v>
      </c>
      <c r="M18" s="7">
        <v>2208.8009999999999</v>
      </c>
      <c r="N18" s="7">
        <v>3837.12</v>
      </c>
      <c r="O18" s="7">
        <v>6892.9449999999997</v>
      </c>
      <c r="P18" s="7">
        <v>5361.7529999999997</v>
      </c>
      <c r="Q18" s="7">
        <v>4806.6229999999996</v>
      </c>
      <c r="R18" s="84"/>
      <c r="S18" s="84"/>
    </row>
    <row r="19" spans="2:19" ht="15.95" customHeight="1" x14ac:dyDescent="0.2">
      <c r="B19" s="143"/>
      <c r="C19" s="145"/>
      <c r="D19" s="124" t="s">
        <v>5</v>
      </c>
      <c r="E19" s="7">
        <v>26787.685000000001</v>
      </c>
      <c r="F19" s="7">
        <v>32585.82</v>
      </c>
      <c r="G19" s="7">
        <v>40614.660000000003</v>
      </c>
      <c r="H19" s="7">
        <v>37320.355000000003</v>
      </c>
      <c r="I19" s="7">
        <v>41748.997000000003</v>
      </c>
      <c r="J19" s="7">
        <v>44576.267</v>
      </c>
      <c r="K19" s="7">
        <v>44517.7</v>
      </c>
      <c r="L19" s="7">
        <v>46124.750999999997</v>
      </c>
      <c r="M19" s="7">
        <v>48400.328000000001</v>
      </c>
      <c r="N19" s="7">
        <v>47098.116000000002</v>
      </c>
      <c r="O19" s="7">
        <v>49501.069000000003</v>
      </c>
      <c r="P19" s="7">
        <v>47926.951999999997</v>
      </c>
      <c r="Q19" s="7">
        <v>52086.684999999998</v>
      </c>
      <c r="R19" s="84"/>
      <c r="S19" s="84"/>
    </row>
    <row r="20" spans="2:19" ht="15.95" customHeight="1" x14ac:dyDescent="0.2">
      <c r="B20" s="144"/>
      <c r="C20" s="144"/>
      <c r="D20" s="130" t="s">
        <v>6</v>
      </c>
      <c r="E20" s="9">
        <f t="shared" ref="E20" si="30">E19-E18</f>
        <v>26242.880000000001</v>
      </c>
      <c r="F20" s="9">
        <f>F19-F18</f>
        <v>31631.424999999999</v>
      </c>
      <c r="G20" s="9">
        <f>G19-G18</f>
        <v>39726.372000000003</v>
      </c>
      <c r="H20" s="9">
        <f t="shared" ref="H20:I20" si="31">H19-H18</f>
        <v>36101.228000000003</v>
      </c>
      <c r="I20" s="9">
        <f t="shared" si="31"/>
        <v>39089.906000000003</v>
      </c>
      <c r="J20" s="9">
        <f t="shared" ref="J20:K20" si="32">J19-J18</f>
        <v>42177.563000000002</v>
      </c>
      <c r="K20" s="9">
        <f t="shared" si="32"/>
        <v>41477.462</v>
      </c>
      <c r="L20" s="9">
        <f t="shared" ref="L20:M20" si="33">L19-L18</f>
        <v>43949.409</v>
      </c>
      <c r="M20" s="9">
        <f t="shared" si="33"/>
        <v>46191.527000000002</v>
      </c>
      <c r="N20" s="9">
        <f t="shared" ref="N20:P20" si="34">N19-N18</f>
        <v>43260.995999999999</v>
      </c>
      <c r="O20" s="9">
        <f t="shared" si="34"/>
        <v>42608.124000000003</v>
      </c>
      <c r="P20" s="9">
        <f t="shared" si="34"/>
        <v>42565.199000000001</v>
      </c>
      <c r="Q20" s="9">
        <f t="shared" ref="Q20" si="35">Q19-Q18</f>
        <v>47280.061999999998</v>
      </c>
      <c r="R20" s="84"/>
    </row>
    <row r="21" spans="2:19" x14ac:dyDescent="0.2">
      <c r="B21" s="131"/>
      <c r="C21" s="132"/>
      <c r="D21" s="132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84"/>
    </row>
    <row r="22" spans="2:19" ht="15.95" customHeight="1" x14ac:dyDescent="0.2">
      <c r="B22" s="133" t="s">
        <v>40</v>
      </c>
      <c r="C22" s="132"/>
      <c r="D22" s="132"/>
      <c r="R22" s="84"/>
    </row>
    <row r="23" spans="2:19" ht="15.95" customHeight="1" x14ac:dyDescent="0.2">
      <c r="B23" s="134" t="s">
        <v>7</v>
      </c>
      <c r="C23" s="135"/>
      <c r="D23" s="136" t="s">
        <v>43</v>
      </c>
      <c r="E23" s="38">
        <f t="shared" ref="E23:F23" si="36">E6/E3</f>
        <v>4.2133799324627477</v>
      </c>
      <c r="F23" s="38">
        <f t="shared" si="36"/>
        <v>3.984179395071076</v>
      </c>
      <c r="G23" s="38">
        <f t="shared" ref="G23:I23" si="37">G6/G3</f>
        <v>6.3382360451458046</v>
      </c>
      <c r="H23" s="38">
        <f t="shared" si="37"/>
        <v>5.2763950746659676</v>
      </c>
      <c r="I23" s="38">
        <f t="shared" si="37"/>
        <v>4.2192870380770522</v>
      </c>
      <c r="J23" s="38">
        <f t="shared" ref="J23:K23" si="38">J6/J3</f>
        <v>4.6709948443765512</v>
      </c>
      <c r="K23" s="38">
        <f t="shared" si="38"/>
        <v>3.7414042965605034</v>
      </c>
      <c r="L23" s="38">
        <f t="shared" ref="L23:M23" si="39">L6/L3</f>
        <v>4.2091616050064422</v>
      </c>
      <c r="M23" s="38">
        <f t="shared" si="39"/>
        <v>4.9013154764222158</v>
      </c>
      <c r="N23" s="38">
        <f t="shared" ref="N23:O23" si="40">N6/N3</f>
        <v>6.2333086467057646</v>
      </c>
      <c r="O23" s="38">
        <f t="shared" si="40"/>
        <v>5.9623086986387266</v>
      </c>
      <c r="P23" s="38">
        <f>P6/P3</f>
        <v>1.2997154420741965</v>
      </c>
      <c r="Q23" s="38">
        <f>Q6/Q3</f>
        <v>2.7281755751188492</v>
      </c>
      <c r="R23" s="84"/>
    </row>
    <row r="24" spans="2:19" ht="15.95" customHeight="1" x14ac:dyDescent="0.2">
      <c r="B24" s="137" t="s">
        <v>8</v>
      </c>
      <c r="C24" s="138"/>
      <c r="D24" s="139" t="s">
        <v>43</v>
      </c>
      <c r="E24" s="39">
        <f t="shared" ref="E24:F24" si="41">E7/E4</f>
        <v>4.6315203352359093</v>
      </c>
      <c r="F24" s="39">
        <f t="shared" si="41"/>
        <v>4.5802275826657315</v>
      </c>
      <c r="G24" s="39">
        <f t="shared" ref="G24:I24" si="42">G7/G4</f>
        <v>4.9425077002278321</v>
      </c>
      <c r="H24" s="39">
        <f t="shared" si="42"/>
        <v>5.4213675394227261</v>
      </c>
      <c r="I24" s="39">
        <f t="shared" si="42"/>
        <v>5.5963466272841522</v>
      </c>
      <c r="J24" s="39">
        <f t="shared" ref="J24:K24" si="43">J7/J4</f>
        <v>5.8691318646019814</v>
      </c>
      <c r="K24" s="39">
        <f t="shared" si="43"/>
        <v>6.0895891637582986</v>
      </c>
      <c r="L24" s="39">
        <f t="shared" ref="L24:M24" si="44">L7/L4</f>
        <v>6.2204652542390493</v>
      </c>
      <c r="M24" s="39">
        <f t="shared" si="44"/>
        <v>6.2340873503326719</v>
      </c>
      <c r="N24" s="39">
        <f t="shared" ref="N24:P24" si="45">N7/N4</f>
        <v>5.9143877088126349</v>
      </c>
      <c r="O24" s="39">
        <f t="shared" si="45"/>
        <v>5.88004492248447</v>
      </c>
      <c r="P24" s="39">
        <f t="shared" si="45"/>
        <v>5.7721690191381603</v>
      </c>
      <c r="Q24" s="39">
        <f t="shared" ref="Q24" si="46">Q7/Q4</f>
        <v>6.2124548114566194</v>
      </c>
      <c r="R24" s="84"/>
    </row>
    <row r="25" spans="2:19" ht="15.95" customHeight="1" x14ac:dyDescent="0.2">
      <c r="B25" s="140"/>
      <c r="C25" s="141"/>
      <c r="D25" s="132"/>
      <c r="F25"/>
      <c r="G25"/>
      <c r="H25"/>
      <c r="I25"/>
      <c r="J25"/>
      <c r="K25"/>
      <c r="L25"/>
      <c r="M25"/>
      <c r="N25"/>
      <c r="O25"/>
      <c r="P25"/>
      <c r="Q25"/>
      <c r="R25" s="84"/>
    </row>
    <row r="26" spans="2:19" ht="15.95" customHeight="1" x14ac:dyDescent="0.2">
      <c r="B26" s="142" t="s">
        <v>41</v>
      </c>
      <c r="C26" s="132"/>
      <c r="D26" s="132"/>
      <c r="R26" s="84"/>
    </row>
    <row r="27" spans="2:19" ht="15.95" customHeight="1" x14ac:dyDescent="0.2">
      <c r="B27" s="134" t="s">
        <v>7</v>
      </c>
      <c r="C27" s="135"/>
      <c r="D27" s="136" t="s">
        <v>43</v>
      </c>
      <c r="E27" s="38">
        <f t="shared" ref="E27:F27" si="47">E12/E9</f>
        <v>2.570457884199369</v>
      </c>
      <c r="F27" s="38">
        <f t="shared" si="47"/>
        <v>2.6762408955050638</v>
      </c>
      <c r="G27" s="38">
        <f t="shared" ref="G27:I27" si="48">G12/G9</f>
        <v>3.1667235020782147</v>
      </c>
      <c r="H27" s="38">
        <f t="shared" si="48"/>
        <v>3.2621007632799079</v>
      </c>
      <c r="I27" s="38">
        <f t="shared" si="48"/>
        <v>3.2504950233651031</v>
      </c>
      <c r="J27" s="38">
        <f t="shared" ref="J27:K27" si="49">J12/J9</f>
        <v>3.5758296875286022</v>
      </c>
      <c r="K27" s="38">
        <f t="shared" si="49"/>
        <v>3.0120999916336486</v>
      </c>
      <c r="L27" s="38">
        <f t="shared" ref="L27:M27" si="50">L12/L9</f>
        <v>2.7968634019516778</v>
      </c>
      <c r="M27" s="38">
        <f t="shared" si="50"/>
        <v>2.8507932212912346</v>
      </c>
      <c r="N27" s="38">
        <f t="shared" ref="N27:P27" si="51">N12/N9</f>
        <v>3.0481997920035311</v>
      </c>
      <c r="O27" s="38">
        <f t="shared" si="51"/>
        <v>3.2501285936361262</v>
      </c>
      <c r="P27" s="38">
        <f t="shared" si="51"/>
        <v>3.2067764252647364</v>
      </c>
      <c r="Q27" s="38">
        <f t="shared" ref="Q27" si="52">Q12/Q9</f>
        <v>3.788971349644954</v>
      </c>
      <c r="R27" s="84"/>
    </row>
    <row r="28" spans="2:19" ht="15.95" customHeight="1" x14ac:dyDescent="0.2">
      <c r="B28" s="137" t="s">
        <v>8</v>
      </c>
      <c r="C28" s="138"/>
      <c r="D28" s="139" t="s">
        <v>43</v>
      </c>
      <c r="E28" s="39">
        <f t="shared" ref="E28:F28" si="53">E13/E10</f>
        <v>3.6107211380400663</v>
      </c>
      <c r="F28" s="39">
        <f t="shared" si="53"/>
        <v>3.7100409294159653</v>
      </c>
      <c r="G28" s="39">
        <f t="shared" ref="G28:I28" si="54">G13/G10</f>
        <v>4.1021958335615833</v>
      </c>
      <c r="H28" s="39">
        <f t="shared" si="54"/>
        <v>4.3630208526696954</v>
      </c>
      <c r="I28" s="39">
        <f t="shared" si="54"/>
        <v>4.5935038489386759</v>
      </c>
      <c r="J28" s="39">
        <f t="shared" ref="J28:K28" si="55">J13/J10</f>
        <v>4.3801730644667298</v>
      </c>
      <c r="K28" s="39">
        <f t="shared" si="55"/>
        <v>4.77601116546019</v>
      </c>
      <c r="L28" s="39">
        <f t="shared" ref="L28:M28" si="56">L13/L10</f>
        <v>4.7276207848002816</v>
      </c>
      <c r="M28" s="39">
        <f t="shared" si="56"/>
        <v>4.9430360824951087</v>
      </c>
      <c r="N28" s="39">
        <f t="shared" ref="N28:P28" si="57">N13/N10</f>
        <v>5.32639910852917</v>
      </c>
      <c r="O28" s="39">
        <f t="shared" si="57"/>
        <v>5.1983026372654528</v>
      </c>
      <c r="P28" s="39">
        <f t="shared" si="57"/>
        <v>5.1507030085148093</v>
      </c>
      <c r="Q28" s="39">
        <f t="shared" ref="Q28" si="58">Q13/Q10</f>
        <v>5.8555021652608072</v>
      </c>
    </row>
    <row r="29" spans="2:19" ht="15.95" customHeight="1" x14ac:dyDescent="0.2">
      <c r="B29" s="140"/>
      <c r="C29" s="132"/>
      <c r="D29" s="132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9" ht="15.95" customHeight="1" x14ac:dyDescent="0.2">
      <c r="B30" s="142" t="s">
        <v>42</v>
      </c>
      <c r="C30" s="132"/>
      <c r="D30" s="132"/>
    </row>
    <row r="31" spans="2:19" ht="15.95" customHeight="1" x14ac:dyDescent="0.2">
      <c r="B31" s="134" t="s">
        <v>7</v>
      </c>
      <c r="C31" s="135"/>
      <c r="D31" s="136" t="s">
        <v>43</v>
      </c>
      <c r="E31" s="38">
        <f t="shared" ref="E31:F31" si="59">E18/E15</f>
        <v>3.8295083119530453</v>
      </c>
      <c r="F31" s="38">
        <f t="shared" si="59"/>
        <v>1.8902728868008982</v>
      </c>
      <c r="G31" s="38">
        <f t="shared" ref="G31:I31" si="60">G18/G15</f>
        <v>1.6353564307767081</v>
      </c>
      <c r="H31" s="38">
        <f t="shared" si="60"/>
        <v>1.5541010481121997</v>
      </c>
      <c r="I31" s="38">
        <f t="shared" si="60"/>
        <v>2.2860568201943292</v>
      </c>
      <c r="J31" s="38">
        <f t="shared" ref="J31:K31" si="61">J18/J15</f>
        <v>2.1907453106419981</v>
      </c>
      <c r="K31" s="38">
        <f t="shared" si="61"/>
        <v>1.8696983748427176</v>
      </c>
      <c r="L31" s="38">
        <f t="shared" ref="L31:M31" si="62">L18/L15</f>
        <v>3.2641130060830501</v>
      </c>
      <c r="M31" s="38">
        <f t="shared" si="62"/>
        <v>3.3692112681212478</v>
      </c>
      <c r="N31" s="38">
        <f t="shared" ref="N31:P31" si="63">N18/N15</f>
        <v>6.3807688278343813</v>
      </c>
      <c r="O31" s="38">
        <f t="shared" si="63"/>
        <v>8.2245291708825707</v>
      </c>
      <c r="P31" s="38">
        <f t="shared" si="63"/>
        <v>5.6044948823440865</v>
      </c>
      <c r="Q31" s="38">
        <f t="shared" ref="Q31" si="64">Q18/Q15</f>
        <v>4.2154928663390123</v>
      </c>
    </row>
    <row r="32" spans="2:19" ht="15.95" customHeight="1" x14ac:dyDescent="0.2">
      <c r="B32" s="137" t="s">
        <v>8</v>
      </c>
      <c r="C32" s="138"/>
      <c r="D32" s="139" t="s">
        <v>43</v>
      </c>
      <c r="E32" s="39">
        <f t="shared" ref="E32:F32" si="65">E19/E16</f>
        <v>4.4458408626506474</v>
      </c>
      <c r="F32" s="39">
        <f t="shared" si="65"/>
        <v>4.4124703552013571</v>
      </c>
      <c r="G32" s="39">
        <f t="shared" ref="G32:I32" si="66">G19/G16</f>
        <v>4.9754234198564857</v>
      </c>
      <c r="H32" s="39">
        <f t="shared" si="66"/>
        <v>4.5592091728656827</v>
      </c>
      <c r="I32" s="39">
        <f t="shared" si="66"/>
        <v>4.4220957360651916</v>
      </c>
      <c r="J32" s="39">
        <f t="shared" ref="J32:K32" si="67">J19/J16</f>
        <v>4.7102352007454167</v>
      </c>
      <c r="K32" s="39">
        <f t="shared" si="67"/>
        <v>4.6095588883969381</v>
      </c>
      <c r="L32" s="39">
        <f t="shared" ref="L32:M32" si="68">L19/L16</f>
        <v>5.0409321528945652</v>
      </c>
      <c r="M32" s="39">
        <f t="shared" si="68"/>
        <v>5.3155216243069692</v>
      </c>
      <c r="N32" s="39">
        <f t="shared" ref="N32:P32" si="69">N19/N16</f>
        <v>5.4726967739776455</v>
      </c>
      <c r="O32" s="39">
        <f t="shared" si="69"/>
        <v>5.1718872519493679</v>
      </c>
      <c r="P32" s="39">
        <f t="shared" si="69"/>
        <v>5.3826207449266157</v>
      </c>
      <c r="Q32" s="39">
        <f t="shared" ref="Q32" si="70">Q19/Q16</f>
        <v>5.6668404869462883</v>
      </c>
    </row>
    <row r="33" spans="2:16" ht="15.95" customHeight="1" x14ac:dyDescent="0.2">
      <c r="B33" s="73"/>
      <c r="E33"/>
      <c r="F33"/>
      <c r="G33"/>
      <c r="H33"/>
    </row>
    <row r="34" spans="2:16" x14ac:dyDescent="0.2">
      <c r="E34"/>
      <c r="H34"/>
    </row>
    <row r="35" spans="2:16" x14ac:dyDescent="0.2">
      <c r="B35" s="31"/>
      <c r="E35"/>
      <c r="F35"/>
      <c r="G35"/>
      <c r="H35"/>
      <c r="P35" s="30" t="s">
        <v>11</v>
      </c>
    </row>
    <row r="36" spans="2:16" x14ac:dyDescent="0.2">
      <c r="E36"/>
      <c r="F36"/>
      <c r="G36"/>
      <c r="H36"/>
    </row>
    <row r="37" spans="2:16" x14ac:dyDescent="0.2">
      <c r="E37"/>
      <c r="F37"/>
      <c r="G37"/>
      <c r="H37"/>
    </row>
    <row r="38" spans="2:16" x14ac:dyDescent="0.2">
      <c r="E38"/>
      <c r="F38"/>
      <c r="G38"/>
      <c r="H38"/>
    </row>
    <row r="80" spans="5:6" x14ac:dyDescent="0.2">
      <c r="E80" s="16"/>
      <c r="F80" s="16"/>
    </row>
    <row r="81" spans="5:6" x14ac:dyDescent="0.2">
      <c r="E81" s="16"/>
      <c r="F81" s="16"/>
    </row>
    <row r="87" spans="5:6" x14ac:dyDescent="0.2">
      <c r="E87" s="11"/>
    </row>
    <row r="88" spans="5:6" x14ac:dyDescent="0.2">
      <c r="E88" s="11"/>
    </row>
    <row r="89" spans="5:6" x14ac:dyDescent="0.2">
      <c r="E89" s="11"/>
    </row>
    <row r="90" spans="5:6" x14ac:dyDescent="0.2">
      <c r="E90" s="11"/>
    </row>
    <row r="91" spans="5:6" x14ac:dyDescent="0.2">
      <c r="E91" s="11"/>
    </row>
    <row r="92" spans="5:6" x14ac:dyDescent="0.2">
      <c r="E92" s="11"/>
    </row>
    <row r="93" spans="5:6" x14ac:dyDescent="0.2">
      <c r="E93" s="11"/>
    </row>
    <row r="94" spans="5:6" x14ac:dyDescent="0.2">
      <c r="E94" s="11"/>
    </row>
    <row r="95" spans="5:6" x14ac:dyDescent="0.2">
      <c r="E95" s="11"/>
    </row>
    <row r="96" spans="5:6" x14ac:dyDescent="0.2">
      <c r="E96" s="11"/>
    </row>
    <row r="97" spans="5:5" x14ac:dyDescent="0.2">
      <c r="E97" s="11"/>
    </row>
    <row r="98" spans="5:5" x14ac:dyDescent="0.2">
      <c r="E98" s="11"/>
    </row>
    <row r="99" spans="5:5" x14ac:dyDescent="0.2">
      <c r="E99" s="11"/>
    </row>
    <row r="100" spans="5:5" x14ac:dyDescent="0.2">
      <c r="E100" s="11"/>
    </row>
    <row r="101" spans="5:5" x14ac:dyDescent="0.2">
      <c r="E101" s="11"/>
    </row>
    <row r="102" spans="5:5" x14ac:dyDescent="0.2">
      <c r="E102" s="11"/>
    </row>
    <row r="103" spans="5:5" x14ac:dyDescent="0.2">
      <c r="E103" s="11"/>
    </row>
    <row r="104" spans="5:5" x14ac:dyDescent="0.2">
      <c r="E104" s="11"/>
    </row>
    <row r="105" spans="5:5" x14ac:dyDescent="0.2">
      <c r="E105" s="11"/>
    </row>
    <row r="106" spans="5:5" x14ac:dyDescent="0.2">
      <c r="E106" s="11"/>
    </row>
    <row r="107" spans="5:5" x14ac:dyDescent="0.2">
      <c r="E107" s="11"/>
    </row>
    <row r="108" spans="5:5" x14ac:dyDescent="0.2">
      <c r="E108" s="11"/>
    </row>
  </sheetData>
  <sheetProtection selectLockedCells="1" selectUnlockedCells="1"/>
  <sortState ref="R4:U9">
    <sortCondition ref="S4:S9"/>
  </sortState>
  <mergeCells count="9">
    <mergeCell ref="B15:B20"/>
    <mergeCell ref="C15:C17"/>
    <mergeCell ref="C18:C20"/>
    <mergeCell ref="B3:B8"/>
    <mergeCell ref="C3:C5"/>
    <mergeCell ref="C6:C8"/>
    <mergeCell ref="B9:B14"/>
    <mergeCell ref="C9:C11"/>
    <mergeCell ref="C12:C14"/>
  </mergeCells>
  <phoneticPr fontId="8" type="noConversion"/>
  <hyperlinks>
    <hyperlink ref="P35" location="ÍNDICE!A1" display="Voltar ao índice"/>
  </hyperlinks>
  <pageMargins left="0.62992125984251968" right="0.43307086614173229" top="0.98425196850393704" bottom="0.98425196850393704" header="0.51181102362204722" footer="0.51181102362204722"/>
  <pageSetup paperSize="9" scale="63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26"/>
  <sheetViews>
    <sheetView showGridLines="0" zoomScaleNormal="100" workbookViewId="0"/>
  </sheetViews>
  <sheetFormatPr defaultRowHeight="12.75" x14ac:dyDescent="0.2"/>
  <cols>
    <col min="1" max="1" width="2.42578125" style="1" customWidth="1"/>
    <col min="2" max="2" width="18.5703125" style="1" customWidth="1"/>
    <col min="3" max="3" width="13.28515625" style="1" customWidth="1"/>
    <col min="4" max="4" width="8.140625" style="1" customWidth="1"/>
    <col min="5" max="17" width="12.7109375" style="1" customWidth="1"/>
    <col min="18" max="16384" width="9.140625" style="1"/>
  </cols>
  <sheetData>
    <row r="1" spans="1:246" ht="30" customHeight="1" x14ac:dyDescent="0.2">
      <c r="A1"/>
      <c r="B1" s="2" t="s">
        <v>54</v>
      </c>
      <c r="E1"/>
      <c r="G1"/>
      <c r="H1"/>
      <c r="I1"/>
      <c r="J1"/>
      <c r="K1"/>
      <c r="L1"/>
      <c r="M1"/>
      <c r="N1" s="35"/>
      <c r="O1" s="35"/>
      <c r="P1" s="3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spans="1:246" ht="21.75" customHeight="1" x14ac:dyDescent="0.2">
      <c r="A2"/>
      <c r="B2" s="3" t="s">
        <v>1</v>
      </c>
      <c r="C2" s="4" t="s">
        <v>35</v>
      </c>
      <c r="D2" s="3" t="s">
        <v>3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46" ht="15.95" customHeight="1" x14ac:dyDescent="0.2">
      <c r="B3" s="145" t="s">
        <v>40</v>
      </c>
      <c r="C3" s="143" t="s">
        <v>80</v>
      </c>
      <c r="D3" s="123" t="s">
        <v>61</v>
      </c>
      <c r="E3" s="7">
        <v>3512.5459999999998</v>
      </c>
      <c r="F3" s="7">
        <v>3712.7420000000002</v>
      </c>
      <c r="G3" s="7">
        <v>4241.8549999999996</v>
      </c>
      <c r="H3" s="7">
        <v>4977.451</v>
      </c>
      <c r="I3" s="7">
        <v>3245.87</v>
      </c>
      <c r="J3" s="7">
        <v>3240.826</v>
      </c>
      <c r="K3" s="7">
        <v>3275.4989999999998</v>
      </c>
      <c r="L3" s="7">
        <v>3242.239</v>
      </c>
      <c r="M3" s="7">
        <v>3814.9780000000001</v>
      </c>
      <c r="N3" s="7">
        <v>4758.6909999999998</v>
      </c>
      <c r="O3" s="7">
        <v>4473.2709999999997</v>
      </c>
      <c r="P3" s="7">
        <v>4675.6779999999999</v>
      </c>
      <c r="Q3" s="7">
        <v>4612.7340000000004</v>
      </c>
      <c r="R3" s="6"/>
    </row>
    <row r="4" spans="1:246" ht="15.95" customHeight="1" x14ac:dyDescent="0.2">
      <c r="B4" s="145"/>
      <c r="C4" s="143"/>
      <c r="D4" s="124" t="s">
        <v>9</v>
      </c>
      <c r="E4" s="6">
        <v>865.02800000000002</v>
      </c>
      <c r="F4" s="6">
        <v>1720.8879999999999</v>
      </c>
      <c r="G4" s="6">
        <v>1121.298</v>
      </c>
      <c r="H4" s="6">
        <v>1034.5</v>
      </c>
      <c r="I4" s="6">
        <v>1005.763</v>
      </c>
      <c r="J4" s="6">
        <v>843.60599999999999</v>
      </c>
      <c r="K4" s="6">
        <v>802.96299999999997</v>
      </c>
      <c r="L4" s="6">
        <v>1086.6199999999999</v>
      </c>
      <c r="M4" s="6">
        <v>884.69500000000005</v>
      </c>
      <c r="N4" s="6">
        <v>723.67600000000004</v>
      </c>
      <c r="O4" s="6">
        <v>1919.9639999999999</v>
      </c>
      <c r="P4" s="6">
        <v>1344.232</v>
      </c>
      <c r="Q4" s="6">
        <v>1624.7429999999999</v>
      </c>
      <c r="R4" s="6"/>
      <c r="T4" s="11"/>
      <c r="U4" s="11"/>
      <c r="V4" s="11"/>
      <c r="W4" s="11"/>
    </row>
    <row r="5" spans="1:246" ht="15.95" customHeight="1" x14ac:dyDescent="0.2">
      <c r="B5" s="145"/>
      <c r="C5" s="143"/>
      <c r="D5" s="125" t="s">
        <v>10</v>
      </c>
      <c r="E5" s="40">
        <f t="shared" ref="E5:F5" si="0">E3+E4</f>
        <v>4377.5739999999996</v>
      </c>
      <c r="F5" s="40">
        <f t="shared" si="0"/>
        <v>5433.63</v>
      </c>
      <c r="G5" s="40">
        <f t="shared" ref="G5:I5" si="1">G3+G4</f>
        <v>5363.1529999999993</v>
      </c>
      <c r="H5" s="40">
        <f t="shared" si="1"/>
        <v>6011.951</v>
      </c>
      <c r="I5" s="40">
        <f t="shared" si="1"/>
        <v>4251.6329999999998</v>
      </c>
      <c r="J5" s="40">
        <f t="shared" ref="J5:K5" si="2">J3+J4</f>
        <v>4084.4319999999998</v>
      </c>
      <c r="K5" s="40">
        <f t="shared" si="2"/>
        <v>4078.4619999999995</v>
      </c>
      <c r="L5" s="40">
        <f t="shared" ref="L5:M5" si="3">L3+L4</f>
        <v>4328.8590000000004</v>
      </c>
      <c r="M5" s="40">
        <f t="shared" si="3"/>
        <v>4699.6729999999998</v>
      </c>
      <c r="N5" s="40">
        <f t="shared" ref="N5:P5" si="4">N3+N4</f>
        <v>5482.3670000000002</v>
      </c>
      <c r="O5" s="40">
        <f t="shared" si="4"/>
        <v>6393.2349999999997</v>
      </c>
      <c r="P5" s="40">
        <f t="shared" si="4"/>
        <v>6019.91</v>
      </c>
      <c r="Q5" s="40">
        <f t="shared" ref="Q5" si="5">Q3+Q4</f>
        <v>6237.4770000000008</v>
      </c>
      <c r="R5" s="6"/>
      <c r="S5" s="11"/>
      <c r="T5" s="11"/>
      <c r="U5" s="11"/>
      <c r="V5" s="11"/>
      <c r="W5" s="11"/>
    </row>
    <row r="6" spans="1:246" ht="15.95" customHeight="1" x14ac:dyDescent="0.2">
      <c r="B6" s="145"/>
      <c r="C6" s="144" t="s">
        <v>81</v>
      </c>
      <c r="D6" s="123" t="s">
        <v>61</v>
      </c>
      <c r="E6" s="44">
        <v>16782.358</v>
      </c>
      <c r="F6" s="44">
        <v>18331.524000000001</v>
      </c>
      <c r="G6" s="44">
        <v>21831.215</v>
      </c>
      <c r="H6" s="44">
        <v>28098.941999999999</v>
      </c>
      <c r="I6" s="44">
        <v>18964.829000000002</v>
      </c>
      <c r="J6" s="44">
        <v>19400.569</v>
      </c>
      <c r="K6" s="44">
        <v>20493.289000000001</v>
      </c>
      <c r="L6" s="44">
        <v>20994.019</v>
      </c>
      <c r="M6" s="44">
        <v>23906.563999999998</v>
      </c>
      <c r="N6" s="44">
        <v>27763.556</v>
      </c>
      <c r="O6" s="44">
        <v>25888.021000000001</v>
      </c>
      <c r="P6" s="44">
        <v>26527.615000000002</v>
      </c>
      <c r="Q6" s="44">
        <v>28264.823</v>
      </c>
      <c r="R6" s="6"/>
      <c r="S6" s="11"/>
      <c r="T6" s="11"/>
      <c r="U6" s="11"/>
      <c r="V6" s="11"/>
    </row>
    <row r="7" spans="1:246" ht="15.95" customHeight="1" x14ac:dyDescent="0.2">
      <c r="B7" s="145"/>
      <c r="C7" s="144"/>
      <c r="D7" s="124" t="s">
        <v>9</v>
      </c>
      <c r="E7" s="44">
        <v>3492.4650000000001</v>
      </c>
      <c r="F7" s="44">
        <v>6555.7380000000003</v>
      </c>
      <c r="G7" s="44">
        <v>4676.21</v>
      </c>
      <c r="H7" s="44">
        <v>4494.0540000000001</v>
      </c>
      <c r="I7" s="44">
        <v>4828.7830000000004</v>
      </c>
      <c r="J7" s="44">
        <v>4571.5010000000002</v>
      </c>
      <c r="K7" s="44">
        <v>4342.8689999999997</v>
      </c>
      <c r="L7" s="44">
        <v>5933.4979999999996</v>
      </c>
      <c r="M7" s="44">
        <v>5391.6080000000002</v>
      </c>
      <c r="N7" s="44">
        <v>4661.2879999999996</v>
      </c>
      <c r="O7" s="44">
        <v>11704.487999999999</v>
      </c>
      <c r="P7" s="44">
        <v>8220.3230000000003</v>
      </c>
      <c r="Q7" s="44">
        <v>10485.221</v>
      </c>
      <c r="R7" s="6"/>
      <c r="S7" s="11"/>
      <c r="T7" s="11"/>
      <c r="U7" s="11"/>
      <c r="V7" s="11"/>
    </row>
    <row r="8" spans="1:246" ht="15.95" customHeight="1" x14ac:dyDescent="0.2">
      <c r="B8" s="147"/>
      <c r="C8" s="147"/>
      <c r="D8" s="126" t="s">
        <v>10</v>
      </c>
      <c r="E8" s="42">
        <f t="shared" ref="E8:F8" si="6">SUM(E6:E7)</f>
        <v>20274.823</v>
      </c>
      <c r="F8" s="42">
        <f t="shared" si="6"/>
        <v>24887.262000000002</v>
      </c>
      <c r="G8" s="42">
        <f t="shared" ref="G8:H8" si="7">SUM(G6:G7)</f>
        <v>26507.424999999999</v>
      </c>
      <c r="H8" s="42">
        <f t="shared" si="7"/>
        <v>32592.995999999999</v>
      </c>
      <c r="I8" s="42">
        <f t="shared" ref="I8:N8" si="8">SUM(I6:I7)</f>
        <v>23793.612000000001</v>
      </c>
      <c r="J8" s="42">
        <f t="shared" si="8"/>
        <v>23972.07</v>
      </c>
      <c r="K8" s="42">
        <f t="shared" si="8"/>
        <v>24836.157999999999</v>
      </c>
      <c r="L8" s="42">
        <f t="shared" si="8"/>
        <v>26927.517</v>
      </c>
      <c r="M8" s="42">
        <f t="shared" si="8"/>
        <v>29298.171999999999</v>
      </c>
      <c r="N8" s="42">
        <f t="shared" si="8"/>
        <v>32424.844000000001</v>
      </c>
      <c r="O8" s="42">
        <f t="shared" ref="O8:P8" si="9">SUM(O6:O7)</f>
        <v>37592.508999999998</v>
      </c>
      <c r="P8" s="42">
        <f t="shared" si="9"/>
        <v>34747.938000000002</v>
      </c>
      <c r="Q8" s="42">
        <f t="shared" ref="Q8" si="10">SUM(Q6:Q7)</f>
        <v>38750.044000000002</v>
      </c>
      <c r="R8" s="6"/>
      <c r="S8" s="11"/>
      <c r="T8" s="11"/>
      <c r="U8" s="11"/>
      <c r="V8" s="11"/>
    </row>
    <row r="9" spans="1:246" ht="15.95" customHeight="1" x14ac:dyDescent="0.2">
      <c r="B9" s="149" t="s">
        <v>41</v>
      </c>
      <c r="C9" s="150" t="s">
        <v>80</v>
      </c>
      <c r="D9" s="123" t="s">
        <v>61</v>
      </c>
      <c r="E9" s="43">
        <v>9014.8289999999997</v>
      </c>
      <c r="F9" s="43">
        <v>8102.0889999999999</v>
      </c>
      <c r="G9" s="43">
        <v>8541.0499999999993</v>
      </c>
      <c r="H9" s="43">
        <v>6241.3270000000002</v>
      </c>
      <c r="I9" s="43">
        <v>6082.3270000000002</v>
      </c>
      <c r="J9" s="43">
        <v>5727.2309999999998</v>
      </c>
      <c r="K9" s="43">
        <v>4850.2939999999999</v>
      </c>
      <c r="L9" s="43">
        <v>4387.5820000000003</v>
      </c>
      <c r="M9" s="43">
        <v>2788.6619999999998</v>
      </c>
      <c r="N9" s="43">
        <v>1669.11</v>
      </c>
      <c r="O9" s="43">
        <v>2044.4549999999999</v>
      </c>
      <c r="P9" s="43">
        <v>2692.2890000000002</v>
      </c>
      <c r="Q9" s="43">
        <v>2517.4670000000001</v>
      </c>
      <c r="R9" s="11"/>
      <c r="S9" s="11"/>
      <c r="T9" s="11"/>
      <c r="U9" s="11"/>
      <c r="V9" s="11"/>
    </row>
    <row r="10" spans="1:246" ht="15.95" customHeight="1" x14ac:dyDescent="0.2">
      <c r="B10" s="145"/>
      <c r="C10" s="143"/>
      <c r="D10" s="124" t="s">
        <v>9</v>
      </c>
      <c r="E10" s="7">
        <v>1624.9369999999999</v>
      </c>
      <c r="F10" s="7">
        <v>2088.87</v>
      </c>
      <c r="G10" s="7">
        <v>2393.6129999999998</v>
      </c>
      <c r="H10" s="7">
        <v>5637.2</v>
      </c>
      <c r="I10" s="7">
        <v>1573.16</v>
      </c>
      <c r="J10" s="7">
        <v>1465.58</v>
      </c>
      <c r="K10" s="7">
        <v>970.51400000000001</v>
      </c>
      <c r="L10" s="7">
        <v>1012.518</v>
      </c>
      <c r="M10" s="7">
        <v>914.10299999999995</v>
      </c>
      <c r="N10" s="7">
        <v>897.43499999999995</v>
      </c>
      <c r="O10" s="7">
        <v>1549.002</v>
      </c>
      <c r="P10" s="7">
        <v>1444.5029999999999</v>
      </c>
      <c r="Q10" s="7">
        <v>1511.1469999999999</v>
      </c>
      <c r="R10" s="11"/>
      <c r="S10" s="11"/>
      <c r="T10" s="11"/>
      <c r="U10" s="11"/>
      <c r="V10" s="11"/>
    </row>
    <row r="11" spans="1:246" ht="15.95" customHeight="1" x14ac:dyDescent="0.2">
      <c r="B11" s="145"/>
      <c r="C11" s="143"/>
      <c r="D11" s="125" t="s">
        <v>10</v>
      </c>
      <c r="E11" s="40">
        <f t="shared" ref="E11:F11" si="11">E9+E10</f>
        <v>10639.766</v>
      </c>
      <c r="F11" s="40">
        <f t="shared" si="11"/>
        <v>10190.958999999999</v>
      </c>
      <c r="G11" s="40">
        <f t="shared" ref="G11:I11" si="12">G9+G10</f>
        <v>10934.662999999999</v>
      </c>
      <c r="H11" s="40">
        <f t="shared" si="12"/>
        <v>11878.527</v>
      </c>
      <c r="I11" s="40">
        <f t="shared" si="12"/>
        <v>7655.4870000000001</v>
      </c>
      <c r="J11" s="40">
        <f t="shared" ref="J11:K11" si="13">J9+J10</f>
        <v>7192.8109999999997</v>
      </c>
      <c r="K11" s="40">
        <f t="shared" si="13"/>
        <v>5820.808</v>
      </c>
      <c r="L11" s="40">
        <f t="shared" ref="L11:M11" si="14">L9+L10</f>
        <v>5400.1</v>
      </c>
      <c r="M11" s="40">
        <f t="shared" si="14"/>
        <v>3702.7649999999999</v>
      </c>
      <c r="N11" s="40">
        <f t="shared" ref="N11:P11" si="15">N9+N10</f>
        <v>2566.5450000000001</v>
      </c>
      <c r="O11" s="40">
        <f t="shared" si="15"/>
        <v>3593.4569999999999</v>
      </c>
      <c r="P11" s="40">
        <f t="shared" si="15"/>
        <v>4136.7920000000004</v>
      </c>
      <c r="Q11" s="40">
        <f t="shared" ref="Q11" si="16">Q9+Q10</f>
        <v>4028.614</v>
      </c>
      <c r="R11" s="11"/>
      <c r="S11" s="11"/>
      <c r="T11" s="11"/>
      <c r="U11" s="11"/>
      <c r="V11" s="11"/>
    </row>
    <row r="12" spans="1:246" ht="15.95" customHeight="1" x14ac:dyDescent="0.2">
      <c r="B12" s="145"/>
      <c r="C12" s="144" t="s">
        <v>81</v>
      </c>
      <c r="D12" s="123" t="s">
        <v>61</v>
      </c>
      <c r="E12" s="44">
        <v>33408.902999999998</v>
      </c>
      <c r="F12" s="44">
        <v>30548.491999999998</v>
      </c>
      <c r="G12" s="44">
        <v>35529.83</v>
      </c>
      <c r="H12" s="44">
        <v>29587.768</v>
      </c>
      <c r="I12" s="44">
        <v>28308.392</v>
      </c>
      <c r="J12" s="44">
        <v>25291.986000000001</v>
      </c>
      <c r="K12" s="44">
        <v>22901.748</v>
      </c>
      <c r="L12" s="44">
        <v>20268.884999999998</v>
      </c>
      <c r="M12" s="44">
        <v>13845.371999999999</v>
      </c>
      <c r="N12" s="44">
        <v>9132.6679999999997</v>
      </c>
      <c r="O12" s="44">
        <v>10260.713</v>
      </c>
      <c r="P12" s="44">
        <v>13361.781999999999</v>
      </c>
      <c r="Q12" s="44">
        <v>14368.181</v>
      </c>
      <c r="R12" s="11"/>
      <c r="S12" s="11"/>
      <c r="T12" s="11"/>
      <c r="U12" s="11"/>
      <c r="V12" s="11"/>
    </row>
    <row r="13" spans="1:246" ht="15.95" customHeight="1" x14ac:dyDescent="0.2">
      <c r="B13" s="145"/>
      <c r="C13" s="144"/>
      <c r="D13" s="124" t="s">
        <v>9</v>
      </c>
      <c r="E13" s="44">
        <v>5008.3249999999998</v>
      </c>
      <c r="F13" s="44">
        <v>7260.3829999999998</v>
      </c>
      <c r="G13" s="44">
        <v>9326.2990000000009</v>
      </c>
      <c r="H13" s="44">
        <v>22238.492999999999</v>
      </c>
      <c r="I13" s="44">
        <v>6857.1170000000002</v>
      </c>
      <c r="J13" s="44">
        <v>6213.7709999999997</v>
      </c>
      <c r="K13" s="44">
        <v>4898.4960000000001</v>
      </c>
      <c r="L13" s="44">
        <v>5260.74</v>
      </c>
      <c r="M13" s="44">
        <v>4457.5290000000005</v>
      </c>
      <c r="N13" s="44">
        <v>4537.7749999999996</v>
      </c>
      <c r="O13" s="44">
        <v>8419.1640000000007</v>
      </c>
      <c r="P13" s="44">
        <v>7945.6049999999996</v>
      </c>
      <c r="Q13" s="44">
        <v>9221.3770000000004</v>
      </c>
      <c r="R13" s="11"/>
      <c r="T13" s="11"/>
      <c r="U13" s="11"/>
      <c r="V13" s="11"/>
    </row>
    <row r="14" spans="1:246" ht="15.95" customHeight="1" x14ac:dyDescent="0.2">
      <c r="B14" s="148"/>
      <c r="C14" s="148"/>
      <c r="D14" s="127" t="s">
        <v>10</v>
      </c>
      <c r="E14" s="42">
        <f t="shared" ref="E14:F14" si="17">SUM(E12:E13)</f>
        <v>38417.227999999996</v>
      </c>
      <c r="F14" s="42">
        <f t="shared" si="17"/>
        <v>37808.875</v>
      </c>
      <c r="G14" s="42">
        <f t="shared" ref="G14:I14" si="18">SUM(G12:G13)</f>
        <v>44856.129000000001</v>
      </c>
      <c r="H14" s="42">
        <f t="shared" si="18"/>
        <v>51826.260999999999</v>
      </c>
      <c r="I14" s="42">
        <f t="shared" si="18"/>
        <v>35165.508999999998</v>
      </c>
      <c r="J14" s="42">
        <f t="shared" ref="J14:K14" si="19">SUM(J12:J13)</f>
        <v>31505.757000000001</v>
      </c>
      <c r="K14" s="42">
        <f t="shared" si="19"/>
        <v>27800.243999999999</v>
      </c>
      <c r="L14" s="42">
        <f t="shared" ref="L14:M14" si="20">SUM(L12:L13)</f>
        <v>25529.625</v>
      </c>
      <c r="M14" s="42">
        <f t="shared" si="20"/>
        <v>18302.900999999998</v>
      </c>
      <c r="N14" s="42">
        <f t="shared" ref="N14:P14" si="21">SUM(N12:N13)</f>
        <v>13670.442999999999</v>
      </c>
      <c r="O14" s="42">
        <f t="shared" si="21"/>
        <v>18679.877</v>
      </c>
      <c r="P14" s="42">
        <f t="shared" si="21"/>
        <v>21307.386999999999</v>
      </c>
      <c r="Q14" s="42">
        <f t="shared" ref="Q14" si="22">SUM(Q12:Q13)</f>
        <v>23589.558000000001</v>
      </c>
      <c r="R14" s="11"/>
    </row>
    <row r="15" spans="1:246" ht="15.95" customHeight="1" x14ac:dyDescent="0.2">
      <c r="B15" s="145" t="s">
        <v>42</v>
      </c>
      <c r="C15" s="143" t="s">
        <v>80</v>
      </c>
      <c r="D15" s="123" t="s">
        <v>61</v>
      </c>
      <c r="E15" s="44">
        <v>5540.4530000000004</v>
      </c>
      <c r="F15" s="44">
        <v>6842.4949999999999</v>
      </c>
      <c r="G15" s="44">
        <v>7602.37</v>
      </c>
      <c r="H15" s="44">
        <v>7478.5069999999996</v>
      </c>
      <c r="I15" s="44">
        <v>8806.607</v>
      </c>
      <c r="J15" s="44">
        <v>8515.01</v>
      </c>
      <c r="K15" s="44">
        <v>9139.26</v>
      </c>
      <c r="L15" s="44">
        <v>8646.3169999999991</v>
      </c>
      <c r="M15" s="44">
        <v>8673.3909999999996</v>
      </c>
      <c r="N15" s="44">
        <v>8143.0709999999999</v>
      </c>
      <c r="O15" s="44">
        <v>8844.8629999999994</v>
      </c>
      <c r="P15" s="44">
        <v>8189.5559999999996</v>
      </c>
      <c r="Q15" s="44">
        <v>8536.26</v>
      </c>
      <c r="R15" s="11"/>
    </row>
    <row r="16" spans="1:246" ht="15.95" customHeight="1" x14ac:dyDescent="0.2">
      <c r="B16" s="145"/>
      <c r="C16" s="143"/>
      <c r="D16" s="124" t="s">
        <v>9</v>
      </c>
      <c r="E16" s="44">
        <v>484.88299999999998</v>
      </c>
      <c r="F16" s="44">
        <v>542.44299999999998</v>
      </c>
      <c r="G16" s="44">
        <v>560.68600000000004</v>
      </c>
      <c r="H16" s="44">
        <v>707.20100000000002</v>
      </c>
      <c r="I16" s="44">
        <v>634.39099999999996</v>
      </c>
      <c r="J16" s="44">
        <v>948.69299999999998</v>
      </c>
      <c r="K16" s="44">
        <v>518.43200000000002</v>
      </c>
      <c r="L16" s="44">
        <v>503.72699999999998</v>
      </c>
      <c r="M16" s="44">
        <v>432.08</v>
      </c>
      <c r="N16" s="44">
        <v>462.94499999999999</v>
      </c>
      <c r="O16" s="44">
        <v>726.31799999999998</v>
      </c>
      <c r="P16" s="44">
        <v>714.46199999999999</v>
      </c>
      <c r="Q16" s="44">
        <v>655.226</v>
      </c>
    </row>
    <row r="17" spans="2:18" ht="15.95" customHeight="1" x14ac:dyDescent="0.2">
      <c r="B17" s="145"/>
      <c r="C17" s="143"/>
      <c r="D17" s="125" t="s">
        <v>10</v>
      </c>
      <c r="E17" s="40">
        <f t="shared" ref="E17:F17" si="23">E15+E16</f>
        <v>6025.3360000000002</v>
      </c>
      <c r="F17" s="40">
        <f t="shared" si="23"/>
        <v>7384.9380000000001</v>
      </c>
      <c r="G17" s="40">
        <f t="shared" ref="G17:I17" si="24">G15+G16</f>
        <v>8163.0559999999996</v>
      </c>
      <c r="H17" s="40">
        <f t="shared" si="24"/>
        <v>8185.7079999999996</v>
      </c>
      <c r="I17" s="40">
        <f t="shared" si="24"/>
        <v>9440.9979999999996</v>
      </c>
      <c r="J17" s="40">
        <f t="shared" ref="J17:K17" si="25">J15+J16</f>
        <v>9463.7029999999995</v>
      </c>
      <c r="K17" s="40">
        <f t="shared" si="25"/>
        <v>9657.6920000000009</v>
      </c>
      <c r="L17" s="40">
        <f t="shared" ref="L17:M17" si="26">L15+L16</f>
        <v>9150.0439999999999</v>
      </c>
      <c r="M17" s="40">
        <f t="shared" si="26"/>
        <v>9105.4709999999995</v>
      </c>
      <c r="N17" s="40">
        <f t="shared" ref="N17:P17" si="27">N15+N16</f>
        <v>8606.0159999999996</v>
      </c>
      <c r="O17" s="40">
        <f t="shared" si="27"/>
        <v>9571.1809999999987</v>
      </c>
      <c r="P17" s="40">
        <f t="shared" si="27"/>
        <v>8904.018</v>
      </c>
      <c r="Q17" s="40">
        <f t="shared" ref="Q17" si="28">Q15+Q16</f>
        <v>9191.4860000000008</v>
      </c>
    </row>
    <row r="18" spans="2:18" ht="15.95" customHeight="1" x14ac:dyDescent="0.2">
      <c r="B18" s="145"/>
      <c r="C18" s="144" t="s">
        <v>81</v>
      </c>
      <c r="D18" s="123" t="s">
        <v>61</v>
      </c>
      <c r="E18" s="7">
        <v>25372.401999999998</v>
      </c>
      <c r="F18" s="7">
        <v>31227.244999999999</v>
      </c>
      <c r="G18" s="7">
        <v>38896.51</v>
      </c>
      <c r="H18" s="7">
        <v>34624.114999999998</v>
      </c>
      <c r="I18" s="7">
        <v>39552.036</v>
      </c>
      <c r="J18" s="7">
        <v>41116.334999999999</v>
      </c>
      <c r="K18" s="7">
        <v>42360.123</v>
      </c>
      <c r="L18" s="7">
        <v>44086.62</v>
      </c>
      <c r="M18" s="7">
        <v>46474.953000000001</v>
      </c>
      <c r="N18" s="7">
        <v>44211.389000000003</v>
      </c>
      <c r="O18" s="7">
        <v>45801.368000000002</v>
      </c>
      <c r="P18" s="7">
        <v>44262.915000000001</v>
      </c>
      <c r="Q18" s="7">
        <v>48437.695</v>
      </c>
    </row>
    <row r="19" spans="2:18" ht="15.95" customHeight="1" x14ac:dyDescent="0.2">
      <c r="B19" s="145"/>
      <c r="C19" s="144"/>
      <c r="D19" s="124" t="s">
        <v>9</v>
      </c>
      <c r="E19" s="6">
        <v>1415.2829999999999</v>
      </c>
      <c r="F19" s="6">
        <v>1358.575</v>
      </c>
      <c r="G19" s="6">
        <v>1718.15</v>
      </c>
      <c r="H19" s="6">
        <v>2696.24</v>
      </c>
      <c r="I19" s="6">
        <v>2196.9609999999998</v>
      </c>
      <c r="J19" s="6">
        <v>3459.9319999999998</v>
      </c>
      <c r="K19" s="6">
        <v>2157.5770000000002</v>
      </c>
      <c r="L19" s="6">
        <v>2038.1310000000001</v>
      </c>
      <c r="M19" s="6">
        <v>1925.375</v>
      </c>
      <c r="N19" s="6">
        <v>2886.7269999999999</v>
      </c>
      <c r="O19" s="6">
        <v>3699.701</v>
      </c>
      <c r="P19" s="6">
        <v>3664.0369999999998</v>
      </c>
      <c r="Q19" s="6">
        <v>3648.99</v>
      </c>
    </row>
    <row r="20" spans="2:18" ht="15.95" customHeight="1" x14ac:dyDescent="0.2">
      <c r="B20" s="148"/>
      <c r="C20" s="148"/>
      <c r="D20" s="127" t="s">
        <v>10</v>
      </c>
      <c r="E20" s="41">
        <f t="shared" ref="E20:F20" si="29">E18+E19</f>
        <v>26787.684999999998</v>
      </c>
      <c r="F20" s="41">
        <f t="shared" si="29"/>
        <v>32585.82</v>
      </c>
      <c r="G20" s="41">
        <f t="shared" ref="G20:I20" si="30">G18+G19</f>
        <v>40614.660000000003</v>
      </c>
      <c r="H20" s="41">
        <f t="shared" si="30"/>
        <v>37320.354999999996</v>
      </c>
      <c r="I20" s="41">
        <f t="shared" si="30"/>
        <v>41748.997000000003</v>
      </c>
      <c r="J20" s="41">
        <f t="shared" ref="J20:K20" si="31">J18+J19</f>
        <v>44576.267</v>
      </c>
      <c r="K20" s="41">
        <f t="shared" si="31"/>
        <v>44517.7</v>
      </c>
      <c r="L20" s="41">
        <f t="shared" ref="L20:M20" si="32">L18+L19</f>
        <v>46124.751000000004</v>
      </c>
      <c r="M20" s="41">
        <f t="shared" si="32"/>
        <v>48400.328000000001</v>
      </c>
      <c r="N20" s="41">
        <f t="shared" ref="N20:P20" si="33">N18+N19</f>
        <v>47098.116000000002</v>
      </c>
      <c r="O20" s="41">
        <f t="shared" si="33"/>
        <v>49501.069000000003</v>
      </c>
      <c r="P20" s="41">
        <f t="shared" si="33"/>
        <v>47926.951999999997</v>
      </c>
      <c r="Q20" s="41">
        <f t="shared" ref="Q20" si="34">Q18+Q19</f>
        <v>52086.684999999998</v>
      </c>
    </row>
    <row r="21" spans="2:18" x14ac:dyDescent="0.2">
      <c r="B21" s="73"/>
    </row>
    <row r="23" spans="2:18" x14ac:dyDescent="0.2">
      <c r="P23" s="30" t="s">
        <v>11</v>
      </c>
    </row>
    <row r="24" spans="2:18" x14ac:dyDescent="0.2">
      <c r="F24" s="16"/>
      <c r="G24" s="16"/>
      <c r="H24" s="16"/>
      <c r="I24" s="16"/>
      <c r="J24" s="16"/>
      <c r="K24" s="16"/>
      <c r="L24" s="16"/>
      <c r="M24" s="16"/>
      <c r="N24" s="16"/>
      <c r="P24" s="16"/>
    </row>
    <row r="25" spans="2:18" x14ac:dyDescent="0.2">
      <c r="Q25" s="11"/>
      <c r="R25" s="11"/>
    </row>
    <row r="26" spans="2:18" x14ac:dyDescent="0.2">
      <c r="Q26" s="11"/>
      <c r="R26" s="11"/>
    </row>
  </sheetData>
  <sheetProtection selectLockedCells="1" selectUnlockedCells="1"/>
  <sortState ref="C63:F72">
    <sortCondition ref="D63:D72"/>
  </sortState>
  <mergeCells count="9">
    <mergeCell ref="B3:B8"/>
    <mergeCell ref="C6:C8"/>
    <mergeCell ref="B15:B20"/>
    <mergeCell ref="B9:B14"/>
    <mergeCell ref="C12:C14"/>
    <mergeCell ref="C15:C17"/>
    <mergeCell ref="C3:C5"/>
    <mergeCell ref="C9:C11"/>
    <mergeCell ref="C18:C20"/>
  </mergeCells>
  <phoneticPr fontId="8" type="noConversion"/>
  <hyperlinks>
    <hyperlink ref="P23" location="ÍNDICE!A1" display="Voltar ao índice"/>
  </hyperlinks>
  <pageMargins left="0.35433070866141736" right="0.11811023622047245" top="0.98425196850393704" bottom="0.98425196850393704" header="0.51181102362204722" footer="0.51181102362204722"/>
  <pageSetup paperSize="9" scale="81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7"/>
  <sheetViews>
    <sheetView showGridLines="0" zoomScale="98" zoomScaleNormal="98" workbookViewId="0"/>
  </sheetViews>
  <sheetFormatPr defaultRowHeight="12.75" x14ac:dyDescent="0.2"/>
  <cols>
    <col min="1" max="1" width="2.42578125" style="1" customWidth="1"/>
    <col min="2" max="2" width="31.7109375" style="1" customWidth="1"/>
    <col min="3" max="3" width="10.7109375" style="1" customWidth="1"/>
    <col min="4" max="4" width="13.28515625" style="1" customWidth="1"/>
    <col min="5" max="5" width="4.7109375" style="1" customWidth="1"/>
    <col min="6" max="6" width="31.5703125" style="1" customWidth="1"/>
    <col min="7" max="7" width="10.7109375" style="1" customWidth="1"/>
    <col min="8" max="8" width="13.28515625" style="1" customWidth="1"/>
    <col min="9" max="9" width="4.7109375" style="1" customWidth="1"/>
    <col min="10" max="10" width="31.5703125" style="1" customWidth="1"/>
    <col min="11" max="11" width="10.85546875" style="1" customWidth="1"/>
    <col min="12" max="12" width="11" style="1" customWidth="1"/>
    <col min="13" max="16384" width="9.140625" style="1"/>
  </cols>
  <sheetData>
    <row r="1" spans="1:21" ht="29.85" customHeight="1" x14ac:dyDescent="0.2">
      <c r="A1" s="31"/>
      <c r="B1" s="2" t="s">
        <v>84</v>
      </c>
      <c r="J1" s="31"/>
      <c r="K1" s="31"/>
      <c r="L1" s="12"/>
      <c r="M1" s="31"/>
      <c r="N1" s="31"/>
      <c r="O1" s="31"/>
      <c r="P1" s="31"/>
      <c r="Q1" s="31"/>
      <c r="R1" s="31"/>
      <c r="S1" s="31"/>
      <c r="T1" s="31"/>
      <c r="U1" s="31"/>
    </row>
    <row r="2" spans="1:21" ht="26.1" customHeight="1" x14ac:dyDescent="0.2">
      <c r="A2" s="31"/>
      <c r="B2" s="64" t="s">
        <v>62</v>
      </c>
      <c r="F2" s="64" t="s">
        <v>63</v>
      </c>
      <c r="J2" s="64" t="s">
        <v>64</v>
      </c>
      <c r="M2" s="31"/>
      <c r="N2" s="31"/>
      <c r="O2" s="31"/>
      <c r="P2" s="31"/>
      <c r="Q2" s="31"/>
      <c r="R2" s="31"/>
      <c r="S2" s="31"/>
      <c r="T2" s="31"/>
      <c r="U2" s="31"/>
    </row>
    <row r="3" spans="1:21" ht="29.25" customHeight="1" x14ac:dyDescent="0.2">
      <c r="A3" s="31"/>
      <c r="B3" s="5"/>
      <c r="C3" s="14" t="s">
        <v>56</v>
      </c>
      <c r="D3" s="14" t="s">
        <v>12</v>
      </c>
      <c r="F3" s="5"/>
      <c r="G3" s="14" t="s">
        <v>56</v>
      </c>
      <c r="H3" s="14" t="s">
        <v>12</v>
      </c>
      <c r="J3" s="5"/>
      <c r="K3" s="14" t="s">
        <v>56</v>
      </c>
      <c r="L3" s="14" t="s">
        <v>12</v>
      </c>
      <c r="M3" s="31"/>
      <c r="N3" s="31"/>
      <c r="O3" s="31"/>
      <c r="S3" s="31"/>
      <c r="T3" s="31"/>
      <c r="U3" s="31"/>
    </row>
    <row r="4" spans="1:21" ht="15" customHeight="1" x14ac:dyDescent="0.2">
      <c r="A4" s="31"/>
      <c r="B4" s="65" t="s">
        <v>18</v>
      </c>
      <c r="C4" s="26">
        <v>3319.3589999999999</v>
      </c>
      <c r="D4" s="26">
        <v>17354.306</v>
      </c>
      <c r="E4" s="60"/>
      <c r="F4" s="65" t="s">
        <v>18</v>
      </c>
      <c r="G4" s="26">
        <v>1314.067</v>
      </c>
      <c r="H4" s="26">
        <v>6884.4709999999995</v>
      </c>
      <c r="I4" s="60"/>
      <c r="J4" s="65" t="s">
        <v>18</v>
      </c>
      <c r="K4" s="26">
        <v>6519.3530000000001</v>
      </c>
      <c r="L4" s="26">
        <v>31648.042000000001</v>
      </c>
      <c r="M4" s="31"/>
      <c r="N4" s="32"/>
      <c r="O4" s="101"/>
      <c r="P4" s="31"/>
      <c r="Q4" s="31"/>
      <c r="R4" s="31"/>
      <c r="S4" s="31"/>
      <c r="T4" s="31"/>
      <c r="U4" s="31"/>
    </row>
    <row r="5" spans="1:21" ht="15" customHeight="1" x14ac:dyDescent="0.2">
      <c r="A5" s="31"/>
      <c r="B5" s="66" t="s">
        <v>36</v>
      </c>
      <c r="C5" s="63">
        <v>463.12400000000002</v>
      </c>
      <c r="D5" s="63">
        <v>3333.89</v>
      </c>
      <c r="E5" s="60"/>
      <c r="F5" s="66" t="s">
        <v>78</v>
      </c>
      <c r="G5" s="63">
        <v>617.33199999999999</v>
      </c>
      <c r="H5" s="63">
        <v>3733.51</v>
      </c>
      <c r="I5" s="60"/>
      <c r="J5" s="66" t="s">
        <v>15</v>
      </c>
      <c r="K5" s="63">
        <v>1694.5989999999999</v>
      </c>
      <c r="L5" s="63">
        <v>15028.698</v>
      </c>
      <c r="M5" s="31"/>
      <c r="N5" s="31"/>
      <c r="O5" s="101"/>
      <c r="R5" s="31"/>
      <c r="S5" s="31"/>
      <c r="T5" s="31"/>
      <c r="U5" s="31"/>
    </row>
    <row r="6" spans="1:21" ht="15" customHeight="1" x14ac:dyDescent="0.2">
      <c r="A6" s="31"/>
      <c r="B6" s="65" t="s">
        <v>45</v>
      </c>
      <c r="C6" s="26">
        <v>276.95600000000002</v>
      </c>
      <c r="D6" s="26">
        <v>3208.9490000000001</v>
      </c>
      <c r="E6" s="60"/>
      <c r="F6" s="65" t="s">
        <v>13</v>
      </c>
      <c r="G6" s="26">
        <v>421.10399999999998</v>
      </c>
      <c r="H6" s="26">
        <v>1890.7670000000001</v>
      </c>
      <c r="I6" s="60"/>
      <c r="J6" s="65" t="s">
        <v>47</v>
      </c>
      <c r="K6" s="26">
        <v>347.928</v>
      </c>
      <c r="L6" s="26">
        <v>1465.712</v>
      </c>
      <c r="M6" s="31"/>
      <c r="N6" s="32"/>
      <c r="O6" s="31"/>
      <c r="P6" s="31"/>
      <c r="Q6" s="31"/>
      <c r="R6" s="31"/>
      <c r="S6" s="31"/>
      <c r="T6" s="31"/>
      <c r="U6" s="31"/>
    </row>
    <row r="7" spans="1:21" ht="15" customHeight="1" x14ac:dyDescent="0.2">
      <c r="A7" s="31"/>
      <c r="B7" s="66" t="s">
        <v>79</v>
      </c>
      <c r="C7" s="63">
        <v>442.31900000000002</v>
      </c>
      <c r="D7" s="63">
        <v>2790.5230000000001</v>
      </c>
      <c r="E7" s="60"/>
      <c r="F7" s="66" t="s">
        <v>14</v>
      </c>
      <c r="G7" s="63">
        <v>244.31899999999999</v>
      </c>
      <c r="H7" s="63">
        <v>1881.925</v>
      </c>
      <c r="I7" s="60"/>
      <c r="J7" s="66" t="s">
        <v>79</v>
      </c>
      <c r="K7" s="63">
        <v>183.655</v>
      </c>
      <c r="L7" s="63">
        <v>955.67399999999998</v>
      </c>
      <c r="M7" s="31"/>
      <c r="N7" s="101"/>
      <c r="O7" s="31"/>
      <c r="R7" s="31"/>
      <c r="S7" s="31"/>
      <c r="T7" s="31"/>
      <c r="U7" s="31"/>
    </row>
    <row r="8" spans="1:21" ht="15" customHeight="1" x14ac:dyDescent="0.2">
      <c r="A8" s="31"/>
      <c r="B8" s="65" t="s">
        <v>14</v>
      </c>
      <c r="C8" s="26">
        <v>352.73899999999998</v>
      </c>
      <c r="D8" s="26">
        <v>2509.953</v>
      </c>
      <c r="E8" s="60"/>
      <c r="F8" s="65" t="s">
        <v>45</v>
      </c>
      <c r="G8" s="26">
        <v>140.125</v>
      </c>
      <c r="H8" s="26">
        <v>1725.317</v>
      </c>
      <c r="I8" s="60"/>
      <c r="J8" s="65" t="s">
        <v>20</v>
      </c>
      <c r="K8" s="26">
        <v>72.38</v>
      </c>
      <c r="L8" s="26">
        <v>653.61099999999999</v>
      </c>
      <c r="M8" s="31"/>
      <c r="N8" s="101"/>
      <c r="O8" s="31"/>
      <c r="P8" s="31"/>
      <c r="Q8" s="31"/>
      <c r="R8" s="31"/>
      <c r="S8" s="31"/>
      <c r="T8" s="31"/>
      <c r="U8" s="31"/>
    </row>
    <row r="9" spans="1:21" ht="15" customHeight="1" x14ac:dyDescent="0.2">
      <c r="A9" s="31"/>
      <c r="B9" s="66" t="s">
        <v>46</v>
      </c>
      <c r="C9" s="63">
        <v>178.76300000000001</v>
      </c>
      <c r="D9" s="63">
        <v>1194.7919999999999</v>
      </c>
      <c r="E9" s="60"/>
      <c r="F9" s="66" t="s">
        <v>17</v>
      </c>
      <c r="G9" s="63">
        <v>216.756</v>
      </c>
      <c r="H9" s="63">
        <v>1429.425</v>
      </c>
      <c r="I9" s="60"/>
      <c r="J9" s="66" t="s">
        <v>36</v>
      </c>
      <c r="K9" s="63">
        <v>64.61</v>
      </c>
      <c r="L9" s="63">
        <v>561.13499999999999</v>
      </c>
      <c r="M9" s="31"/>
      <c r="N9" s="16"/>
      <c r="O9" s="101"/>
      <c r="R9" s="31"/>
      <c r="S9" s="31"/>
      <c r="T9" s="31"/>
      <c r="U9" s="31"/>
    </row>
    <row r="10" spans="1:21" ht="15" customHeight="1" x14ac:dyDescent="0.2">
      <c r="A10" s="31"/>
      <c r="B10" s="65" t="s">
        <v>17</v>
      </c>
      <c r="C10" s="26">
        <v>142.78100000000001</v>
      </c>
      <c r="D10" s="26">
        <v>1126.1669999999999</v>
      </c>
      <c r="E10" s="60"/>
      <c r="F10" s="65" t="s">
        <v>20</v>
      </c>
      <c r="G10" s="26">
        <v>135.60300000000001</v>
      </c>
      <c r="H10" s="26">
        <v>703.11599999999999</v>
      </c>
      <c r="I10" s="60"/>
      <c r="J10" s="65" t="s">
        <v>13</v>
      </c>
      <c r="K10" s="26">
        <v>138.685</v>
      </c>
      <c r="L10" s="26">
        <v>435.95100000000002</v>
      </c>
      <c r="M10" s="101"/>
      <c r="N10" s="16"/>
      <c r="O10" s="101"/>
      <c r="Q10" s="29"/>
      <c r="R10" s="31"/>
      <c r="S10" s="31"/>
      <c r="T10" s="31"/>
      <c r="U10" s="31"/>
    </row>
    <row r="11" spans="1:21" ht="15" customHeight="1" x14ac:dyDescent="0.2">
      <c r="A11" s="31"/>
      <c r="B11" s="66" t="s">
        <v>57</v>
      </c>
      <c r="C11" s="63">
        <v>124.358</v>
      </c>
      <c r="D11" s="63">
        <v>786.15499999999997</v>
      </c>
      <c r="E11" s="60"/>
      <c r="F11" s="66" t="s">
        <v>77</v>
      </c>
      <c r="G11" s="63">
        <v>112.19499999999999</v>
      </c>
      <c r="H11" s="63">
        <v>558.76199999999994</v>
      </c>
      <c r="I11" s="60"/>
      <c r="J11" s="66" t="s">
        <v>14</v>
      </c>
      <c r="K11" s="63">
        <v>29.641999999999999</v>
      </c>
      <c r="L11" s="63">
        <v>339.863</v>
      </c>
      <c r="M11" s="101"/>
      <c r="N11" s="101"/>
      <c r="O11" s="101"/>
      <c r="R11" s="31"/>
      <c r="S11" s="31"/>
      <c r="T11" s="31"/>
      <c r="U11" s="31"/>
    </row>
    <row r="12" spans="1:21" ht="15" customHeight="1" x14ac:dyDescent="0.2">
      <c r="A12" s="31"/>
      <c r="B12" s="65" t="s">
        <v>15</v>
      </c>
      <c r="C12" s="26">
        <v>88.677000000000007</v>
      </c>
      <c r="D12" s="26">
        <v>759.29399999999998</v>
      </c>
      <c r="E12" s="60"/>
      <c r="F12" s="65" t="s">
        <v>46</v>
      </c>
      <c r="G12" s="26">
        <v>97.561999999999998</v>
      </c>
      <c r="H12" s="26">
        <v>547.56100000000004</v>
      </c>
      <c r="I12" s="60"/>
      <c r="J12" s="65" t="s">
        <v>69</v>
      </c>
      <c r="K12" s="26">
        <v>42.988</v>
      </c>
      <c r="L12" s="26">
        <v>270.71100000000001</v>
      </c>
      <c r="M12" s="101"/>
      <c r="N12" s="101"/>
      <c r="O12" s="101"/>
      <c r="Q12" s="29"/>
      <c r="R12" s="31"/>
      <c r="S12" s="31"/>
      <c r="T12" s="31"/>
      <c r="U12" s="31"/>
    </row>
    <row r="13" spans="1:21" ht="15" customHeight="1" x14ac:dyDescent="0.2">
      <c r="A13" s="31"/>
      <c r="B13" s="66" t="s">
        <v>47</v>
      </c>
      <c r="C13" s="63">
        <v>138.86600000000001</v>
      </c>
      <c r="D13" s="63">
        <v>687.322</v>
      </c>
      <c r="E13" s="60"/>
      <c r="F13" s="66" t="s">
        <v>16</v>
      </c>
      <c r="G13" s="63">
        <v>84.066999999999993</v>
      </c>
      <c r="H13" s="63">
        <v>536.08600000000001</v>
      </c>
      <c r="I13" s="60"/>
      <c r="J13" s="66" t="s">
        <v>77</v>
      </c>
      <c r="K13" s="63">
        <v>42.65</v>
      </c>
      <c r="L13" s="63">
        <v>224.47200000000001</v>
      </c>
      <c r="M13" s="101"/>
      <c r="N13" s="101"/>
      <c r="O13" s="31"/>
      <c r="R13" s="31"/>
      <c r="S13" s="31"/>
      <c r="T13" s="31"/>
      <c r="U13" s="31"/>
    </row>
    <row r="14" spans="1:21" ht="15" customHeight="1" x14ac:dyDescent="0.2">
      <c r="A14" s="31"/>
      <c r="B14" s="65" t="s">
        <v>20</v>
      </c>
      <c r="C14" s="44">
        <v>103.547</v>
      </c>
      <c r="D14" s="44">
        <v>641.36599999999999</v>
      </c>
      <c r="E14" s="60"/>
      <c r="F14" s="65" t="s">
        <v>36</v>
      </c>
      <c r="G14" s="44">
        <v>60.347000000000001</v>
      </c>
      <c r="H14" s="44">
        <v>420.83499999999998</v>
      </c>
      <c r="I14" s="60"/>
      <c r="J14" s="65" t="s">
        <v>16</v>
      </c>
      <c r="K14" s="44">
        <v>14.01</v>
      </c>
      <c r="L14" s="44">
        <v>132.04499999999999</v>
      </c>
      <c r="M14" s="101"/>
      <c r="N14" s="101"/>
      <c r="O14" s="101"/>
      <c r="P14" s="31"/>
      <c r="Q14" s="31"/>
      <c r="R14" s="31"/>
      <c r="S14" s="31"/>
      <c r="T14" s="31"/>
      <c r="U14" s="31"/>
    </row>
    <row r="15" spans="1:21" ht="15" customHeight="1" x14ac:dyDescent="0.2">
      <c r="A15" s="31"/>
      <c r="B15" s="66" t="s">
        <v>13</v>
      </c>
      <c r="C15" s="63">
        <v>93.896000000000001</v>
      </c>
      <c r="D15" s="63">
        <v>639.81899999999996</v>
      </c>
      <c r="E15" s="60"/>
      <c r="F15" s="66" t="s">
        <v>76</v>
      </c>
      <c r="G15" s="63">
        <v>72.52</v>
      </c>
      <c r="H15" s="63">
        <v>419.07499999999999</v>
      </c>
      <c r="I15" s="60"/>
      <c r="J15" s="66" t="s">
        <v>17</v>
      </c>
      <c r="K15" s="63">
        <v>15.022</v>
      </c>
      <c r="L15" s="63">
        <v>112.994</v>
      </c>
      <c r="M15" s="101"/>
      <c r="N15" s="101"/>
      <c r="R15" s="31"/>
      <c r="S15" s="31"/>
      <c r="T15" s="31"/>
      <c r="U15" s="31"/>
    </row>
    <row r="16" spans="1:21" ht="15" customHeight="1" x14ac:dyDescent="0.2">
      <c r="A16" s="31"/>
      <c r="B16" s="65" t="s">
        <v>65</v>
      </c>
      <c r="C16" s="26">
        <v>60.066000000000003</v>
      </c>
      <c r="D16" s="26">
        <v>561.22500000000002</v>
      </c>
      <c r="E16" s="60"/>
      <c r="F16" s="65" t="s">
        <v>47</v>
      </c>
      <c r="G16" s="26">
        <v>83.013000000000005</v>
      </c>
      <c r="H16" s="26">
        <v>377.36</v>
      </c>
      <c r="I16" s="60"/>
      <c r="J16" s="65" t="s">
        <v>65</v>
      </c>
      <c r="K16" s="26">
        <v>4.952</v>
      </c>
      <c r="L16" s="26">
        <v>59.55</v>
      </c>
      <c r="M16" s="101"/>
      <c r="N16" s="101"/>
      <c r="R16" s="31"/>
      <c r="S16" s="31"/>
      <c r="T16" s="31"/>
      <c r="U16" s="31"/>
    </row>
    <row r="17" spans="1:21" ht="15" customHeight="1" x14ac:dyDescent="0.2">
      <c r="A17" s="31"/>
      <c r="B17" s="66" t="s">
        <v>76</v>
      </c>
      <c r="C17" s="63">
        <v>55.250999999999998</v>
      </c>
      <c r="D17" s="63">
        <v>382.613</v>
      </c>
      <c r="E17" s="60"/>
      <c r="F17" s="66" t="s">
        <v>65</v>
      </c>
      <c r="G17" s="63">
        <v>48.429000000000002</v>
      </c>
      <c r="H17" s="63">
        <v>373.12099999999998</v>
      </c>
      <c r="I17" s="60"/>
      <c r="J17" s="66" t="s">
        <v>76</v>
      </c>
      <c r="K17" s="63">
        <v>2.8149999999999999</v>
      </c>
      <c r="L17" s="63">
        <v>47.043999999999997</v>
      </c>
      <c r="M17" s="101"/>
      <c r="N17" s="16"/>
      <c r="R17" s="31"/>
      <c r="S17" s="31"/>
      <c r="T17" s="31"/>
      <c r="U17" s="31"/>
    </row>
    <row r="18" spans="1:21" ht="15" customHeight="1" x14ac:dyDescent="0.2">
      <c r="A18" s="31"/>
      <c r="B18" s="65" t="s">
        <v>89</v>
      </c>
      <c r="C18" s="26">
        <v>51.262999999999998</v>
      </c>
      <c r="D18" s="26">
        <v>344.04500000000002</v>
      </c>
      <c r="E18" s="60"/>
      <c r="F18" s="65" t="s">
        <v>71</v>
      </c>
      <c r="G18" s="26">
        <v>63.825000000000003</v>
      </c>
      <c r="H18" s="26">
        <v>362.95</v>
      </c>
      <c r="I18" s="60"/>
      <c r="J18" s="65" t="s">
        <v>45</v>
      </c>
      <c r="K18" s="26">
        <v>6.4889999999999999</v>
      </c>
      <c r="L18" s="26">
        <v>42.703000000000003</v>
      </c>
      <c r="M18" s="101"/>
      <c r="N18" s="16"/>
      <c r="R18" s="31"/>
      <c r="S18" s="31"/>
      <c r="T18" s="31"/>
      <c r="U18" s="31"/>
    </row>
    <row r="19" spans="1:21" ht="15" customHeight="1" x14ac:dyDescent="0.2">
      <c r="A19" s="31"/>
      <c r="B19" s="66" t="s">
        <v>69</v>
      </c>
      <c r="C19" s="63">
        <v>39.084000000000003</v>
      </c>
      <c r="D19" s="63">
        <v>327.04500000000002</v>
      </c>
      <c r="E19" s="60"/>
      <c r="F19" s="66" t="s">
        <v>19</v>
      </c>
      <c r="G19" s="63">
        <v>51.301000000000002</v>
      </c>
      <c r="H19" s="63">
        <v>297.91000000000003</v>
      </c>
      <c r="I19" s="60"/>
      <c r="J19" s="66" t="s">
        <v>19</v>
      </c>
      <c r="K19" s="63">
        <v>1.536</v>
      </c>
      <c r="L19" s="63">
        <v>21.405000000000001</v>
      </c>
      <c r="M19" s="101"/>
      <c r="N19" s="16"/>
      <c r="O19" s="31"/>
      <c r="P19" s="31"/>
      <c r="Q19" s="31"/>
      <c r="R19" s="31"/>
      <c r="S19" s="31"/>
      <c r="T19" s="31"/>
      <c r="U19" s="31"/>
    </row>
    <row r="20" spans="1:21" ht="15" customHeight="1" x14ac:dyDescent="0.2">
      <c r="A20" s="31"/>
      <c r="B20" s="65" t="s">
        <v>37</v>
      </c>
      <c r="C20" s="26">
        <f>C21-SUM(C4:C19)</f>
        <v>306.4280000000017</v>
      </c>
      <c r="D20" s="26">
        <f>D21-SUM(D4:D19)</f>
        <v>2102.5799999999799</v>
      </c>
      <c r="E20" s="60"/>
      <c r="F20" s="65" t="s">
        <v>88</v>
      </c>
      <c r="G20" s="26">
        <v>32.527999999999999</v>
      </c>
      <c r="H20" s="26">
        <v>190.886</v>
      </c>
      <c r="I20" s="60"/>
      <c r="J20" s="65" t="s">
        <v>37</v>
      </c>
      <c r="K20" s="26">
        <f>K21-SUM(K4:K19)</f>
        <v>10.172000000005937</v>
      </c>
      <c r="L20" s="26">
        <f>L21-SUM(L4:L19)</f>
        <v>87.074999999989814</v>
      </c>
      <c r="M20" s="101"/>
      <c r="N20" s="16"/>
      <c r="R20" s="31"/>
      <c r="S20" s="31"/>
      <c r="T20" s="31"/>
      <c r="U20" s="31"/>
    </row>
    <row r="21" spans="1:21" ht="20.100000000000001" customHeight="1" x14ac:dyDescent="0.2">
      <c r="A21" s="31"/>
      <c r="B21" s="61" t="s">
        <v>10</v>
      </c>
      <c r="C21" s="59">
        <v>6237.4770000000008</v>
      </c>
      <c r="D21" s="59">
        <v>38750.04399999998</v>
      </c>
      <c r="E21" s="62"/>
      <c r="F21" s="61" t="s">
        <v>10</v>
      </c>
      <c r="G21" s="59">
        <v>4028.6139999999973</v>
      </c>
      <c r="H21" s="59">
        <v>23589.557999999994</v>
      </c>
      <c r="I21" s="60"/>
      <c r="J21" s="61" t="s">
        <v>10</v>
      </c>
      <c r="K21" s="59">
        <v>9191.4860000000044</v>
      </c>
      <c r="L21" s="59">
        <v>52086.684999999998</v>
      </c>
      <c r="M21" s="101"/>
      <c r="N21" s="101"/>
      <c r="R21" s="31"/>
      <c r="S21" s="31"/>
      <c r="T21" s="31"/>
      <c r="U21" s="31"/>
    </row>
    <row r="22" spans="1:21" ht="29.85" customHeight="1" x14ac:dyDescent="0.2">
      <c r="B22" s="69"/>
      <c r="C22" s="70"/>
      <c r="D22" s="70"/>
      <c r="E22" s="71"/>
      <c r="F22" s="69"/>
      <c r="G22" s="70"/>
      <c r="H22" s="70"/>
      <c r="I22" s="72"/>
      <c r="J22" s="69"/>
      <c r="K22" s="70"/>
      <c r="L22" s="70"/>
      <c r="M22" s="101"/>
      <c r="N22" s="101"/>
      <c r="O22" s="31"/>
      <c r="R22" s="31"/>
      <c r="S22" s="31"/>
      <c r="T22" s="31"/>
      <c r="U22" s="31"/>
    </row>
    <row r="23" spans="1:21" ht="29.85" customHeight="1" x14ac:dyDescent="0.2">
      <c r="B23" s="2" t="s">
        <v>85</v>
      </c>
      <c r="C23" s="70"/>
      <c r="D23" s="70"/>
      <c r="E23" s="71"/>
      <c r="F23" s="69"/>
      <c r="G23" s="70"/>
      <c r="H23" s="70"/>
      <c r="I23" s="72"/>
      <c r="J23" s="69"/>
      <c r="K23" s="97" t="s">
        <v>11</v>
      </c>
      <c r="L23" s="70"/>
      <c r="M23" s="101"/>
      <c r="N23" s="101"/>
      <c r="R23" s="31"/>
      <c r="S23" s="31"/>
      <c r="T23" s="31"/>
      <c r="U23" s="31"/>
    </row>
    <row r="24" spans="1:21" ht="26.1" customHeight="1" x14ac:dyDescent="0.2">
      <c r="B24" s="64" t="s">
        <v>62</v>
      </c>
      <c r="F24" s="64" t="s">
        <v>63</v>
      </c>
      <c r="J24" s="64" t="s">
        <v>64</v>
      </c>
      <c r="M24" s="31"/>
      <c r="N24" s="101"/>
      <c r="O24" s="101"/>
      <c r="R24" s="31"/>
      <c r="S24" s="31"/>
      <c r="T24" s="31"/>
    </row>
    <row r="25" spans="1:21" s="29" customFormat="1" ht="25.5" x14ac:dyDescent="0.2">
      <c r="B25" s="5"/>
      <c r="C25" s="14" t="s">
        <v>56</v>
      </c>
      <c r="D25" s="14" t="s">
        <v>12</v>
      </c>
      <c r="E25" s="1"/>
      <c r="F25" s="5"/>
      <c r="G25" s="14" t="s">
        <v>56</v>
      </c>
      <c r="H25" s="14" t="s">
        <v>12</v>
      </c>
      <c r="I25" s="1"/>
      <c r="J25" s="5"/>
      <c r="K25" s="14" t="s">
        <v>56</v>
      </c>
      <c r="L25" s="14" t="s">
        <v>12</v>
      </c>
      <c r="M25" s="31"/>
      <c r="N25" s="101"/>
      <c r="O25" s="31"/>
      <c r="P25" s="1"/>
      <c r="Q25" s="1"/>
      <c r="R25" s="31"/>
      <c r="S25" s="31"/>
      <c r="T25" s="31"/>
      <c r="U25" s="1"/>
    </row>
    <row r="26" spans="1:21" ht="15" customHeight="1" x14ac:dyDescent="0.2">
      <c r="B26" s="65" t="s">
        <v>17</v>
      </c>
      <c r="C26" s="26">
        <v>659.726</v>
      </c>
      <c r="D26" s="26">
        <v>1355.6469999999999</v>
      </c>
      <c r="E26" s="60"/>
      <c r="F26" s="65" t="s">
        <v>13</v>
      </c>
      <c r="G26" s="26">
        <v>325.28899999999999</v>
      </c>
      <c r="H26" s="26">
        <v>1329.1420000000001</v>
      </c>
      <c r="I26" s="60"/>
      <c r="J26" s="65" t="s">
        <v>18</v>
      </c>
      <c r="K26" s="26">
        <v>695.42</v>
      </c>
      <c r="L26" s="26">
        <v>1905.6780000000001</v>
      </c>
      <c r="M26" s="31"/>
      <c r="N26" s="101"/>
      <c r="R26" s="31"/>
      <c r="S26" s="31"/>
      <c r="T26" s="31"/>
    </row>
    <row r="27" spans="1:21" ht="15" customHeight="1" x14ac:dyDescent="0.2">
      <c r="B27" s="66" t="s">
        <v>13</v>
      </c>
      <c r="C27" s="63">
        <v>147.9</v>
      </c>
      <c r="D27" s="63">
        <v>703.101</v>
      </c>
      <c r="E27" s="60"/>
      <c r="F27" s="66" t="s">
        <v>66</v>
      </c>
      <c r="G27" s="63">
        <v>306.887</v>
      </c>
      <c r="H27" s="63">
        <v>1053.2370000000001</v>
      </c>
      <c r="I27" s="60"/>
      <c r="J27" s="66" t="s">
        <v>17</v>
      </c>
      <c r="K27" s="63">
        <v>105.491</v>
      </c>
      <c r="L27" s="63">
        <v>1530.19</v>
      </c>
      <c r="M27" s="31"/>
      <c r="N27" s="101"/>
      <c r="R27" s="31"/>
      <c r="S27" s="31"/>
      <c r="T27" s="31"/>
    </row>
    <row r="28" spans="1:21" ht="15" customHeight="1" x14ac:dyDescent="0.2">
      <c r="B28" s="65" t="s">
        <v>66</v>
      </c>
      <c r="C28" s="26">
        <v>45.832000000000001</v>
      </c>
      <c r="D28" s="26">
        <v>260.399</v>
      </c>
      <c r="E28" s="60"/>
      <c r="F28" s="65" t="s">
        <v>87</v>
      </c>
      <c r="G28" s="26">
        <v>1.8149999999999999</v>
      </c>
      <c r="H28" s="26">
        <v>13.952</v>
      </c>
      <c r="I28" s="60"/>
      <c r="J28" s="65" t="s">
        <v>13</v>
      </c>
      <c r="K28" s="26">
        <v>230.22800000000001</v>
      </c>
      <c r="L28" s="26">
        <v>1252.912</v>
      </c>
      <c r="M28" s="31"/>
      <c r="N28" s="101"/>
      <c r="P28" s="31"/>
      <c r="Q28" s="31"/>
      <c r="R28" s="31"/>
      <c r="S28" s="31"/>
      <c r="T28" s="31"/>
    </row>
    <row r="29" spans="1:21" ht="15" customHeight="1" x14ac:dyDescent="0.2">
      <c r="B29" s="66" t="s">
        <v>18</v>
      </c>
      <c r="C29" s="63">
        <v>3.93</v>
      </c>
      <c r="D29" s="63">
        <v>19.943999999999999</v>
      </c>
      <c r="E29" s="60"/>
      <c r="F29" s="66" t="s">
        <v>18</v>
      </c>
      <c r="G29" s="63">
        <v>0.97099999999999997</v>
      </c>
      <c r="H29" s="63">
        <v>5.8869999999999996</v>
      </c>
      <c r="I29" s="60"/>
      <c r="J29" s="66" t="s">
        <v>68</v>
      </c>
      <c r="K29" s="63">
        <v>105</v>
      </c>
      <c r="L29" s="63">
        <v>98.218000000000004</v>
      </c>
      <c r="M29" s="31"/>
      <c r="N29" s="101"/>
      <c r="R29" s="31"/>
      <c r="S29" s="31"/>
      <c r="T29" s="31"/>
    </row>
    <row r="30" spans="1:21" ht="15" customHeight="1" x14ac:dyDescent="0.2">
      <c r="B30" s="65" t="s">
        <v>86</v>
      </c>
      <c r="C30" s="44">
        <v>0</v>
      </c>
      <c r="D30" s="44">
        <v>1.4E-2</v>
      </c>
      <c r="E30" s="60"/>
      <c r="F30" s="65" t="s">
        <v>37</v>
      </c>
      <c r="G30" s="44">
        <f>G31-SUM(G26:G29)</f>
        <v>1.4350000000000591</v>
      </c>
      <c r="H30" s="44">
        <f>H31-SUM(H26:H29)</f>
        <v>9.0399999999999636</v>
      </c>
      <c r="I30" s="60"/>
      <c r="J30" s="65" t="s">
        <v>37</v>
      </c>
      <c r="K30" s="44">
        <f>K31-SUM(K26:K29)</f>
        <v>4.0889999999999418</v>
      </c>
      <c r="L30" s="44">
        <f>L31-SUM(L26:L29)</f>
        <v>19.624999999999091</v>
      </c>
      <c r="N30" s="101"/>
      <c r="O30" s="31"/>
      <c r="R30" s="31"/>
      <c r="S30" s="31"/>
      <c r="T30" s="31"/>
    </row>
    <row r="31" spans="1:21" ht="20.100000000000001" customHeight="1" x14ac:dyDescent="0.2">
      <c r="B31" s="61" t="s">
        <v>10</v>
      </c>
      <c r="C31" s="59">
        <v>857.38799999999992</v>
      </c>
      <c r="D31" s="59">
        <v>2339.105</v>
      </c>
      <c r="E31" s="62"/>
      <c r="F31" s="61" t="s">
        <v>10</v>
      </c>
      <c r="G31" s="59">
        <v>636.39700000000005</v>
      </c>
      <c r="H31" s="59">
        <v>2411.2580000000003</v>
      </c>
      <c r="I31" s="60"/>
      <c r="J31" s="61" t="s">
        <v>10</v>
      </c>
      <c r="K31" s="59">
        <v>1140.2279999999998</v>
      </c>
      <c r="L31" s="59">
        <v>4806.6229999999996</v>
      </c>
      <c r="N31" s="101"/>
      <c r="O31" s="101"/>
      <c r="R31" s="31"/>
      <c r="S31" s="31"/>
      <c r="T31" s="31"/>
    </row>
    <row r="32" spans="1:21" ht="15" customHeight="1" x14ac:dyDescent="0.2">
      <c r="C32" s="16"/>
      <c r="G32" s="6"/>
      <c r="H32" s="6"/>
      <c r="I32" s="31"/>
      <c r="J32" s="67"/>
      <c r="K32" s="6"/>
      <c r="L32" s="6"/>
      <c r="N32" s="101"/>
      <c r="R32" s="31"/>
      <c r="S32" s="31"/>
      <c r="T32" s="31"/>
    </row>
    <row r="33" spans="1:20" ht="15" customHeight="1" x14ac:dyDescent="0.2">
      <c r="C33" s="16"/>
      <c r="G33" s="6"/>
      <c r="H33" s="6"/>
      <c r="I33" s="31"/>
      <c r="J33" s="67"/>
      <c r="L33" s="12" t="s">
        <v>11</v>
      </c>
      <c r="R33" s="31"/>
      <c r="S33" s="31"/>
      <c r="T33" s="31"/>
    </row>
    <row r="34" spans="1:20" ht="15" customHeight="1" x14ac:dyDescent="0.2">
      <c r="B34" s="67"/>
      <c r="C34" s="6"/>
      <c r="D34" s="6"/>
      <c r="E34" s="31"/>
      <c r="F34" s="67"/>
      <c r="G34" s="6"/>
      <c r="H34" s="6"/>
      <c r="I34" s="31"/>
      <c r="J34" s="67"/>
      <c r="L34" s="6"/>
      <c r="O34" s="31"/>
      <c r="R34" s="31"/>
      <c r="S34" s="31"/>
      <c r="T34" s="31"/>
    </row>
    <row r="35" spans="1:20" ht="15" customHeight="1" x14ac:dyDescent="0.2">
      <c r="C35" s="16"/>
      <c r="D35" s="16"/>
      <c r="G35" s="6"/>
      <c r="H35" s="6"/>
      <c r="I35" s="31"/>
      <c r="J35" s="67"/>
      <c r="K35" s="6"/>
      <c r="L35" s="6"/>
      <c r="P35" s="31"/>
      <c r="Q35" s="31"/>
      <c r="R35" s="31"/>
      <c r="S35" s="31"/>
      <c r="T35" s="31"/>
    </row>
    <row r="36" spans="1:20" ht="15" customHeight="1" x14ac:dyDescent="0.2">
      <c r="B36" s="77"/>
      <c r="C36" s="78"/>
      <c r="D36" s="77"/>
      <c r="E36" s="77"/>
      <c r="F36" s="77"/>
      <c r="G36" s="6"/>
      <c r="H36" s="6"/>
      <c r="I36" s="31"/>
      <c r="J36" s="67"/>
      <c r="K36" s="6"/>
      <c r="L36" s="6"/>
      <c r="R36" s="31"/>
      <c r="S36" s="31"/>
      <c r="T36" s="31"/>
    </row>
    <row r="37" spans="1:20" ht="20.100000000000001" customHeight="1" x14ac:dyDescent="0.2">
      <c r="A37" s="10"/>
      <c r="B37" s="79"/>
      <c r="C37" s="26"/>
      <c r="D37" s="77"/>
      <c r="E37" s="77"/>
      <c r="F37" s="77"/>
      <c r="G37" s="6"/>
      <c r="H37" s="6"/>
      <c r="I37" s="6"/>
      <c r="J37" s="34"/>
      <c r="K37" s="6"/>
      <c r="L37" s="6"/>
      <c r="P37" s="31"/>
      <c r="Q37" s="31"/>
      <c r="R37" s="31"/>
      <c r="S37" s="31"/>
      <c r="T37" s="31"/>
    </row>
    <row r="38" spans="1:20" x14ac:dyDescent="0.2">
      <c r="B38" s="80"/>
      <c r="C38" s="44"/>
      <c r="G38" s="6"/>
      <c r="H38" s="6"/>
      <c r="I38" s="6"/>
      <c r="R38" s="31"/>
      <c r="S38" s="31"/>
      <c r="T38" s="31"/>
    </row>
    <row r="39" spans="1:20" x14ac:dyDescent="0.2">
      <c r="B39" s="77"/>
      <c r="C39" s="78"/>
      <c r="D39" s="77"/>
      <c r="E39" s="77"/>
      <c r="F39" s="77"/>
      <c r="G39" s="6"/>
      <c r="H39" s="6"/>
      <c r="I39" s="6"/>
      <c r="R39" s="31"/>
      <c r="S39" s="31"/>
      <c r="T39" s="31"/>
    </row>
    <row r="40" spans="1:20" x14ac:dyDescent="0.2">
      <c r="B40" s="80"/>
      <c r="C40" s="44"/>
      <c r="D40" s="44"/>
      <c r="E40" s="81"/>
      <c r="F40" s="80"/>
      <c r="G40" s="6"/>
      <c r="H40" s="6"/>
      <c r="I40" s="6"/>
      <c r="R40" s="31"/>
      <c r="S40" s="31"/>
      <c r="T40" s="31"/>
    </row>
    <row r="41" spans="1:20" x14ac:dyDescent="0.2">
      <c r="B41" s="77"/>
      <c r="C41" s="78"/>
      <c r="D41" s="77"/>
      <c r="E41" s="77"/>
      <c r="F41" s="77"/>
      <c r="G41" s="6"/>
      <c r="H41" s="6"/>
      <c r="I41" s="6"/>
      <c r="R41" s="31"/>
      <c r="S41" s="31"/>
      <c r="T41" s="31"/>
    </row>
    <row r="42" spans="1:20" x14ac:dyDescent="0.2">
      <c r="C42" s="16"/>
      <c r="D42" s="77"/>
      <c r="E42" s="77"/>
      <c r="F42" s="77"/>
      <c r="G42" s="6"/>
      <c r="H42" s="6"/>
      <c r="I42" s="6"/>
      <c r="O42" s="31"/>
      <c r="R42" s="31"/>
      <c r="S42" s="31"/>
      <c r="T42" s="31"/>
    </row>
    <row r="43" spans="1:20" x14ac:dyDescent="0.2">
      <c r="C43" s="16"/>
      <c r="D43" s="44"/>
      <c r="E43" s="81"/>
      <c r="F43" s="80"/>
      <c r="G43" s="6"/>
      <c r="H43" s="6"/>
      <c r="I43" s="6"/>
      <c r="P43" s="31"/>
      <c r="Q43" s="31"/>
      <c r="R43" s="31"/>
      <c r="S43" s="31"/>
      <c r="T43" s="31"/>
    </row>
    <row r="44" spans="1:20" x14ac:dyDescent="0.2">
      <c r="C44" s="16"/>
      <c r="D44" s="44"/>
      <c r="E44" s="81"/>
      <c r="F44" s="80"/>
      <c r="G44" s="6"/>
      <c r="H44" s="6"/>
      <c r="R44" s="31"/>
      <c r="S44" s="31"/>
      <c r="T44" s="31"/>
    </row>
    <row r="45" spans="1:20" x14ac:dyDescent="0.2">
      <c r="C45" s="16"/>
      <c r="D45" s="77"/>
      <c r="E45" s="77"/>
      <c r="F45" s="77"/>
      <c r="G45" s="6"/>
      <c r="H45" s="6"/>
      <c r="N45" s="29"/>
      <c r="R45" s="31"/>
      <c r="S45" s="31"/>
      <c r="T45" s="31"/>
    </row>
    <row r="46" spans="1:20" x14ac:dyDescent="0.2">
      <c r="C46" s="16"/>
      <c r="D46" s="77"/>
      <c r="E46" s="77"/>
      <c r="F46" s="77"/>
      <c r="G46" s="6"/>
      <c r="H46" s="6"/>
      <c r="I46" s="6"/>
      <c r="P46" s="31"/>
      <c r="Q46" s="31"/>
      <c r="R46" s="31"/>
      <c r="S46" s="31"/>
      <c r="T46" s="31"/>
    </row>
    <row r="47" spans="1:20" x14ac:dyDescent="0.2">
      <c r="D47" s="77"/>
      <c r="E47" s="77"/>
      <c r="F47" s="77"/>
      <c r="G47" s="6"/>
      <c r="H47" s="6"/>
      <c r="I47" s="6"/>
      <c r="R47" s="31"/>
      <c r="S47" s="31"/>
      <c r="T47" s="31"/>
    </row>
    <row r="48" spans="1:20" x14ac:dyDescent="0.2">
      <c r="B48" s="77"/>
      <c r="C48" s="77"/>
      <c r="D48" s="16"/>
      <c r="G48" s="6"/>
      <c r="H48" s="6"/>
      <c r="I48" s="6"/>
      <c r="N48" s="11"/>
      <c r="O48" s="101"/>
      <c r="R48" s="31"/>
      <c r="S48" s="31"/>
      <c r="T48" s="31"/>
    </row>
    <row r="49" spans="2:20" x14ac:dyDescent="0.2">
      <c r="D49" s="77"/>
      <c r="E49" s="77"/>
      <c r="F49" s="77"/>
      <c r="G49" s="6"/>
      <c r="H49" s="6"/>
      <c r="I49" s="6"/>
      <c r="R49" s="31"/>
      <c r="S49" s="31"/>
      <c r="T49" s="31"/>
    </row>
    <row r="50" spans="2:20" x14ac:dyDescent="0.2">
      <c r="D50" s="77"/>
      <c r="E50" s="77"/>
      <c r="F50" s="77"/>
      <c r="G50" s="6"/>
      <c r="H50" s="6"/>
      <c r="I50" s="6"/>
      <c r="N50" s="11"/>
      <c r="R50" s="31"/>
      <c r="S50" s="31"/>
      <c r="T50" s="31"/>
    </row>
    <row r="51" spans="2:20" x14ac:dyDescent="0.2">
      <c r="B51" s="77"/>
      <c r="C51" s="77"/>
      <c r="D51" s="77"/>
      <c r="E51" s="77"/>
      <c r="F51" s="77"/>
      <c r="G51" s="6"/>
      <c r="H51" s="6"/>
      <c r="I51" s="6"/>
      <c r="R51" s="31"/>
      <c r="S51" s="31"/>
      <c r="T51" s="31"/>
    </row>
    <row r="52" spans="2:20" x14ac:dyDescent="0.2">
      <c r="D52" s="82"/>
      <c r="E52" s="82"/>
      <c r="F52" s="82"/>
      <c r="G52" s="6"/>
      <c r="H52" s="6"/>
      <c r="I52" s="6"/>
      <c r="N52" s="11"/>
      <c r="P52" s="31"/>
      <c r="Q52" s="31"/>
      <c r="R52" s="31"/>
      <c r="S52" s="31"/>
      <c r="T52" s="31"/>
    </row>
    <row r="53" spans="2:20" x14ac:dyDescent="0.2">
      <c r="D53" s="10"/>
      <c r="E53" s="10"/>
      <c r="F53" s="10"/>
      <c r="G53" s="6"/>
      <c r="H53" s="6"/>
      <c r="I53" s="6"/>
      <c r="O53" s="101"/>
      <c r="R53" s="31"/>
      <c r="S53" s="31"/>
      <c r="T53" s="31"/>
    </row>
    <row r="54" spans="2:20" x14ac:dyDescent="0.2">
      <c r="D54" s="44"/>
      <c r="E54" s="81"/>
      <c r="F54" s="80"/>
      <c r="G54" s="6"/>
      <c r="H54" s="6"/>
      <c r="I54" s="6"/>
      <c r="J54" s="11"/>
      <c r="K54" s="11"/>
      <c r="R54" s="31"/>
      <c r="S54" s="31"/>
      <c r="T54" s="31"/>
    </row>
    <row r="55" spans="2:20" x14ac:dyDescent="0.2">
      <c r="D55" s="77"/>
      <c r="E55" s="77"/>
      <c r="F55" s="77"/>
      <c r="G55" s="6"/>
      <c r="H55" s="6"/>
      <c r="I55" s="6"/>
      <c r="J55" s="11"/>
      <c r="K55" s="11"/>
      <c r="R55" s="31"/>
      <c r="S55" s="31"/>
      <c r="T55" s="31"/>
    </row>
    <row r="56" spans="2:20" x14ac:dyDescent="0.2">
      <c r="B56" s="77"/>
      <c r="C56" s="77"/>
      <c r="D56" s="81"/>
      <c r="E56" s="81"/>
      <c r="F56" s="81"/>
      <c r="G56" s="6"/>
      <c r="H56" s="6"/>
      <c r="I56" s="6"/>
      <c r="R56" s="31"/>
      <c r="S56" s="31"/>
      <c r="T56" s="31"/>
    </row>
    <row r="57" spans="2:20" x14ac:dyDescent="0.2">
      <c r="B57" s="81"/>
      <c r="C57" s="82"/>
      <c r="D57" s="77"/>
      <c r="E57" s="77"/>
      <c r="F57" s="77"/>
      <c r="G57" s="6"/>
      <c r="H57" s="6"/>
      <c r="I57" s="6"/>
      <c r="J57" s="11"/>
      <c r="K57" s="11"/>
      <c r="O57" s="31"/>
      <c r="P57" s="31"/>
      <c r="Q57" s="31"/>
      <c r="R57" s="31"/>
      <c r="S57" s="31"/>
      <c r="T57" s="31"/>
    </row>
    <row r="58" spans="2:20" x14ac:dyDescent="0.2">
      <c r="B58" s="77"/>
      <c r="C58" s="77"/>
      <c r="D58" s="77"/>
      <c r="E58" s="77"/>
      <c r="F58" s="77"/>
      <c r="G58" s="6"/>
      <c r="H58" s="6"/>
      <c r="I58" s="6"/>
      <c r="P58" s="31"/>
      <c r="Q58" s="31"/>
      <c r="R58" s="31"/>
      <c r="S58" s="31"/>
      <c r="T58" s="31"/>
    </row>
    <row r="59" spans="2:20" x14ac:dyDescent="0.2">
      <c r="B59" s="77"/>
      <c r="C59" s="77"/>
      <c r="D59" s="44"/>
      <c r="E59" s="81"/>
      <c r="F59" s="80"/>
      <c r="G59" s="6"/>
      <c r="H59" s="6"/>
      <c r="I59" s="6"/>
      <c r="R59" s="31"/>
      <c r="S59" s="31"/>
      <c r="T59" s="31"/>
    </row>
    <row r="60" spans="2:20" x14ac:dyDescent="0.2">
      <c r="B60" s="77"/>
      <c r="C60" s="77"/>
      <c r="D60" s="77"/>
      <c r="E60" s="77"/>
      <c r="F60" s="77"/>
      <c r="G60" s="6"/>
      <c r="H60" s="6"/>
      <c r="I60" s="6"/>
      <c r="R60" s="31"/>
      <c r="S60" s="31"/>
      <c r="T60" s="31"/>
    </row>
    <row r="61" spans="2:20" x14ac:dyDescent="0.2">
      <c r="B61" s="77"/>
      <c r="C61" s="77"/>
      <c r="D61" s="77"/>
      <c r="E61" s="77"/>
      <c r="F61" s="77"/>
      <c r="G61" s="6"/>
      <c r="H61" s="6"/>
      <c r="I61" s="6"/>
      <c r="T61" s="31"/>
    </row>
    <row r="62" spans="2:20" x14ac:dyDescent="0.2">
      <c r="B62" s="80"/>
      <c r="C62" s="44"/>
      <c r="D62" s="44"/>
      <c r="E62" s="81"/>
      <c r="F62" s="80"/>
      <c r="G62" s="6"/>
      <c r="H62" s="6"/>
      <c r="I62" s="6"/>
      <c r="J62" s="11"/>
      <c r="K62" s="11"/>
      <c r="R62" s="31"/>
      <c r="S62" s="31"/>
      <c r="T62" s="31"/>
    </row>
    <row r="63" spans="2:20" x14ac:dyDescent="0.2">
      <c r="B63" s="77"/>
      <c r="C63" s="77"/>
      <c r="D63" s="77"/>
      <c r="E63" s="77"/>
      <c r="F63" s="77"/>
      <c r="G63" s="6"/>
      <c r="H63" s="6"/>
      <c r="I63" s="6"/>
      <c r="R63" s="31"/>
      <c r="S63" s="31"/>
      <c r="T63" s="31"/>
    </row>
    <row r="64" spans="2:20" x14ac:dyDescent="0.2">
      <c r="B64" s="77"/>
      <c r="C64" s="77"/>
      <c r="D64" s="77"/>
      <c r="E64" s="77"/>
      <c r="F64" s="77"/>
      <c r="G64" s="6"/>
      <c r="H64" s="6"/>
      <c r="I64" s="6"/>
      <c r="O64" s="31"/>
      <c r="R64" s="31"/>
      <c r="S64" s="31"/>
      <c r="T64" s="31"/>
    </row>
    <row r="65" spans="2:20" x14ac:dyDescent="0.2">
      <c r="B65" s="80"/>
      <c r="C65" s="44"/>
      <c r="D65" s="16"/>
      <c r="G65" s="6"/>
      <c r="H65" s="6"/>
      <c r="I65" s="6"/>
      <c r="R65" s="31"/>
      <c r="S65" s="31"/>
      <c r="T65" s="31"/>
    </row>
    <row r="66" spans="2:20" x14ac:dyDescent="0.2">
      <c r="B66" s="80"/>
      <c r="C66" s="44"/>
      <c r="D66" s="78"/>
      <c r="E66" s="77"/>
      <c r="F66" s="77"/>
      <c r="G66" s="6"/>
      <c r="H66" s="6"/>
      <c r="I66" s="6"/>
      <c r="R66" s="31"/>
      <c r="S66" s="31"/>
      <c r="T66" s="31"/>
    </row>
    <row r="67" spans="2:20" x14ac:dyDescent="0.2">
      <c r="B67" s="77"/>
      <c r="C67" s="77"/>
      <c r="D67" s="77"/>
      <c r="E67" s="77"/>
      <c r="F67" s="77"/>
      <c r="G67" s="6"/>
      <c r="H67" s="6"/>
      <c r="I67" s="6"/>
      <c r="P67" s="31"/>
      <c r="Q67" s="31"/>
      <c r="R67" s="31"/>
      <c r="S67" s="31"/>
      <c r="T67" s="31"/>
    </row>
    <row r="68" spans="2:20" x14ac:dyDescent="0.2">
      <c r="B68" s="80"/>
      <c r="C68" s="44"/>
      <c r="D68" s="77"/>
      <c r="E68" s="77"/>
      <c r="F68" s="77"/>
      <c r="G68" s="6"/>
      <c r="H68" s="6"/>
      <c r="I68" s="6"/>
      <c r="R68" s="31"/>
      <c r="S68" s="31"/>
      <c r="T68" s="31"/>
    </row>
    <row r="69" spans="2:20" x14ac:dyDescent="0.2">
      <c r="B69" s="80"/>
      <c r="C69" s="44"/>
      <c r="D69" s="77"/>
      <c r="E69" s="77"/>
      <c r="F69" s="77"/>
      <c r="G69" s="6"/>
      <c r="H69" s="6"/>
      <c r="I69" s="6"/>
      <c r="R69" s="31"/>
      <c r="S69" s="31"/>
      <c r="T69" s="31"/>
    </row>
    <row r="70" spans="2:20" x14ac:dyDescent="0.2">
      <c r="B70" s="80"/>
      <c r="C70" s="44"/>
      <c r="D70" s="78"/>
      <c r="E70" s="77"/>
      <c r="F70" s="77"/>
      <c r="G70" s="6"/>
      <c r="H70" s="6"/>
      <c r="I70" s="6"/>
      <c r="R70" s="31"/>
      <c r="S70" s="31"/>
      <c r="T70" s="31"/>
    </row>
    <row r="71" spans="2:20" x14ac:dyDescent="0.2">
      <c r="B71" s="80"/>
      <c r="C71" s="44"/>
      <c r="D71" s="16"/>
      <c r="G71" s="6"/>
      <c r="H71" s="6"/>
      <c r="I71" s="6"/>
      <c r="R71" s="31"/>
      <c r="S71" s="31"/>
      <c r="T71" s="31"/>
    </row>
    <row r="72" spans="2:20" x14ac:dyDescent="0.2">
      <c r="B72" s="77"/>
      <c r="C72" s="77"/>
      <c r="G72" s="6"/>
      <c r="H72" s="6"/>
      <c r="I72" s="6"/>
      <c r="P72" s="31"/>
      <c r="Q72" s="31"/>
      <c r="R72" s="31"/>
      <c r="S72" s="31"/>
      <c r="T72" s="31"/>
    </row>
    <row r="73" spans="2:20" x14ac:dyDescent="0.2">
      <c r="B73" s="77"/>
      <c r="C73" s="77"/>
      <c r="D73" s="81"/>
      <c r="E73" s="81"/>
      <c r="F73" s="81"/>
      <c r="G73" s="6"/>
      <c r="H73" s="6"/>
      <c r="I73" s="6"/>
      <c r="O73" s="101"/>
      <c r="P73" s="31"/>
      <c r="Q73" s="31"/>
      <c r="R73" s="31"/>
      <c r="S73" s="31"/>
      <c r="T73" s="31"/>
    </row>
    <row r="74" spans="2:20" x14ac:dyDescent="0.2">
      <c r="B74" s="77"/>
      <c r="C74" s="77"/>
      <c r="D74" s="77"/>
      <c r="E74" s="77"/>
      <c r="F74" s="77"/>
      <c r="G74" s="6"/>
      <c r="H74" s="6"/>
      <c r="I74" s="6"/>
      <c r="R74" s="31"/>
      <c r="S74" s="31"/>
      <c r="T74" s="31"/>
    </row>
    <row r="75" spans="2:20" x14ac:dyDescent="0.2">
      <c r="B75" s="77"/>
      <c r="C75" s="77"/>
      <c r="D75" s="77"/>
      <c r="E75" s="77"/>
      <c r="F75" s="77"/>
      <c r="G75" s="6"/>
      <c r="H75" s="6"/>
      <c r="I75" s="6"/>
      <c r="O75" s="101"/>
      <c r="P75" s="31"/>
      <c r="Q75" s="31"/>
      <c r="R75" s="31"/>
      <c r="S75" s="31"/>
    </row>
    <row r="76" spans="2:20" x14ac:dyDescent="0.2">
      <c r="B76" s="80"/>
      <c r="C76" s="44"/>
      <c r="G76" s="6"/>
      <c r="H76" s="6"/>
      <c r="I76" s="6"/>
      <c r="P76" s="31"/>
      <c r="Q76" s="31"/>
      <c r="R76" s="31"/>
      <c r="S76" s="31"/>
    </row>
    <row r="77" spans="2:20" x14ac:dyDescent="0.2">
      <c r="B77" s="80"/>
      <c r="C77" s="44"/>
      <c r="D77" s="77"/>
      <c r="E77" s="77"/>
      <c r="F77" s="77"/>
      <c r="G77" s="6"/>
      <c r="H77" s="6"/>
      <c r="I77" s="6"/>
      <c r="R77" s="31"/>
      <c r="S77" s="31"/>
    </row>
    <row r="78" spans="2:20" x14ac:dyDescent="0.2">
      <c r="B78" s="77"/>
      <c r="C78" s="77"/>
      <c r="G78" s="6"/>
      <c r="H78" s="6"/>
      <c r="I78" s="6"/>
      <c r="R78" s="31"/>
      <c r="S78" s="31"/>
    </row>
    <row r="79" spans="2:20" x14ac:dyDescent="0.2">
      <c r="B79" s="77"/>
      <c r="C79" s="77"/>
      <c r="D79" s="77"/>
      <c r="E79" s="77"/>
      <c r="F79" s="77"/>
      <c r="G79" s="6"/>
      <c r="H79" s="6"/>
      <c r="I79" s="6"/>
      <c r="P79" s="31"/>
      <c r="Q79" s="31"/>
      <c r="R79" s="31"/>
      <c r="S79" s="31"/>
    </row>
    <row r="80" spans="2:20" x14ac:dyDescent="0.2">
      <c r="B80" s="80"/>
      <c r="C80" s="44"/>
      <c r="D80" s="77"/>
      <c r="E80" s="77"/>
      <c r="F80" s="77"/>
      <c r="G80" s="6"/>
      <c r="H80" s="6"/>
      <c r="I80" s="6"/>
      <c r="O80" s="29"/>
      <c r="R80" s="31"/>
      <c r="S80" s="31"/>
    </row>
    <row r="81" spans="2:19" x14ac:dyDescent="0.2">
      <c r="B81" s="82"/>
      <c r="C81" s="82"/>
      <c r="D81" s="77"/>
      <c r="E81" s="77"/>
      <c r="F81" s="77"/>
      <c r="G81" s="6"/>
      <c r="H81" s="6"/>
      <c r="I81" s="6"/>
      <c r="R81" s="31"/>
      <c r="S81" s="31"/>
    </row>
    <row r="82" spans="2:19" x14ac:dyDescent="0.2">
      <c r="B82" s="81"/>
      <c r="C82" s="81"/>
      <c r="D82" s="77"/>
      <c r="E82" s="77"/>
      <c r="F82" s="77"/>
      <c r="G82" s="6"/>
      <c r="H82" s="6"/>
      <c r="I82" s="6"/>
      <c r="P82" s="31"/>
      <c r="Q82" s="31"/>
      <c r="R82" s="31"/>
      <c r="S82" s="31"/>
    </row>
    <row r="83" spans="2:19" x14ac:dyDescent="0.2">
      <c r="B83" s="81"/>
      <c r="C83" s="81"/>
      <c r="G83" s="6"/>
      <c r="H83" s="6"/>
      <c r="I83" s="6"/>
      <c r="R83" s="31"/>
      <c r="S83" s="31"/>
    </row>
    <row r="84" spans="2:19" x14ac:dyDescent="0.2">
      <c r="B84" s="77"/>
      <c r="C84" s="77"/>
      <c r="D84" s="77"/>
      <c r="E84" s="77"/>
      <c r="F84" s="77"/>
      <c r="G84" s="6"/>
      <c r="H84" s="6"/>
      <c r="I84" s="6"/>
      <c r="P84" s="29"/>
      <c r="R84" s="31"/>
      <c r="S84" s="31"/>
    </row>
    <row r="85" spans="2:19" x14ac:dyDescent="0.2">
      <c r="B85" s="83"/>
      <c r="C85" s="44"/>
      <c r="D85" s="77"/>
      <c r="E85" s="77"/>
      <c r="F85" s="77"/>
      <c r="G85" s="6"/>
      <c r="H85" s="6"/>
      <c r="I85" s="6"/>
      <c r="R85" s="31"/>
      <c r="S85" s="31"/>
    </row>
    <row r="86" spans="2:19" x14ac:dyDescent="0.2">
      <c r="B86" s="77"/>
      <c r="C86" s="77"/>
      <c r="D86" s="77"/>
      <c r="E86" s="77"/>
      <c r="F86" s="77"/>
      <c r="G86" s="6"/>
      <c r="H86" s="6"/>
      <c r="I86" s="6"/>
      <c r="R86" s="31"/>
      <c r="S86" s="31"/>
    </row>
    <row r="87" spans="2:19" x14ac:dyDescent="0.2">
      <c r="B87" s="77"/>
      <c r="C87" s="77"/>
      <c r="G87" s="6"/>
      <c r="H87" s="6"/>
      <c r="I87" s="6"/>
      <c r="R87" s="31"/>
      <c r="S87" s="31"/>
    </row>
    <row r="88" spans="2:19" x14ac:dyDescent="0.2">
      <c r="B88" s="77"/>
      <c r="C88" s="77"/>
      <c r="D88" s="77"/>
      <c r="E88" s="77"/>
      <c r="F88" s="77"/>
      <c r="G88" s="6"/>
      <c r="H88" s="6"/>
      <c r="I88" s="6"/>
      <c r="P88" s="31"/>
      <c r="Q88" s="31"/>
      <c r="R88" s="31"/>
      <c r="S88" s="31"/>
    </row>
    <row r="89" spans="2:19" x14ac:dyDescent="0.2">
      <c r="B89" s="77"/>
      <c r="C89" s="77"/>
      <c r="D89" s="78"/>
      <c r="E89" s="77"/>
      <c r="F89" s="77"/>
      <c r="G89" s="6"/>
      <c r="H89" s="6"/>
      <c r="I89" s="6"/>
      <c r="O89" s="31"/>
      <c r="R89" s="31"/>
      <c r="S89" s="31"/>
    </row>
    <row r="90" spans="2:19" x14ac:dyDescent="0.2">
      <c r="B90" s="77"/>
      <c r="C90" s="77"/>
      <c r="D90" s="78"/>
      <c r="E90" s="77"/>
      <c r="F90" s="77"/>
      <c r="G90" s="6"/>
      <c r="H90" s="6"/>
      <c r="I90" s="6"/>
    </row>
    <row r="91" spans="2:19" x14ac:dyDescent="0.2">
      <c r="B91" s="77"/>
      <c r="C91" s="77"/>
      <c r="D91" s="77"/>
      <c r="E91" s="77"/>
      <c r="F91" s="77"/>
      <c r="G91" s="6"/>
      <c r="H91" s="6"/>
      <c r="I91" s="6"/>
    </row>
    <row r="92" spans="2:19" x14ac:dyDescent="0.2">
      <c r="B92" s="77"/>
      <c r="C92" s="77"/>
      <c r="D92" s="77"/>
      <c r="E92" s="77"/>
      <c r="F92" s="77"/>
      <c r="G92" s="6"/>
      <c r="H92" s="6"/>
      <c r="I92" s="6"/>
    </row>
    <row r="93" spans="2:19" x14ac:dyDescent="0.2">
      <c r="B93" s="77"/>
      <c r="C93" s="77"/>
      <c r="D93" s="6"/>
      <c r="E93" s="31"/>
      <c r="F93" s="67"/>
      <c r="G93" s="6"/>
      <c r="H93" s="6"/>
      <c r="I93" s="6"/>
    </row>
    <row r="94" spans="2:19" x14ac:dyDescent="0.2">
      <c r="B94" s="77"/>
      <c r="C94" s="77"/>
      <c r="G94" s="6"/>
      <c r="H94" s="6"/>
      <c r="I94" s="6"/>
    </row>
    <row r="95" spans="2:19" x14ac:dyDescent="0.2">
      <c r="B95" s="77"/>
      <c r="C95" s="77"/>
      <c r="D95" s="44"/>
      <c r="E95" s="81"/>
      <c r="F95" s="80"/>
      <c r="G95" s="6"/>
      <c r="H95" s="6"/>
      <c r="I95" s="6"/>
    </row>
    <row r="96" spans="2:19" x14ac:dyDescent="0.2">
      <c r="B96" s="77"/>
      <c r="C96" s="77"/>
      <c r="D96" s="77"/>
      <c r="E96" s="77"/>
      <c r="F96" s="77"/>
      <c r="G96" s="6"/>
      <c r="H96" s="6"/>
    </row>
    <row r="97" spans="2:8" x14ac:dyDescent="0.2">
      <c r="B97" s="77"/>
      <c r="C97" s="77"/>
      <c r="D97" s="77"/>
      <c r="E97" s="77"/>
      <c r="F97" s="77"/>
      <c r="G97" s="6"/>
      <c r="H97" s="6"/>
    </row>
    <row r="98" spans="2:8" x14ac:dyDescent="0.2">
      <c r="B98" s="77"/>
      <c r="C98" s="77"/>
      <c r="D98" s="77"/>
      <c r="E98" s="77"/>
      <c r="F98" s="77"/>
      <c r="G98" s="6"/>
      <c r="H98" s="6"/>
    </row>
    <row r="99" spans="2:8" x14ac:dyDescent="0.2">
      <c r="B99" s="77"/>
      <c r="C99" s="77"/>
      <c r="D99" s="77"/>
      <c r="E99" s="77"/>
      <c r="F99" s="77"/>
      <c r="G99" s="6"/>
      <c r="H99" s="6"/>
    </row>
    <row r="100" spans="2:8" x14ac:dyDescent="0.2">
      <c r="B100" s="77"/>
      <c r="C100" s="77"/>
      <c r="D100" s="77"/>
      <c r="E100" s="77"/>
      <c r="F100" s="77"/>
      <c r="G100" s="6"/>
      <c r="H100" s="6"/>
    </row>
    <row r="101" spans="2:8" x14ac:dyDescent="0.2">
      <c r="B101" s="77"/>
      <c r="C101" s="77"/>
      <c r="D101" s="77"/>
      <c r="E101" s="77"/>
      <c r="F101" s="77"/>
      <c r="G101" s="6"/>
      <c r="H101" s="6"/>
    </row>
    <row r="102" spans="2:8" x14ac:dyDescent="0.2">
      <c r="D102" s="44"/>
      <c r="E102" s="81"/>
      <c r="F102" s="80"/>
      <c r="G102" s="6"/>
      <c r="H102" s="6"/>
    </row>
    <row r="103" spans="2:8" x14ac:dyDescent="0.2">
      <c r="D103" s="77"/>
      <c r="E103" s="77"/>
      <c r="F103" s="77"/>
      <c r="G103" s="6"/>
      <c r="H103" s="6"/>
    </row>
    <row r="104" spans="2:8" x14ac:dyDescent="0.2">
      <c r="G104" s="6"/>
      <c r="H104" s="6"/>
    </row>
    <row r="105" spans="2:8" x14ac:dyDescent="0.2">
      <c r="D105" s="44"/>
      <c r="E105" s="81"/>
      <c r="F105" s="80"/>
      <c r="G105" s="6"/>
      <c r="H105" s="6"/>
    </row>
    <row r="106" spans="2:8" x14ac:dyDescent="0.2">
      <c r="D106" s="44"/>
      <c r="E106" s="81"/>
      <c r="F106" s="80"/>
      <c r="G106" s="6"/>
      <c r="H106" s="6"/>
    </row>
    <row r="107" spans="2:8" x14ac:dyDescent="0.2">
      <c r="D107" s="77"/>
      <c r="E107" s="77"/>
      <c r="F107" s="77"/>
      <c r="G107" s="6"/>
      <c r="H107" s="6"/>
    </row>
    <row r="108" spans="2:8" x14ac:dyDescent="0.2">
      <c r="D108" s="77"/>
      <c r="E108" s="77"/>
      <c r="F108" s="77"/>
      <c r="G108" s="6"/>
      <c r="H108" s="6"/>
    </row>
    <row r="109" spans="2:8" x14ac:dyDescent="0.2">
      <c r="G109" s="6"/>
      <c r="H109" s="6"/>
    </row>
    <row r="110" spans="2:8" x14ac:dyDescent="0.2">
      <c r="G110" s="6"/>
      <c r="H110" s="6"/>
    </row>
    <row r="111" spans="2:8" x14ac:dyDescent="0.2">
      <c r="G111" s="6"/>
      <c r="H111" s="6"/>
    </row>
    <row r="112" spans="2:8" x14ac:dyDescent="0.2">
      <c r="G112" s="6"/>
      <c r="H112" s="6"/>
    </row>
    <row r="113" spans="7:8" x14ac:dyDescent="0.2">
      <c r="G113" s="6"/>
      <c r="H113" s="6"/>
    </row>
    <row r="114" spans="7:8" x14ac:dyDescent="0.2">
      <c r="G114" s="6"/>
      <c r="H114" s="6"/>
    </row>
    <row r="115" spans="7:8" x14ac:dyDescent="0.2">
      <c r="G115" s="6"/>
      <c r="H115" s="6"/>
    </row>
    <row r="116" spans="7:8" x14ac:dyDescent="0.2">
      <c r="G116" s="6"/>
      <c r="H116" s="6"/>
    </row>
    <row r="117" spans="7:8" x14ac:dyDescent="0.2">
      <c r="G117" s="6"/>
      <c r="H117" s="6"/>
    </row>
    <row r="118" spans="7:8" x14ac:dyDescent="0.2">
      <c r="G118" s="6"/>
      <c r="H118" s="6"/>
    </row>
    <row r="119" spans="7:8" x14ac:dyDescent="0.2">
      <c r="G119" s="6"/>
      <c r="H119" s="6"/>
    </row>
    <row r="120" spans="7:8" x14ac:dyDescent="0.2">
      <c r="G120" s="6"/>
      <c r="H120" s="6"/>
    </row>
    <row r="121" spans="7:8" x14ac:dyDescent="0.2">
      <c r="G121" s="6"/>
      <c r="H121" s="6"/>
    </row>
    <row r="122" spans="7:8" x14ac:dyDescent="0.2">
      <c r="G122" s="6"/>
      <c r="H122" s="6"/>
    </row>
    <row r="123" spans="7:8" x14ac:dyDescent="0.2">
      <c r="G123" s="6"/>
      <c r="H123" s="6"/>
    </row>
    <row r="124" spans="7:8" x14ac:dyDescent="0.2">
      <c r="G124" s="6"/>
      <c r="H124" s="6"/>
    </row>
    <row r="125" spans="7:8" x14ac:dyDescent="0.2">
      <c r="G125" s="6"/>
      <c r="H125" s="6"/>
    </row>
    <row r="126" spans="7:8" x14ac:dyDescent="0.2">
      <c r="G126" s="6"/>
      <c r="H126" s="6"/>
    </row>
    <row r="127" spans="7:8" x14ac:dyDescent="0.2">
      <c r="G127" s="6"/>
      <c r="H127" s="6"/>
    </row>
    <row r="128" spans="7:8" x14ac:dyDescent="0.2">
      <c r="G128" s="6"/>
      <c r="H128" s="6"/>
    </row>
    <row r="129" spans="7:8" x14ac:dyDescent="0.2">
      <c r="G129" s="6"/>
      <c r="H129" s="6"/>
    </row>
    <row r="130" spans="7:8" x14ac:dyDescent="0.2">
      <c r="G130" s="6"/>
      <c r="H130" s="6"/>
    </row>
    <row r="131" spans="7:8" x14ac:dyDescent="0.2">
      <c r="G131" s="6"/>
      <c r="H131" s="6"/>
    </row>
    <row r="132" spans="7:8" x14ac:dyDescent="0.2">
      <c r="G132" s="6"/>
      <c r="H132" s="6"/>
    </row>
    <row r="133" spans="7:8" x14ac:dyDescent="0.2">
      <c r="G133" s="6"/>
      <c r="H133" s="6"/>
    </row>
    <row r="134" spans="7:8" x14ac:dyDescent="0.2">
      <c r="G134" s="6"/>
      <c r="H134" s="6"/>
    </row>
    <row r="135" spans="7:8" x14ac:dyDescent="0.2">
      <c r="G135" s="6"/>
      <c r="H135" s="6"/>
    </row>
    <row r="136" spans="7:8" x14ac:dyDescent="0.2">
      <c r="G136" s="6"/>
      <c r="H136" s="6"/>
    </row>
    <row r="137" spans="7:8" x14ac:dyDescent="0.2">
      <c r="G137" s="6"/>
      <c r="H137" s="6"/>
    </row>
    <row r="138" spans="7:8" x14ac:dyDescent="0.2">
      <c r="G138" s="6"/>
      <c r="H138" s="6"/>
    </row>
    <row r="139" spans="7:8" x14ac:dyDescent="0.2">
      <c r="G139" s="6"/>
      <c r="H139" s="6"/>
    </row>
    <row r="140" spans="7:8" x14ac:dyDescent="0.2">
      <c r="G140" s="6"/>
      <c r="H140" s="6"/>
    </row>
    <row r="141" spans="7:8" x14ac:dyDescent="0.2">
      <c r="G141" s="6"/>
      <c r="H141" s="6"/>
    </row>
    <row r="142" spans="7:8" x14ac:dyDescent="0.2">
      <c r="G142" s="6"/>
      <c r="H142" s="6"/>
    </row>
    <row r="143" spans="7:8" x14ac:dyDescent="0.2">
      <c r="G143" s="6"/>
      <c r="H143" s="6"/>
    </row>
    <row r="144" spans="7:8" x14ac:dyDescent="0.2">
      <c r="G144" s="6"/>
      <c r="H144" s="6"/>
    </row>
    <row r="145" spans="7:8" x14ac:dyDescent="0.2">
      <c r="G145" s="6"/>
      <c r="H145" s="6"/>
    </row>
    <row r="146" spans="7:8" x14ac:dyDescent="0.2">
      <c r="G146" s="6"/>
      <c r="H146" s="6"/>
    </row>
    <row r="147" spans="7:8" x14ac:dyDescent="0.2">
      <c r="G147" s="16"/>
      <c r="H147" s="16"/>
    </row>
  </sheetData>
  <sheetProtection selectLockedCells="1" selectUnlockedCells="1"/>
  <sortState ref="D36:F86">
    <sortCondition descending="1" ref="F36:F86"/>
  </sortState>
  <phoneticPr fontId="8" type="noConversion"/>
  <hyperlinks>
    <hyperlink ref="L33" location="ÍNDICE!A1" display="Voltar ao índice"/>
    <hyperlink ref="K2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4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4"/>
  <sheetViews>
    <sheetView showGridLines="0" zoomScaleNormal="100" workbookViewId="0"/>
  </sheetViews>
  <sheetFormatPr defaultRowHeight="12.75" x14ac:dyDescent="0.2"/>
  <cols>
    <col min="1" max="1" width="2.140625" style="1" customWidth="1"/>
    <col min="2" max="2" width="47" style="1" customWidth="1"/>
    <col min="3" max="3" width="12.42578125" style="1" customWidth="1"/>
    <col min="4" max="16" width="12.7109375" style="1" customWidth="1"/>
    <col min="17" max="16384" width="9.140625" style="1"/>
  </cols>
  <sheetData>
    <row r="1" spans="2:17" ht="29.85" customHeight="1" x14ac:dyDescent="0.2">
      <c r="B1" s="2" t="s">
        <v>48</v>
      </c>
    </row>
    <row r="2" spans="2:17" ht="24.95" customHeight="1" x14ac:dyDescent="0.2">
      <c r="B2" s="3" t="s">
        <v>21</v>
      </c>
      <c r="C2" s="4" t="s">
        <v>2</v>
      </c>
      <c r="D2" s="5">
        <v>2010</v>
      </c>
      <c r="E2" s="5">
        <v>2011</v>
      </c>
      <c r="F2" s="5">
        <v>2012</v>
      </c>
      <c r="G2" s="5">
        <v>2013</v>
      </c>
      <c r="H2" s="5">
        <v>2014</v>
      </c>
      <c r="I2" s="5">
        <v>2015</v>
      </c>
      <c r="J2" s="5">
        <v>2016</v>
      </c>
      <c r="K2" s="5">
        <v>2017</v>
      </c>
      <c r="L2" s="5">
        <v>2018</v>
      </c>
      <c r="M2" s="5">
        <v>2019</v>
      </c>
      <c r="N2" s="5">
        <v>2020</v>
      </c>
      <c r="O2" s="5">
        <v>2021</v>
      </c>
      <c r="P2" s="5">
        <v>2022</v>
      </c>
    </row>
    <row r="3" spans="2:17" ht="21.95" customHeight="1" x14ac:dyDescent="0.2">
      <c r="B3" s="103" t="s">
        <v>40</v>
      </c>
      <c r="C3" s="104" t="s">
        <v>58</v>
      </c>
      <c r="D3" s="20">
        <v>6981</v>
      </c>
      <c r="E3" s="20">
        <v>5619</v>
      </c>
      <c r="F3" s="20">
        <v>5996</v>
      </c>
      <c r="G3" s="20">
        <v>4336.7700000000004</v>
      </c>
      <c r="H3" s="20">
        <v>4472.6689999999999</v>
      </c>
      <c r="I3" s="20">
        <v>4224.0680000000002</v>
      </c>
      <c r="J3" s="20">
        <v>4680.5810000000001</v>
      </c>
      <c r="K3" s="20">
        <v>4442.8490000000002</v>
      </c>
      <c r="L3" s="20">
        <v>3624.971</v>
      </c>
      <c r="M3" s="20">
        <v>3830.7660000000001</v>
      </c>
      <c r="N3" s="20">
        <v>4885.7489999999998</v>
      </c>
      <c r="O3" s="20">
        <v>5485.4189999999999</v>
      </c>
      <c r="P3" s="20"/>
    </row>
    <row r="4" spans="2:17" ht="21.95" customHeight="1" x14ac:dyDescent="0.2">
      <c r="B4" s="105" t="s">
        <v>50</v>
      </c>
      <c r="C4" s="106" t="s">
        <v>58</v>
      </c>
      <c r="D4" s="15">
        <v>5928</v>
      </c>
      <c r="E4" s="19">
        <v>7424</v>
      </c>
      <c r="F4" s="19">
        <v>6482</v>
      </c>
      <c r="G4" s="19">
        <v>6022.3670000000002</v>
      </c>
      <c r="H4" s="19">
        <v>3277.6060000000002</v>
      </c>
      <c r="I4" s="19">
        <v>3392.585</v>
      </c>
      <c r="J4" s="19">
        <v>3886.4450000000002</v>
      </c>
      <c r="K4" s="19">
        <v>2278.3159999999998</v>
      </c>
      <c r="L4" s="19">
        <v>3242.614</v>
      </c>
      <c r="M4" s="19">
        <v>2722.7159999999999</v>
      </c>
      <c r="N4" s="19">
        <v>2614.7139999999999</v>
      </c>
      <c r="O4" s="19">
        <v>3393.3969999999999</v>
      </c>
      <c r="P4" s="19"/>
    </row>
    <row r="5" spans="2:17" ht="21.95" customHeight="1" x14ac:dyDescent="0.2">
      <c r="B5" s="103" t="s">
        <v>49</v>
      </c>
      <c r="C5" s="104" t="s">
        <v>58</v>
      </c>
      <c r="D5" s="20">
        <v>5094</v>
      </c>
      <c r="E5" s="20">
        <v>4649</v>
      </c>
      <c r="F5" s="20">
        <v>4248</v>
      </c>
      <c r="G5" s="20">
        <v>2921.681</v>
      </c>
      <c r="H5" s="20">
        <v>2793.654</v>
      </c>
      <c r="I5" s="20">
        <v>3020.2660000000001</v>
      </c>
      <c r="J5" s="20">
        <v>2832.7759999999998</v>
      </c>
      <c r="K5" s="20">
        <v>2241.6750000000002</v>
      </c>
      <c r="L5" s="20">
        <v>1844.7260000000001</v>
      </c>
      <c r="M5" s="20">
        <v>2091.4940000000001</v>
      </c>
      <c r="N5" s="20">
        <v>2433.576</v>
      </c>
      <c r="O5" s="20">
        <v>2386.366</v>
      </c>
      <c r="P5" s="20"/>
    </row>
    <row r="6" spans="2:17" ht="21.95" customHeight="1" x14ac:dyDescent="0.2">
      <c r="B6" s="107" t="s">
        <v>51</v>
      </c>
      <c r="C6" s="108" t="s">
        <v>58</v>
      </c>
      <c r="D6" s="50">
        <f>SUM(D3:D5)</f>
        <v>18003</v>
      </c>
      <c r="E6" s="50">
        <f t="shared" ref="E6" si="0">SUM(E3:E5)</f>
        <v>17692</v>
      </c>
      <c r="F6" s="50">
        <f>SUM(F3:F5)</f>
        <v>16726</v>
      </c>
      <c r="G6" s="50">
        <f t="shared" ref="G6:N6" si="1">SUM(G3:G5)</f>
        <v>13280.818000000001</v>
      </c>
      <c r="H6" s="50">
        <f t="shared" si="1"/>
        <v>10543.929</v>
      </c>
      <c r="I6" s="50">
        <f t="shared" si="1"/>
        <v>10636.919</v>
      </c>
      <c r="J6" s="50">
        <f t="shared" si="1"/>
        <v>11399.802</v>
      </c>
      <c r="K6" s="50">
        <f t="shared" si="1"/>
        <v>8962.84</v>
      </c>
      <c r="L6" s="50">
        <f t="shared" si="1"/>
        <v>8712.3109999999997</v>
      </c>
      <c r="M6" s="50">
        <f t="shared" si="1"/>
        <v>8644.9760000000006</v>
      </c>
      <c r="N6" s="50">
        <f t="shared" si="1"/>
        <v>9934.0390000000007</v>
      </c>
      <c r="O6" s="50">
        <f>SUM(O3:O5)</f>
        <v>11265.181999999999</v>
      </c>
      <c r="P6" s="51"/>
    </row>
    <row r="7" spans="2:17" ht="21.95" customHeight="1" x14ac:dyDescent="0.2">
      <c r="B7" s="103"/>
      <c r="C7" s="10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2:17" ht="33.950000000000003" customHeight="1" x14ac:dyDescent="0.2">
      <c r="B8" s="110" t="s">
        <v>59</v>
      </c>
      <c r="C8" s="111" t="s">
        <v>58</v>
      </c>
      <c r="D8" s="57">
        <v>7674.1239999999998</v>
      </c>
      <c r="E8" s="58">
        <v>7492.2160000000003</v>
      </c>
      <c r="F8" s="58">
        <v>8637.1550000000007</v>
      </c>
      <c r="G8" s="58">
        <v>8197.39</v>
      </c>
      <c r="H8" s="58">
        <v>7700.8990000000003</v>
      </c>
      <c r="I8" s="58">
        <v>8792.1980000000003</v>
      </c>
      <c r="J8" s="58">
        <v>9151.6080000000002</v>
      </c>
      <c r="K8" s="58">
        <v>10359.48</v>
      </c>
      <c r="L8" s="58">
        <v>8814.2189999999991</v>
      </c>
      <c r="M8" s="58">
        <v>8889.69</v>
      </c>
      <c r="N8" s="58">
        <v>9866.8700000000008</v>
      </c>
      <c r="O8" s="58">
        <v>9667.0519999999997</v>
      </c>
      <c r="P8" s="58">
        <v>10129.014999999999</v>
      </c>
    </row>
    <row r="9" spans="2:17" ht="15.75" customHeight="1" x14ac:dyDescent="0.2">
      <c r="B9" s="49"/>
      <c r="C9" s="45"/>
      <c r="D9" s="33"/>
      <c r="E9" s="33"/>
      <c r="F9" s="31"/>
    </row>
    <row r="10" spans="2:17" ht="21.95" customHeight="1" x14ac:dyDescent="0.2">
      <c r="B10" s="46"/>
      <c r="C10" s="47"/>
      <c r="D10" s="20"/>
      <c r="F10" s="31"/>
    </row>
    <row r="11" spans="2:17" ht="21.95" customHeight="1" x14ac:dyDescent="0.2">
      <c r="B11" s="48"/>
      <c r="C11" s="47"/>
      <c r="D11" s="6"/>
      <c r="E11" s="6"/>
      <c r="F11" s="6"/>
      <c r="O11" s="28" t="s">
        <v>11</v>
      </c>
    </row>
    <row r="12" spans="2:17" x14ac:dyDescent="0.2">
      <c r="B12" s="36"/>
      <c r="C12" s="47"/>
      <c r="D12" s="6"/>
      <c r="E12" s="6"/>
      <c r="F12" s="6"/>
      <c r="G12" s="6"/>
      <c r="H12" s="6"/>
      <c r="I12" s="6"/>
      <c r="J12" s="6"/>
      <c r="K12" s="6"/>
    </row>
    <row r="13" spans="2:17" x14ac:dyDescent="0.2">
      <c r="B13" s="36"/>
      <c r="C13" s="47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2:17" x14ac:dyDescent="0.2">
      <c r="B14" s="31"/>
      <c r="C14" s="35"/>
      <c r="D14" s="6"/>
      <c r="E14" s="6"/>
      <c r="F14" s="6"/>
      <c r="G14" s="6"/>
      <c r="H14" s="92"/>
      <c r="I14" s="93"/>
      <c r="J14" s="16"/>
      <c r="K14" s="16"/>
      <c r="L14" s="16"/>
    </row>
    <row r="15" spans="2:17" x14ac:dyDescent="0.2">
      <c r="B15" s="31"/>
      <c r="C15" s="31"/>
      <c r="D15" s="37"/>
      <c r="E15" s="37"/>
      <c r="F15" s="37"/>
      <c r="G15" s="37"/>
      <c r="H15" s="92"/>
      <c r="I15" s="93"/>
      <c r="J15" s="16"/>
      <c r="K15" s="16"/>
      <c r="L15" s="16"/>
      <c r="Q15" s="1" t="s">
        <v>82</v>
      </c>
    </row>
    <row r="16" spans="2:17" x14ac:dyDescent="0.2">
      <c r="B16" s="31"/>
      <c r="C16" s="31"/>
      <c r="D16" s="6"/>
      <c r="E16" s="6"/>
      <c r="F16" s="16"/>
      <c r="G16" s="16"/>
      <c r="H16" s="92"/>
      <c r="I16" s="93"/>
      <c r="J16" s="93"/>
      <c r="K16" s="93"/>
    </row>
    <row r="17" spans="4:16" x14ac:dyDescent="0.2">
      <c r="D17" s="6"/>
      <c r="E17" s="6"/>
      <c r="F17" s="31"/>
      <c r="N17" s="11"/>
      <c r="O17" s="11"/>
      <c r="P17" s="11"/>
    </row>
    <row r="18" spans="4:16" x14ac:dyDescent="0.2">
      <c r="D18" s="6"/>
      <c r="E18" s="6"/>
      <c r="F18" s="16"/>
      <c r="G18" s="16"/>
      <c r="H18" s="16"/>
      <c r="I18" s="11"/>
      <c r="J18" s="11"/>
      <c r="K18" s="11"/>
    </row>
    <row r="19" spans="4:16" x14ac:dyDescent="0.2">
      <c r="D19" s="6"/>
      <c r="E19" s="6"/>
      <c r="F19" s="16"/>
      <c r="G19" s="16"/>
      <c r="H19" s="16"/>
      <c r="I19" s="11"/>
      <c r="J19" s="11"/>
      <c r="K19" s="11"/>
    </row>
    <row r="20" spans="4:16" x14ac:dyDescent="0.2">
      <c r="D20" s="6"/>
      <c r="E20" s="6"/>
      <c r="F20" s="16"/>
      <c r="G20" s="16"/>
      <c r="H20" s="16"/>
    </row>
    <row r="21" spans="4:16" x14ac:dyDescent="0.2">
      <c r="D21" s="6"/>
      <c r="E21" s="16"/>
      <c r="F21" s="16"/>
      <c r="G21" s="16"/>
    </row>
    <row r="22" spans="4:16" x14ac:dyDescent="0.2">
      <c r="D22" s="6"/>
      <c r="E22" s="16"/>
      <c r="F22" s="16"/>
      <c r="G22" s="16"/>
    </row>
    <row r="23" spans="4:16" x14ac:dyDescent="0.2">
      <c r="D23" s="6"/>
      <c r="E23" s="6"/>
    </row>
    <row r="24" spans="4:16" x14ac:dyDescent="0.2">
      <c r="D24" s="16"/>
      <c r="E24" s="16"/>
    </row>
    <row r="25" spans="4:16" x14ac:dyDescent="0.2">
      <c r="D25" s="16"/>
      <c r="E25" s="16"/>
    </row>
    <row r="26" spans="4:16" x14ac:dyDescent="0.2">
      <c r="D26" s="31"/>
      <c r="E26" s="31"/>
    </row>
    <row r="27" spans="4:16" x14ac:dyDescent="0.2">
      <c r="D27" s="31"/>
      <c r="E27" s="31"/>
    </row>
    <row r="28" spans="4:16" x14ac:dyDescent="0.2">
      <c r="D28" s="31"/>
      <c r="E28" s="31"/>
    </row>
    <row r="36" spans="4:15" x14ac:dyDescent="0.2"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4:15" x14ac:dyDescent="0.2"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4:15" x14ac:dyDescent="0.2"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4:15" x14ac:dyDescent="0.2"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4:15" x14ac:dyDescent="0.2"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4" spans="4:15" x14ac:dyDescent="0.2">
      <c r="D44" s="102">
        <f>SUM(D4+D5)</f>
        <v>11022</v>
      </c>
      <c r="E44" s="102">
        <f t="shared" ref="E44:O44" si="2">SUM(E4+E5)</f>
        <v>12073</v>
      </c>
      <c r="F44" s="102">
        <f t="shared" si="2"/>
        <v>10730</v>
      </c>
      <c r="G44" s="102">
        <f t="shared" si="2"/>
        <v>8944.0480000000007</v>
      </c>
      <c r="H44" s="102">
        <f t="shared" si="2"/>
        <v>6071.26</v>
      </c>
      <c r="I44" s="102">
        <f t="shared" si="2"/>
        <v>6412.8510000000006</v>
      </c>
      <c r="J44" s="102">
        <f t="shared" si="2"/>
        <v>6719.2209999999995</v>
      </c>
      <c r="K44" s="102">
        <f t="shared" si="2"/>
        <v>4519.991</v>
      </c>
      <c r="L44" s="102">
        <f t="shared" si="2"/>
        <v>5087.34</v>
      </c>
      <c r="M44" s="102">
        <f t="shared" si="2"/>
        <v>4814.21</v>
      </c>
      <c r="N44" s="102">
        <f t="shared" si="2"/>
        <v>5048.29</v>
      </c>
      <c r="O44" s="102">
        <f t="shared" si="2"/>
        <v>5779.7629999999999</v>
      </c>
    </row>
  </sheetData>
  <sheetProtection selectLockedCells="1" selectUnlockedCells="1"/>
  <phoneticPr fontId="8" type="noConversion"/>
  <hyperlinks>
    <hyperlink ref="O11" location="ÍNDICE!A1" display="Voltar ao índice"/>
  </hyperlinks>
  <pageMargins left="0.55118110236220474" right="0.31496062992125984" top="0.98425196850393704" bottom="0.98425196850393704" header="0.51181102362204722" footer="0.51181102362204722"/>
  <pageSetup paperSize="9" scale="96" firstPageNumber="0" orientation="landscape" r:id="rId1"/>
  <headerFooter alignWithMargins="0"/>
  <ignoredErrors>
    <ignoredError sqref="D6:J6 K6 L6:O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3"/>
  <sheetViews>
    <sheetView showGridLines="0" zoomScale="95" zoomScaleNormal="95" workbookViewId="0"/>
  </sheetViews>
  <sheetFormatPr defaultRowHeight="12.75" x14ac:dyDescent="0.2"/>
  <cols>
    <col min="1" max="1" width="2.42578125" style="1" customWidth="1"/>
    <col min="2" max="2" width="31" style="1" customWidth="1"/>
    <col min="3" max="3" width="10.85546875" style="1" customWidth="1"/>
    <col min="4" max="16" width="12.7109375" style="1" customWidth="1"/>
    <col min="17" max="16384" width="9.140625" style="1"/>
  </cols>
  <sheetData>
    <row r="1" spans="2:16" ht="30" customHeight="1" x14ac:dyDescent="0.2">
      <c r="B1" s="98" t="s">
        <v>67</v>
      </c>
    </row>
    <row r="2" spans="2:16" ht="24.95" customHeight="1" x14ac:dyDescent="0.2">
      <c r="B2" s="3" t="s">
        <v>21</v>
      </c>
      <c r="C2" s="4" t="s">
        <v>2</v>
      </c>
      <c r="D2" s="5">
        <v>2010</v>
      </c>
      <c r="E2" s="5">
        <v>2011</v>
      </c>
      <c r="F2" s="5">
        <v>2012</v>
      </c>
      <c r="G2" s="5">
        <v>2013</v>
      </c>
      <c r="H2" s="5">
        <v>2014</v>
      </c>
      <c r="I2" s="5">
        <v>2015</v>
      </c>
      <c r="J2" s="5">
        <v>2016</v>
      </c>
      <c r="K2" s="5">
        <v>2017</v>
      </c>
      <c r="L2" s="5">
        <v>2018</v>
      </c>
      <c r="M2" s="5">
        <v>2019</v>
      </c>
      <c r="N2" s="5">
        <v>2020</v>
      </c>
      <c r="O2" s="5">
        <v>2021</v>
      </c>
      <c r="P2" s="5">
        <v>2022</v>
      </c>
    </row>
    <row r="3" spans="2:16" ht="30" customHeight="1" x14ac:dyDescent="0.2">
      <c r="B3" s="2" t="s">
        <v>72</v>
      </c>
    </row>
    <row r="4" spans="2:16" ht="15.95" customHeight="1" x14ac:dyDescent="0.2">
      <c r="B4" s="112" t="s">
        <v>24</v>
      </c>
      <c r="C4" s="113" t="s">
        <v>58</v>
      </c>
      <c r="D4" s="100">
        <v>6981</v>
      </c>
      <c r="E4" s="100">
        <v>5619</v>
      </c>
      <c r="F4" s="100">
        <v>5996</v>
      </c>
      <c r="G4" s="100">
        <v>4336.7700000000004</v>
      </c>
      <c r="H4" s="100">
        <v>4472.6689999999999</v>
      </c>
      <c r="I4" s="100">
        <v>4224.0680000000002</v>
      </c>
      <c r="J4" s="100">
        <v>4680.5810000000001</v>
      </c>
      <c r="K4" s="100">
        <v>4442.8490000000002</v>
      </c>
      <c r="L4" s="100">
        <v>3624.971</v>
      </c>
      <c r="M4" s="100">
        <v>3830.7660000000001</v>
      </c>
      <c r="N4" s="100">
        <v>4885.7489999999998</v>
      </c>
      <c r="O4" s="100">
        <v>5485.4189999999999</v>
      </c>
      <c r="P4" s="100"/>
    </row>
    <row r="5" spans="2:16" ht="15.95" customHeight="1" x14ac:dyDescent="0.2">
      <c r="B5" s="105" t="s">
        <v>25</v>
      </c>
      <c r="C5" s="106" t="s">
        <v>58</v>
      </c>
      <c r="D5" s="19">
        <v>211.73500000000001</v>
      </c>
      <c r="E5" s="19">
        <v>175.65700000000001</v>
      </c>
      <c r="F5" s="19">
        <v>39.161999999999999</v>
      </c>
      <c r="G5" s="19">
        <v>91.608000000000004</v>
      </c>
      <c r="H5" s="19">
        <v>142.44800000000001</v>
      </c>
      <c r="I5" s="19">
        <v>99.503</v>
      </c>
      <c r="J5" s="19">
        <v>329.14699999999999</v>
      </c>
      <c r="K5" s="19">
        <v>304.24799999999999</v>
      </c>
      <c r="L5" s="19">
        <v>231.17099999999999</v>
      </c>
      <c r="M5" s="19">
        <v>349.71699999999998</v>
      </c>
      <c r="N5" s="19">
        <v>869.11300000000006</v>
      </c>
      <c r="O5" s="19">
        <v>2080.42</v>
      </c>
      <c r="P5" s="19">
        <v>857.38800000000003</v>
      </c>
    </row>
    <row r="6" spans="2:16" ht="15.95" customHeight="1" x14ac:dyDescent="0.2">
      <c r="B6" s="114" t="s">
        <v>26</v>
      </c>
      <c r="C6" s="115" t="s">
        <v>58</v>
      </c>
      <c r="D6" s="27">
        <v>4377.5739999999996</v>
      </c>
      <c r="E6" s="27">
        <v>5433.63</v>
      </c>
      <c r="F6" s="27">
        <v>5363.1530000000002</v>
      </c>
      <c r="G6" s="27">
        <v>6011.951</v>
      </c>
      <c r="H6" s="27">
        <v>4251.6329999999998</v>
      </c>
      <c r="I6" s="27">
        <v>4084.4319999999998</v>
      </c>
      <c r="J6" s="27">
        <v>4078.462</v>
      </c>
      <c r="K6" s="27">
        <v>4328.8590000000004</v>
      </c>
      <c r="L6" s="27">
        <v>4699.6729999999998</v>
      </c>
      <c r="M6" s="27">
        <v>5482.3670000000002</v>
      </c>
      <c r="N6" s="27">
        <v>6393.2349999999997</v>
      </c>
      <c r="O6" s="27">
        <v>6019.91</v>
      </c>
      <c r="P6" s="27">
        <v>6237.4769999999999</v>
      </c>
    </row>
    <row r="7" spans="2:16" ht="6" customHeight="1" x14ac:dyDescent="0.2">
      <c r="B7" s="116"/>
      <c r="C7" s="104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2:16" ht="24" customHeight="1" x14ac:dyDescent="0.2">
      <c r="B8" s="117" t="s">
        <v>27</v>
      </c>
      <c r="C8" s="118" t="s">
        <v>23</v>
      </c>
      <c r="D8" s="21">
        <f>(D6/D4)*100</f>
        <v>62.706976077925788</v>
      </c>
      <c r="E8" s="21">
        <f>(E6/E4)*100</f>
        <v>96.701014415376406</v>
      </c>
      <c r="F8" s="54">
        <f>(F6/F4)*100</f>
        <v>89.445513675783857</v>
      </c>
      <c r="G8" s="54">
        <f t="shared" ref="G8:H8" si="0">(G6/G4)*100</f>
        <v>138.62738858643644</v>
      </c>
      <c r="H8" s="54">
        <f t="shared" si="0"/>
        <v>95.058073825717926</v>
      </c>
      <c r="I8" s="54">
        <f t="shared" ref="I8:J8" si="1">(I6/I4)*100</f>
        <v>96.694276701984904</v>
      </c>
      <c r="J8" s="54">
        <f t="shared" si="1"/>
        <v>87.1358064308683</v>
      </c>
      <c r="K8" s="54">
        <f t="shared" ref="K8:L8" si="2">(K6/K4)*100</f>
        <v>97.434303979270965</v>
      </c>
      <c r="L8" s="54">
        <f t="shared" si="2"/>
        <v>129.64718890164914</v>
      </c>
      <c r="M8" s="54">
        <f t="shared" ref="M8:N8" si="3">(M6/M4)*100</f>
        <v>143.11411869062218</v>
      </c>
      <c r="N8" s="54">
        <f t="shared" si="3"/>
        <v>130.85475737701631</v>
      </c>
      <c r="O8" s="54">
        <f t="shared" ref="O8" si="4">(O6/O4)*100</f>
        <v>109.74385001400987</v>
      </c>
      <c r="P8" s="21"/>
    </row>
    <row r="9" spans="2:16" ht="24" customHeight="1" x14ac:dyDescent="0.2">
      <c r="B9" s="119" t="s">
        <v>28</v>
      </c>
      <c r="C9" s="120" t="s">
        <v>58</v>
      </c>
      <c r="D9" s="22">
        <f>D4+D5-D6</f>
        <v>2815.1610000000001</v>
      </c>
      <c r="E9" s="22">
        <f>E4+E5-E6</f>
        <v>361.02700000000004</v>
      </c>
      <c r="F9" s="55">
        <f>F4+F5-F6</f>
        <v>672.00900000000001</v>
      </c>
      <c r="G9" s="74">
        <f t="shared" ref="G9:H9" si="5">G4+G5-G6</f>
        <v>-1583.5729999999994</v>
      </c>
      <c r="H9" s="55">
        <f t="shared" si="5"/>
        <v>363.48400000000038</v>
      </c>
      <c r="I9" s="55">
        <f t="shared" ref="I9:J9" si="6">I4+I5-I6</f>
        <v>239.13900000000012</v>
      </c>
      <c r="J9" s="55">
        <f t="shared" si="6"/>
        <v>931.26600000000008</v>
      </c>
      <c r="K9" s="55">
        <f t="shared" ref="K9:L9" si="7">K4+K5-K6</f>
        <v>418.23799999999937</v>
      </c>
      <c r="L9" s="74">
        <f t="shared" si="7"/>
        <v>-843.53099999999995</v>
      </c>
      <c r="M9" s="74">
        <f t="shared" ref="M9:N9" si="8">M4+M5-M6</f>
        <v>-1301.884</v>
      </c>
      <c r="N9" s="74">
        <f t="shared" si="8"/>
        <v>-638.37299999999959</v>
      </c>
      <c r="O9" s="55">
        <f t="shared" ref="O9" si="9">O4+O5-O6</f>
        <v>1545.9290000000001</v>
      </c>
      <c r="P9" s="22"/>
    </row>
    <row r="10" spans="2:16" ht="24" customHeight="1" x14ac:dyDescent="0.2">
      <c r="B10" s="117" t="s">
        <v>22</v>
      </c>
      <c r="C10" s="118" t="s">
        <v>23</v>
      </c>
      <c r="D10" s="21">
        <f>(D4/D9)*100</f>
        <v>247.97871240756746</v>
      </c>
      <c r="E10" s="21">
        <f>(E4/E9)*100</f>
        <v>1556.3932891445791</v>
      </c>
      <c r="F10" s="54">
        <f>(F4/F9)*100</f>
        <v>892.24995498572196</v>
      </c>
      <c r="G10" s="75">
        <f t="shared" ref="G10:H10" si="10">(G4/G9)*100</f>
        <v>-273.85980943095154</v>
      </c>
      <c r="H10" s="54">
        <f t="shared" si="10"/>
        <v>1230.4995543132559</v>
      </c>
      <c r="I10" s="54">
        <f t="shared" ref="I10:J10" si="11">(I4/I9)*100</f>
        <v>1766.3651683748774</v>
      </c>
      <c r="J10" s="54">
        <f t="shared" si="11"/>
        <v>502.60408948678463</v>
      </c>
      <c r="K10" s="54">
        <f t="shared" ref="K10:L10" si="12">(K4/K9)*100</f>
        <v>1062.2776983440067</v>
      </c>
      <c r="L10" s="75">
        <f t="shared" si="12"/>
        <v>-429.73773340873072</v>
      </c>
      <c r="M10" s="75">
        <f t="shared" ref="M10:N10" si="13">(M4/M9)*100</f>
        <v>-294.24787461862962</v>
      </c>
      <c r="N10" s="75">
        <f t="shared" si="13"/>
        <v>-765.34392901955482</v>
      </c>
      <c r="O10" s="54">
        <f t="shared" ref="O10" si="14">(O4/O9)*100</f>
        <v>354.8299436778791</v>
      </c>
      <c r="P10" s="21"/>
    </row>
    <row r="11" spans="2:16" ht="27.95" customHeight="1" x14ac:dyDescent="0.2">
      <c r="B11" s="121" t="s">
        <v>34</v>
      </c>
      <c r="C11" s="122" t="s">
        <v>23</v>
      </c>
      <c r="D11" s="23">
        <f>(D4-D6)/D9*100</f>
        <v>92.478760539805734</v>
      </c>
      <c r="E11" s="23">
        <f>(E4-E6)/E9*100</f>
        <v>51.345190248928716</v>
      </c>
      <c r="F11" s="56">
        <f>(F4-F6)/F9*100</f>
        <v>94.172399476792677</v>
      </c>
      <c r="G11" s="56">
        <f t="shared" ref="G11:H11" si="15">(G4-G6)/G9*100</f>
        <v>105.78489277096794</v>
      </c>
      <c r="H11" s="56">
        <f t="shared" si="15"/>
        <v>60.810379549031005</v>
      </c>
      <c r="I11" s="56">
        <f t="shared" ref="I11:J11" si="16">(I4-I6)/I9*100</f>
        <v>58.391144898991939</v>
      </c>
      <c r="J11" s="56">
        <f t="shared" si="16"/>
        <v>64.655962957951871</v>
      </c>
      <c r="K11" s="56">
        <f t="shared" ref="K11:L11" si="17">(K4-K6)/K9*100</f>
        <v>27.254816635504177</v>
      </c>
      <c r="L11" s="56">
        <f t="shared" si="17"/>
        <v>127.40515760535176</v>
      </c>
      <c r="M11" s="56">
        <f t="shared" ref="M11:N11" si="18">(M4-M6)/M9*100</f>
        <v>126.86237790770913</v>
      </c>
      <c r="N11" s="56">
        <f t="shared" si="18"/>
        <v>236.14501239870748</v>
      </c>
      <c r="O11" s="76">
        <f t="shared" ref="O11" si="19">(O4-O6)/O9*100</f>
        <v>-34.574097516768234</v>
      </c>
      <c r="P11" s="23"/>
    </row>
    <row r="12" spans="2:16" ht="15.95" customHeight="1" x14ac:dyDescent="0.2">
      <c r="B12" s="52"/>
      <c r="C12" s="17"/>
      <c r="D12" s="53"/>
      <c r="E12" s="53"/>
      <c r="F12" s="53"/>
      <c r="G12" s="53"/>
      <c r="H12" s="53"/>
    </row>
    <row r="13" spans="2:16" ht="30" customHeight="1" x14ac:dyDescent="0.2">
      <c r="B13" s="2" t="s">
        <v>73</v>
      </c>
    </row>
    <row r="14" spans="2:16" ht="15.95" customHeight="1" x14ac:dyDescent="0.2">
      <c r="B14" s="112" t="s">
        <v>24</v>
      </c>
      <c r="C14" s="113" t="s">
        <v>58</v>
      </c>
      <c r="D14" s="100">
        <v>11022</v>
      </c>
      <c r="E14" s="100">
        <v>12073</v>
      </c>
      <c r="F14" s="100">
        <v>10730</v>
      </c>
      <c r="G14" s="100">
        <v>8944.0480000000007</v>
      </c>
      <c r="H14" s="100">
        <v>6071.26</v>
      </c>
      <c r="I14" s="100">
        <v>6412.8510000000006</v>
      </c>
      <c r="J14" s="100">
        <v>6719.2209999999995</v>
      </c>
      <c r="K14" s="100">
        <v>4519.991</v>
      </c>
      <c r="L14" s="100">
        <v>5087.34</v>
      </c>
      <c r="M14" s="100">
        <v>4814.21</v>
      </c>
      <c r="N14" s="100">
        <v>5048.29</v>
      </c>
      <c r="O14" s="100">
        <v>5779.7629999999999</v>
      </c>
      <c r="P14" s="100"/>
    </row>
    <row r="15" spans="2:16" ht="15.95" customHeight="1" x14ac:dyDescent="0.2">
      <c r="B15" s="105" t="s">
        <v>25</v>
      </c>
      <c r="C15" s="106" t="s">
        <v>58</v>
      </c>
      <c r="D15" s="19">
        <v>806.64499999999998</v>
      </c>
      <c r="E15" s="19">
        <v>551.37599999999998</v>
      </c>
      <c r="F15" s="19">
        <v>917.85500000000002</v>
      </c>
      <c r="G15" s="19">
        <v>1935.7249999999999</v>
      </c>
      <c r="H15" s="19">
        <v>757.54</v>
      </c>
      <c r="I15" s="19">
        <v>491.661</v>
      </c>
      <c r="J15" s="19">
        <v>800.827</v>
      </c>
      <c r="K15" s="19">
        <v>1543.902</v>
      </c>
      <c r="L15" s="19">
        <v>968.26700000000005</v>
      </c>
      <c r="M15" s="19">
        <v>693.28099999999995</v>
      </c>
      <c r="N15" s="19">
        <v>876.79300000000001</v>
      </c>
      <c r="O15" s="19">
        <v>816.09400000000005</v>
      </c>
      <c r="P15" s="19">
        <v>636.39700000000005</v>
      </c>
    </row>
    <row r="16" spans="2:16" ht="15.95" customHeight="1" x14ac:dyDescent="0.2">
      <c r="B16" s="114" t="s">
        <v>26</v>
      </c>
      <c r="C16" s="115" t="s">
        <v>58</v>
      </c>
      <c r="D16" s="27">
        <v>10639.766</v>
      </c>
      <c r="E16" s="27">
        <v>10190.959000000001</v>
      </c>
      <c r="F16" s="27">
        <v>10934.663</v>
      </c>
      <c r="G16" s="27">
        <v>11878.527</v>
      </c>
      <c r="H16" s="27">
        <v>7655.4870000000001</v>
      </c>
      <c r="I16" s="27">
        <v>7192.8109999999997</v>
      </c>
      <c r="J16" s="27">
        <v>5820.808</v>
      </c>
      <c r="K16" s="27">
        <v>5400.1</v>
      </c>
      <c r="L16" s="27">
        <v>3702.7649999999999</v>
      </c>
      <c r="M16" s="27">
        <v>2566.5450000000001</v>
      </c>
      <c r="N16" s="27">
        <v>3593.4569999999999</v>
      </c>
      <c r="O16" s="27">
        <v>4136.7920000000004</v>
      </c>
      <c r="P16" s="27">
        <v>4028.614</v>
      </c>
    </row>
    <row r="17" spans="2:18" ht="6" customHeight="1" x14ac:dyDescent="0.2">
      <c r="B17" s="116"/>
      <c r="C17" s="104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2:18" ht="24" customHeight="1" x14ac:dyDescent="0.2">
      <c r="B18" s="117" t="s">
        <v>27</v>
      </c>
      <c r="C18" s="118" t="s">
        <v>23</v>
      </c>
      <c r="D18" s="54">
        <f t="shared" ref="D18" si="20">(D16/D14)*100</f>
        <v>96.532081291961518</v>
      </c>
      <c r="E18" s="54">
        <f t="shared" ref="E18:F18" si="21">(E16/E14)*100</f>
        <v>84.411157127474539</v>
      </c>
      <c r="F18" s="54">
        <f t="shared" si="21"/>
        <v>101.90739049394222</v>
      </c>
      <c r="G18" s="54">
        <f t="shared" ref="G18:H18" si="22">(G16/G14)*100</f>
        <v>132.8092939572775</v>
      </c>
      <c r="H18" s="54">
        <f t="shared" si="22"/>
        <v>126.09387507700214</v>
      </c>
      <c r="I18" s="54">
        <f t="shared" ref="I18:J18" si="23">(I16/I14)*100</f>
        <v>112.16245317410305</v>
      </c>
      <c r="J18" s="54">
        <f t="shared" si="23"/>
        <v>86.629208951454345</v>
      </c>
      <c r="K18" s="54">
        <f t="shared" ref="K18:L18" si="24">(K16/K14)*100</f>
        <v>119.47147682373705</v>
      </c>
      <c r="L18" s="54">
        <f t="shared" si="24"/>
        <v>72.783910648786986</v>
      </c>
      <c r="M18" s="54">
        <f t="shared" ref="M18:N18" si="25">(M16/M14)*100</f>
        <v>53.311862174687022</v>
      </c>
      <c r="N18" s="54">
        <f t="shared" si="25"/>
        <v>71.181667455712727</v>
      </c>
      <c r="O18" s="54">
        <f t="shared" ref="O18" si="26">(O16/O14)*100</f>
        <v>71.573730618366199</v>
      </c>
      <c r="P18" s="21"/>
    </row>
    <row r="19" spans="2:18" ht="24" customHeight="1" x14ac:dyDescent="0.2">
      <c r="B19" s="119" t="s">
        <v>28</v>
      </c>
      <c r="C19" s="120" t="s">
        <v>58</v>
      </c>
      <c r="D19" s="55">
        <f t="shared" ref="D19" si="27">D14+D15-D16</f>
        <v>1188.8790000000008</v>
      </c>
      <c r="E19" s="55">
        <f t="shared" ref="E19:F19" si="28">E14+E15-E16</f>
        <v>2433.4169999999995</v>
      </c>
      <c r="F19" s="55">
        <f t="shared" si="28"/>
        <v>713.1919999999991</v>
      </c>
      <c r="G19" s="74">
        <f t="shared" ref="G19:H19" si="29">G14+G15-G16</f>
        <v>-998.753999999999</v>
      </c>
      <c r="H19" s="74">
        <f t="shared" si="29"/>
        <v>-826.6869999999999</v>
      </c>
      <c r="I19" s="74">
        <f t="shared" ref="I19:J19" si="30">I14+I15-I16</f>
        <v>-288.29899999999907</v>
      </c>
      <c r="J19" s="55">
        <f t="shared" si="30"/>
        <v>1699.2399999999998</v>
      </c>
      <c r="K19" s="55">
        <f t="shared" ref="K19:L19" si="31">K14+K15-K16</f>
        <v>663.79299999999967</v>
      </c>
      <c r="L19" s="55">
        <f t="shared" si="31"/>
        <v>2352.8420000000001</v>
      </c>
      <c r="M19" s="55">
        <f t="shared" ref="M19:N19" si="32">M14+M15-M16</f>
        <v>2940.9459999999999</v>
      </c>
      <c r="N19" s="55">
        <f t="shared" si="32"/>
        <v>2331.6259999999997</v>
      </c>
      <c r="O19" s="55">
        <f t="shared" ref="O19" si="33">O14+O15-O16</f>
        <v>2459.0649999999996</v>
      </c>
      <c r="P19" s="22"/>
    </row>
    <row r="20" spans="2:18" ht="24" customHeight="1" x14ac:dyDescent="0.2">
      <c r="B20" s="117" t="s">
        <v>22</v>
      </c>
      <c r="C20" s="118" t="s">
        <v>23</v>
      </c>
      <c r="D20" s="54">
        <f t="shared" ref="D20" si="34">(D14/D19)*100</f>
        <v>927.0918234740451</v>
      </c>
      <c r="E20" s="54">
        <f t="shared" ref="E20:F20" si="35">(E14/E19)*100</f>
        <v>496.13362609039069</v>
      </c>
      <c r="F20" s="54">
        <f t="shared" si="35"/>
        <v>1504.503696059408</v>
      </c>
      <c r="G20" s="75">
        <f t="shared" ref="G20:H20" si="36">(G14/G19)*100</f>
        <v>-895.52061869088982</v>
      </c>
      <c r="H20" s="75">
        <f t="shared" si="36"/>
        <v>-734.40854882198471</v>
      </c>
      <c r="I20" s="75">
        <f t="shared" ref="I20:J20" si="37">(I14/I19)*100</f>
        <v>-2224.3750411898832</v>
      </c>
      <c r="J20" s="54">
        <f t="shared" si="37"/>
        <v>395.42507238530169</v>
      </c>
      <c r="K20" s="54">
        <f t="shared" ref="K20:L20" si="38">(K14/K19)*100</f>
        <v>680.93381521046501</v>
      </c>
      <c r="L20" s="54">
        <f t="shared" si="38"/>
        <v>216.2210637178357</v>
      </c>
      <c r="M20" s="54">
        <f t="shared" ref="M20:N20" si="39">(M14/M19)*100</f>
        <v>163.69596721599103</v>
      </c>
      <c r="N20" s="54">
        <f t="shared" si="39"/>
        <v>216.51371189032892</v>
      </c>
      <c r="O20" s="54">
        <f t="shared" ref="O20" si="40">(O14/O19)*100</f>
        <v>235.03904939479034</v>
      </c>
      <c r="P20" s="21"/>
      <c r="R20" s="97" t="s">
        <v>11</v>
      </c>
    </row>
    <row r="21" spans="2:18" ht="27.95" customHeight="1" x14ac:dyDescent="0.2">
      <c r="B21" s="121" t="s">
        <v>34</v>
      </c>
      <c r="C21" s="122" t="s">
        <v>23</v>
      </c>
      <c r="D21" s="56">
        <f t="shared" ref="D21" si="41">(D14-D16)/D19*100</f>
        <v>32.150790786951418</v>
      </c>
      <c r="E21" s="56">
        <f t="shared" ref="E21:F21" si="42">(E14-E16)/E19*100</f>
        <v>77.341491408994003</v>
      </c>
      <c r="F21" s="76">
        <f t="shared" si="42"/>
        <v>-28.696760479646539</v>
      </c>
      <c r="G21" s="56">
        <f t="shared" ref="G21:H21" si="43">(G14-G16)/G19*100</f>
        <v>293.81399223432419</v>
      </c>
      <c r="H21" s="56">
        <f t="shared" si="43"/>
        <v>191.63564928443293</v>
      </c>
      <c r="I21" s="56">
        <f t="shared" ref="I21:J21" si="44">(I14-I16)/I19*100</f>
        <v>270.53857280115494</v>
      </c>
      <c r="J21" s="56">
        <f t="shared" si="44"/>
        <v>52.87146018219908</v>
      </c>
      <c r="K21" s="76">
        <f t="shared" ref="K21:L21" si="45">(K14-K16)/K19*100</f>
        <v>-132.58787001369413</v>
      </c>
      <c r="L21" s="56">
        <f t="shared" si="45"/>
        <v>58.846917897589393</v>
      </c>
      <c r="M21" s="56">
        <f t="shared" ref="M21:N21" si="46">(M14-M16)/M19*100</f>
        <v>76.426598788281055</v>
      </c>
      <c r="N21" s="56">
        <f t="shared" si="46"/>
        <v>62.395641496535049</v>
      </c>
      <c r="O21" s="56">
        <f t="shared" ref="O21" si="47">(O14-O16)/O19*100</f>
        <v>66.812833332994444</v>
      </c>
      <c r="P21" s="23"/>
    </row>
    <row r="22" spans="2:18" ht="15.95" customHeight="1" x14ac:dyDescent="0.2">
      <c r="B22" s="52"/>
      <c r="C22" s="17"/>
      <c r="D22" s="53"/>
      <c r="E22" s="53"/>
      <c r="F22" s="53"/>
      <c r="G22" s="53"/>
      <c r="H22" s="53"/>
    </row>
    <row r="23" spans="2:18" ht="30" customHeight="1" x14ac:dyDescent="0.2">
      <c r="B23" s="2" t="s">
        <v>74</v>
      </c>
    </row>
    <row r="24" spans="2:18" ht="15.95" customHeight="1" x14ac:dyDescent="0.2">
      <c r="B24" s="112" t="s">
        <v>24</v>
      </c>
      <c r="C24" s="113" t="s">
        <v>58</v>
      </c>
      <c r="D24" s="100">
        <v>7674.1239999999998</v>
      </c>
      <c r="E24" s="100">
        <v>7492.2160000000003</v>
      </c>
      <c r="F24" s="100">
        <v>8637.1550000000007</v>
      </c>
      <c r="G24" s="100">
        <v>8197.39</v>
      </c>
      <c r="H24" s="100">
        <v>7700.8990000000003</v>
      </c>
      <c r="I24" s="100">
        <v>8792.1980000000003</v>
      </c>
      <c r="J24" s="100">
        <v>9151.6080000000002</v>
      </c>
      <c r="K24" s="100">
        <v>10359.48</v>
      </c>
      <c r="L24" s="100">
        <v>8814.2189999999991</v>
      </c>
      <c r="M24" s="100">
        <v>8889.69</v>
      </c>
      <c r="N24" s="100">
        <v>9866.8700000000008</v>
      </c>
      <c r="O24" s="100">
        <v>9667.0519999999997</v>
      </c>
      <c r="P24" s="100">
        <v>10129.014999999999</v>
      </c>
    </row>
    <row r="25" spans="2:18" ht="15.95" customHeight="1" x14ac:dyDescent="0.2">
      <c r="B25" s="105" t="s">
        <v>25</v>
      </c>
      <c r="C25" s="106" t="s">
        <v>58</v>
      </c>
      <c r="D25" s="19">
        <v>142.26499999999999</v>
      </c>
      <c r="E25" s="19">
        <v>504.89800000000002</v>
      </c>
      <c r="F25" s="19">
        <v>543.17700000000002</v>
      </c>
      <c r="G25" s="19">
        <v>784.45799999999997</v>
      </c>
      <c r="H25" s="19">
        <v>1163.1780000000001</v>
      </c>
      <c r="I25" s="19">
        <v>1094.9259999999999</v>
      </c>
      <c r="J25" s="19">
        <v>1626.058</v>
      </c>
      <c r="K25" s="19">
        <v>666.44200000000001</v>
      </c>
      <c r="L25" s="19">
        <v>655.58399999999995</v>
      </c>
      <c r="M25" s="19">
        <v>601.35699999999997</v>
      </c>
      <c r="N25" s="19">
        <v>838.096</v>
      </c>
      <c r="O25" s="19">
        <v>956.68799999999999</v>
      </c>
      <c r="P25" s="19">
        <v>1140.2280000000001</v>
      </c>
    </row>
    <row r="26" spans="2:18" ht="15.95" customHeight="1" x14ac:dyDescent="0.2">
      <c r="B26" s="114" t="s">
        <v>26</v>
      </c>
      <c r="C26" s="115" t="s">
        <v>58</v>
      </c>
      <c r="D26" s="27">
        <v>6025.3360000000002</v>
      </c>
      <c r="E26" s="27">
        <v>7384.9380000000001</v>
      </c>
      <c r="F26" s="27">
        <v>8163.0559999999996</v>
      </c>
      <c r="G26" s="27">
        <v>8185.7079999999996</v>
      </c>
      <c r="H26" s="27">
        <v>9440.9979999999996</v>
      </c>
      <c r="I26" s="27">
        <v>9463.7029999999995</v>
      </c>
      <c r="J26" s="27">
        <v>9657.6919999999991</v>
      </c>
      <c r="K26" s="27">
        <v>9150.0439999999999</v>
      </c>
      <c r="L26" s="27">
        <v>9105.4709999999995</v>
      </c>
      <c r="M26" s="27">
        <v>8606.0159999999996</v>
      </c>
      <c r="N26" s="27">
        <v>9571.1810000000005</v>
      </c>
      <c r="O26" s="27">
        <v>8904.018</v>
      </c>
      <c r="P26" s="27">
        <v>9191.4860000000008</v>
      </c>
    </row>
    <row r="27" spans="2:18" ht="6" customHeight="1" x14ac:dyDescent="0.2">
      <c r="B27" s="116"/>
      <c r="C27" s="104"/>
      <c r="D27" s="26"/>
      <c r="E27" s="26"/>
      <c r="F27" s="26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2:18" ht="24" customHeight="1" x14ac:dyDescent="0.2">
      <c r="B28" s="117" t="s">
        <v>27</v>
      </c>
      <c r="C28" s="118" t="s">
        <v>23</v>
      </c>
      <c r="D28" s="54">
        <f t="shared" ref="D28" si="48">(D26/D24)*100</f>
        <v>78.514967962467125</v>
      </c>
      <c r="E28" s="54">
        <f>(E26/E24)*100</f>
        <v>98.568140587511095</v>
      </c>
      <c r="F28" s="54">
        <f>(F26/F24)*100</f>
        <v>94.510935603216566</v>
      </c>
      <c r="G28" s="54">
        <f t="shared" ref="G28:H28" si="49">(G26/G24)*100</f>
        <v>99.857491225865786</v>
      </c>
      <c r="H28" s="54">
        <f t="shared" si="49"/>
        <v>122.59605014946955</v>
      </c>
      <c r="I28" s="54">
        <f t="shared" ref="I28:J28" si="50">(I26/I24)*100</f>
        <v>107.6375099832829</v>
      </c>
      <c r="J28" s="54">
        <f t="shared" si="50"/>
        <v>105.5300008479384</v>
      </c>
      <c r="K28" s="54">
        <f t="shared" ref="K28:L28" si="51">(K26/K24)*100</f>
        <v>88.325321348175777</v>
      </c>
      <c r="L28" s="54">
        <f t="shared" si="51"/>
        <v>103.3043426763052</v>
      </c>
      <c r="M28" s="54">
        <f t="shared" ref="M28:N28" si="52">(M26/M24)*100</f>
        <v>96.808955092922247</v>
      </c>
      <c r="N28" s="54">
        <f t="shared" si="52"/>
        <v>97.003213785121318</v>
      </c>
      <c r="O28" s="54">
        <f t="shared" ref="O28:P28" si="53">(O26/O24)*100</f>
        <v>92.106859464498598</v>
      </c>
      <c r="P28" s="54">
        <f t="shared" si="53"/>
        <v>90.744124675499066</v>
      </c>
    </row>
    <row r="29" spans="2:18" ht="24" customHeight="1" x14ac:dyDescent="0.2">
      <c r="B29" s="119" t="s">
        <v>28</v>
      </c>
      <c r="C29" s="120" t="s">
        <v>58</v>
      </c>
      <c r="D29" s="55">
        <f t="shared" ref="D29" si="54">D24+D25-D26</f>
        <v>1791.0529999999999</v>
      </c>
      <c r="E29" s="55">
        <f>E24+E25-E26</f>
        <v>612.17600000000039</v>
      </c>
      <c r="F29" s="55">
        <f>F24+F25-F26</f>
        <v>1017.2760000000007</v>
      </c>
      <c r="G29" s="55">
        <f t="shared" ref="G29:H29" si="55">G24+G25-G26</f>
        <v>796.14000000000033</v>
      </c>
      <c r="H29" s="74">
        <f t="shared" si="55"/>
        <v>-576.92099999999846</v>
      </c>
      <c r="I29" s="55">
        <f t="shared" ref="I29:J29" si="56">I24+I25-I26</f>
        <v>423.42100000000028</v>
      </c>
      <c r="J29" s="55">
        <f t="shared" si="56"/>
        <v>1119.974000000002</v>
      </c>
      <c r="K29" s="55">
        <f t="shared" ref="K29:L29" si="57">K24+K25-K26</f>
        <v>1875.8779999999988</v>
      </c>
      <c r="L29" s="55">
        <f t="shared" si="57"/>
        <v>364.33200000000033</v>
      </c>
      <c r="M29" s="55">
        <f t="shared" ref="M29:N29" si="58">M24+M25-M26</f>
        <v>885.03100000000086</v>
      </c>
      <c r="N29" s="55">
        <f t="shared" si="58"/>
        <v>1133.7849999999999</v>
      </c>
      <c r="O29" s="55">
        <f t="shared" ref="O29:P29" si="59">O24+O25-O26</f>
        <v>1719.7219999999998</v>
      </c>
      <c r="P29" s="55">
        <f t="shared" si="59"/>
        <v>2077.7569999999978</v>
      </c>
    </row>
    <row r="30" spans="2:18" ht="24" customHeight="1" x14ac:dyDescent="0.2">
      <c r="B30" s="117" t="s">
        <v>22</v>
      </c>
      <c r="C30" s="118" t="s">
        <v>23</v>
      </c>
      <c r="D30" s="54">
        <f t="shared" ref="D30" si="60">(D24/D29)*100</f>
        <v>428.46995594211899</v>
      </c>
      <c r="E30" s="54">
        <f>(E24/E29)*100</f>
        <v>1223.8663390920251</v>
      </c>
      <c r="F30" s="54">
        <f>(F24/F29)*100</f>
        <v>849.04735784585444</v>
      </c>
      <c r="G30" s="54">
        <f t="shared" ref="G30" si="61">(G24/G29)*100</f>
        <v>1029.6417715477173</v>
      </c>
      <c r="H30" s="75">
        <f>(H24/H29)*100</f>
        <v>-1334.8272987116125</v>
      </c>
      <c r="I30" s="54">
        <f t="shared" ref="I30:J30" si="62">(I24/I29)*100</f>
        <v>2076.4671568013855</v>
      </c>
      <c r="J30" s="54">
        <f t="shared" si="62"/>
        <v>817.1268261584629</v>
      </c>
      <c r="K30" s="54">
        <f t="shared" ref="K30:L30" si="63">(K24/K29)*100</f>
        <v>552.24700113760093</v>
      </c>
      <c r="L30" s="54">
        <f t="shared" si="63"/>
        <v>2419.2821382694879</v>
      </c>
      <c r="M30" s="54">
        <f t="shared" ref="M30:N30" si="64">(M24/M29)*100</f>
        <v>1004.4495616537716</v>
      </c>
      <c r="N30" s="54">
        <f t="shared" si="64"/>
        <v>870.25935252274473</v>
      </c>
      <c r="O30" s="54">
        <f t="shared" ref="O30:P30" si="65">(O24/O29)*100</f>
        <v>562.1287626721064</v>
      </c>
      <c r="P30" s="54">
        <f t="shared" si="65"/>
        <v>487.49757551051493</v>
      </c>
    </row>
    <row r="31" spans="2:18" ht="27.95" customHeight="1" x14ac:dyDescent="0.2">
      <c r="B31" s="121" t="s">
        <v>34</v>
      </c>
      <c r="C31" s="122" t="s">
        <v>23</v>
      </c>
      <c r="D31" s="56">
        <f t="shared" ref="D31" si="66">(D24-D26)/D29*100</f>
        <v>92.056907305367275</v>
      </c>
      <c r="E31" s="56">
        <f>(E24-E26)/E29*100</f>
        <v>17.524045372572623</v>
      </c>
      <c r="F31" s="56">
        <f>(F24-F26)/F29*100</f>
        <v>46.604756231347316</v>
      </c>
      <c r="G31" s="56">
        <f t="shared" ref="G31:H31" si="67">(G24-G26)/G29*100</f>
        <v>1.4673298666063488</v>
      </c>
      <c r="H31" s="56">
        <f t="shared" si="67"/>
        <v>301.61824582568568</v>
      </c>
      <c r="I31" s="76">
        <f t="shared" ref="I31:J31" si="68">(I24-I26)/I29*100</f>
        <v>-158.59038640029635</v>
      </c>
      <c r="J31" s="76">
        <f t="shared" si="68"/>
        <v>-45.187120415295176</v>
      </c>
      <c r="K31" s="56">
        <f t="shared" ref="K31:L31" si="69">(K24-K26)/K29*100</f>
        <v>64.473062747150962</v>
      </c>
      <c r="L31" s="76">
        <f t="shared" si="69"/>
        <v>-79.941372155067398</v>
      </c>
      <c r="M31" s="56">
        <f t="shared" ref="M31:N31" si="70">(M24-M26)/M29*100</f>
        <v>32.052436581317565</v>
      </c>
      <c r="N31" s="56">
        <f t="shared" si="70"/>
        <v>26.079812310094098</v>
      </c>
      <c r="O31" s="56">
        <f t="shared" ref="O31:P31" si="71">(O24-O26)/O29*100</f>
        <v>44.369613228184541</v>
      </c>
      <c r="P31" s="56">
        <f t="shared" si="71"/>
        <v>45.122167799218083</v>
      </c>
    </row>
    <row r="33" spans="2:11" x14ac:dyDescent="0.2">
      <c r="B33" s="85" t="s">
        <v>29</v>
      </c>
    </row>
    <row r="34" spans="2:11" x14ac:dyDescent="0.2">
      <c r="B34" s="85" t="s">
        <v>30</v>
      </c>
      <c r="K34" s="12" t="s">
        <v>11</v>
      </c>
    </row>
    <row r="35" spans="2:11" x14ac:dyDescent="0.2">
      <c r="B35" s="85" t="s">
        <v>31</v>
      </c>
    </row>
    <row r="36" spans="2:11" x14ac:dyDescent="0.2">
      <c r="B36" s="85" t="s">
        <v>32</v>
      </c>
    </row>
    <row r="37" spans="2:11" x14ac:dyDescent="0.2">
      <c r="B37" s="85" t="s">
        <v>33</v>
      </c>
    </row>
    <row r="38" spans="2:11" x14ac:dyDescent="0.2">
      <c r="B38"/>
      <c r="C38"/>
      <c r="D38"/>
      <c r="E38"/>
    </row>
    <row r="39" spans="2:11" x14ac:dyDescent="0.2">
      <c r="B39" s="96" t="s">
        <v>70</v>
      </c>
      <c r="C39"/>
      <c r="D39"/>
      <c r="E39"/>
    </row>
    <row r="40" spans="2:11" x14ac:dyDescent="0.2">
      <c r="B40" s="94"/>
      <c r="C40"/>
      <c r="D40"/>
      <c r="E40"/>
    </row>
    <row r="41" spans="2:11" x14ac:dyDescent="0.2">
      <c r="B41" s="94"/>
      <c r="C41"/>
      <c r="D41"/>
      <c r="E41"/>
    </row>
    <row r="42" spans="2:11" x14ac:dyDescent="0.2">
      <c r="B42" s="94"/>
      <c r="C42"/>
      <c r="D42"/>
      <c r="E42"/>
    </row>
    <row r="43" spans="2:11" x14ac:dyDescent="0.2">
      <c r="B43" s="94"/>
      <c r="C43"/>
      <c r="D43"/>
      <c r="E43"/>
    </row>
    <row r="44" spans="2:11" x14ac:dyDescent="0.2">
      <c r="B44" s="94"/>
      <c r="C44"/>
      <c r="D44"/>
      <c r="E44"/>
    </row>
    <row r="45" spans="2:11" x14ac:dyDescent="0.2">
      <c r="B45"/>
      <c r="C45"/>
      <c r="D45"/>
      <c r="E45"/>
    </row>
    <row r="46" spans="2:11" x14ac:dyDescent="0.2">
      <c r="B46"/>
      <c r="C46"/>
      <c r="D46"/>
      <c r="E46"/>
    </row>
    <row r="47" spans="2:11" x14ac:dyDescent="0.2">
      <c r="C47" s="13"/>
    </row>
    <row r="48" spans="2:11" x14ac:dyDescent="0.2">
      <c r="C48" s="13"/>
    </row>
    <row r="49" spans="3:3" x14ac:dyDescent="0.2">
      <c r="C49" s="13"/>
    </row>
    <row r="50" spans="3:3" x14ac:dyDescent="0.2">
      <c r="C50" s="13"/>
    </row>
    <row r="51" spans="3:3" x14ac:dyDescent="0.2">
      <c r="C51" s="13"/>
    </row>
    <row r="52" spans="3:3" x14ac:dyDescent="0.2">
      <c r="C52" s="13"/>
    </row>
    <row r="53" spans="3:3" x14ac:dyDescent="0.2">
      <c r="C53" s="13"/>
    </row>
  </sheetData>
  <sheetProtection selectLockedCells="1" selectUnlockedCells="1"/>
  <phoneticPr fontId="8" type="noConversion"/>
  <hyperlinks>
    <hyperlink ref="K34" location="ÍNDICE!A1" display="Voltar ao índice"/>
    <hyperlink ref="R20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81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3</vt:i4>
      </vt:variant>
    </vt:vector>
  </HeadingPairs>
  <TitlesOfParts>
    <vt:vector size="9" baseType="lpstr">
      <vt:lpstr>ÍNDICE</vt:lpstr>
      <vt:lpstr>1</vt:lpstr>
      <vt:lpstr>2</vt:lpstr>
      <vt:lpstr>3</vt:lpstr>
      <vt:lpstr>4</vt:lpstr>
      <vt:lpstr>5</vt:lpstr>
      <vt:lpstr>'1'!Área_de_Impressão</vt:lpstr>
      <vt:lpstr>'2'!Área_de_Impressão</vt:lpstr>
      <vt:lpstr>'3'!Área_de_Impressão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2019-11-19T10:52:23Z</cp:lastPrinted>
  <dcterms:created xsi:type="dcterms:W3CDTF">2011-10-20T09:12:20Z</dcterms:created>
  <dcterms:modified xsi:type="dcterms:W3CDTF">2023-11-15T16:06:05Z</dcterms:modified>
</cp:coreProperties>
</file>