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Plantas_Flores\"/>
    </mc:Choice>
  </mc:AlternateContent>
  <bookViews>
    <workbookView xWindow="60" yWindow="540" windowWidth="19440" windowHeight="7335"/>
  </bookViews>
  <sheets>
    <sheet name="ÍNDICE" sheetId="7" r:id="rId1"/>
    <sheet name="1" sheetId="9" r:id="rId2"/>
    <sheet name="2" sheetId="10" r:id="rId3"/>
    <sheet name="3" sheetId="8" r:id="rId4"/>
    <sheet name="4" sheetId="1" r:id="rId5"/>
    <sheet name="CI_Dados" sheetId="5" state="hidden" r:id="rId6"/>
    <sheet name="5" sheetId="11" r:id="rId7"/>
  </sheets>
  <definedNames>
    <definedName name="_xlnm.Print_Area" localSheetId="1">'1'!$B$1:$M$18</definedName>
  </definedNames>
  <calcPr calcId="152511"/>
</workbook>
</file>

<file path=xl/calcChain.xml><?xml version="1.0" encoding="utf-8"?>
<calcChain xmlns="http://schemas.openxmlformats.org/spreadsheetml/2006/main">
  <c r="Q3" i="1" l="1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20" i="8"/>
  <c r="C20" i="8"/>
  <c r="H42" i="8"/>
  <c r="H43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43" i="8" s="1"/>
  <c r="D42" i="8"/>
  <c r="C42" i="8"/>
  <c r="G42" i="8"/>
  <c r="D21" i="8" l="1"/>
  <c r="Q47" i="9"/>
  <c r="Q46" i="9"/>
  <c r="P8" i="11"/>
  <c r="P10" i="11" s="1"/>
  <c r="P7" i="11"/>
  <c r="P9" i="11" l="1"/>
  <c r="Q16" i="10"/>
  <c r="Q15" i="10"/>
  <c r="Q14" i="10"/>
  <c r="Q11" i="10"/>
  <c r="Q8" i="10"/>
  <c r="Q5" i="10"/>
  <c r="Q16" i="9"/>
  <c r="Q15" i="9"/>
  <c r="Q14" i="9"/>
  <c r="Q11" i="9"/>
  <c r="Q8" i="9"/>
  <c r="Q5" i="9"/>
  <c r="Q17" i="10" l="1"/>
  <c r="Q17" i="9"/>
  <c r="Q8" i="1" l="1"/>
  <c r="Q5" i="1"/>
  <c r="N9" i="1"/>
  <c r="N6" i="1"/>
  <c r="P16" i="10" l="1"/>
  <c r="P15" i="10"/>
  <c r="P15" i="9"/>
  <c r="P17" i="10" l="1"/>
  <c r="K47" i="9"/>
  <c r="J47" i="9"/>
  <c r="I47" i="9"/>
  <c r="H47" i="9"/>
  <c r="G47" i="9"/>
  <c r="F47" i="9"/>
  <c r="E47" i="9"/>
  <c r="K46" i="9"/>
  <c r="J46" i="9"/>
  <c r="I46" i="9"/>
  <c r="H46" i="9"/>
  <c r="G46" i="9"/>
  <c r="F46" i="9"/>
  <c r="E46" i="9"/>
  <c r="O8" i="11"/>
  <c r="O10" i="11" s="1"/>
  <c r="O7" i="11"/>
  <c r="O9" i="1"/>
  <c r="Q9" i="1" s="1"/>
  <c r="M9" i="1"/>
  <c r="O6" i="1"/>
  <c r="Q6" i="1" s="1"/>
  <c r="M6" i="1"/>
  <c r="L9" i="1"/>
  <c r="L6" i="1"/>
  <c r="N8" i="11"/>
  <c r="N10" i="11" s="1"/>
  <c r="N7" i="11"/>
  <c r="O17" i="10"/>
  <c r="P14" i="10"/>
  <c r="O14" i="10"/>
  <c r="P11" i="10"/>
  <c r="O11" i="10"/>
  <c r="P8" i="10"/>
  <c r="O8" i="10"/>
  <c r="P5" i="10"/>
  <c r="O5" i="10"/>
  <c r="P16" i="9"/>
  <c r="P47" i="9" s="1"/>
  <c r="O16" i="9"/>
  <c r="O47" i="9" s="1"/>
  <c r="P46" i="9"/>
  <c r="O15" i="9"/>
  <c r="O46" i="9" s="1"/>
  <c r="P14" i="9"/>
  <c r="O14" i="9"/>
  <c r="P11" i="9"/>
  <c r="O11" i="9"/>
  <c r="P8" i="9"/>
  <c r="O8" i="9"/>
  <c r="P5" i="9"/>
  <c r="O5" i="9"/>
  <c r="O9" i="11" l="1"/>
  <c r="N9" i="11"/>
  <c r="O17" i="9"/>
  <c r="P17" i="9"/>
  <c r="H26" i="8" l="1"/>
  <c r="H4" i="8"/>
  <c r="N16" i="9"/>
  <c r="N47" i="9" s="1"/>
  <c r="M16" i="9"/>
  <c r="M47" i="9" s="1"/>
  <c r="L16" i="9"/>
  <c r="L47" i="9" s="1"/>
  <c r="K16" i="9"/>
  <c r="J16" i="9"/>
  <c r="I16" i="9"/>
  <c r="H16" i="9"/>
  <c r="G16" i="9"/>
  <c r="F16" i="9"/>
  <c r="N15" i="9"/>
  <c r="N46" i="9" s="1"/>
  <c r="M15" i="9"/>
  <c r="M46" i="9" s="1"/>
  <c r="L15" i="9"/>
  <c r="L46" i="9" s="1"/>
  <c r="K15" i="9"/>
  <c r="J15" i="9"/>
  <c r="I15" i="9"/>
  <c r="H15" i="9"/>
  <c r="G15" i="9"/>
  <c r="F15" i="9"/>
  <c r="E16" i="9"/>
  <c r="E15" i="9"/>
  <c r="M8" i="11"/>
  <c r="M10" i="11" s="1"/>
  <c r="M7" i="11"/>
  <c r="N17" i="9" l="1"/>
  <c r="M9" i="11"/>
  <c r="K9" i="1" l="1"/>
  <c r="K6" i="1"/>
  <c r="N17" i="10"/>
  <c r="N14" i="10"/>
  <c r="N11" i="10"/>
  <c r="N8" i="10"/>
  <c r="N5" i="10"/>
  <c r="N14" i="9"/>
  <c r="N11" i="9"/>
  <c r="N8" i="9"/>
  <c r="N5" i="9"/>
  <c r="L8" i="11" l="1"/>
  <c r="L10" i="11" s="1"/>
  <c r="K8" i="11"/>
  <c r="K10" i="11" s="1"/>
  <c r="J8" i="11"/>
  <c r="J10" i="11" s="1"/>
  <c r="I8" i="11"/>
  <c r="I9" i="11" s="1"/>
  <c r="H8" i="11"/>
  <c r="H9" i="11" s="1"/>
  <c r="G8" i="11"/>
  <c r="G9" i="11" s="1"/>
  <c r="F8" i="11"/>
  <c r="F10" i="11" s="1"/>
  <c r="E8" i="11"/>
  <c r="E9" i="11" s="1"/>
  <c r="D8" i="11"/>
  <c r="D10" i="11" s="1"/>
  <c r="L7" i="11"/>
  <c r="K7" i="11"/>
  <c r="J7" i="11"/>
  <c r="I7" i="11"/>
  <c r="H7" i="11"/>
  <c r="G7" i="11"/>
  <c r="F7" i="11"/>
  <c r="E7" i="11"/>
  <c r="D7" i="11"/>
  <c r="D9" i="11" l="1"/>
  <c r="J9" i="11"/>
  <c r="G10" i="11"/>
  <c r="F9" i="11"/>
  <c r="K9" i="11"/>
  <c r="H10" i="11"/>
  <c r="L9" i="11"/>
  <c r="E10" i="11"/>
  <c r="I10" i="11"/>
  <c r="M5" i="10" l="1"/>
  <c r="L5" i="10"/>
  <c r="K5" i="10"/>
  <c r="J5" i="10"/>
  <c r="I5" i="10"/>
  <c r="H5" i="10"/>
  <c r="G5" i="10"/>
  <c r="F5" i="10"/>
  <c r="E5" i="10"/>
  <c r="M17" i="10"/>
  <c r="L17" i="10"/>
  <c r="K17" i="10"/>
  <c r="J17" i="10"/>
  <c r="I17" i="10"/>
  <c r="H17" i="10"/>
  <c r="G17" i="10"/>
  <c r="F17" i="10"/>
  <c r="E17" i="10"/>
  <c r="M14" i="10"/>
  <c r="L14" i="10"/>
  <c r="K14" i="10"/>
  <c r="J14" i="10"/>
  <c r="I14" i="10"/>
  <c r="H14" i="10"/>
  <c r="G14" i="10"/>
  <c r="F14" i="10"/>
  <c r="E14" i="10"/>
  <c r="M11" i="10"/>
  <c r="L11" i="10"/>
  <c r="K11" i="10"/>
  <c r="J11" i="10"/>
  <c r="I11" i="10"/>
  <c r="H11" i="10"/>
  <c r="G11" i="10"/>
  <c r="F11" i="10"/>
  <c r="E11" i="10"/>
  <c r="M8" i="10"/>
  <c r="L8" i="10"/>
  <c r="K8" i="10"/>
  <c r="J8" i="10"/>
  <c r="I8" i="10"/>
  <c r="H8" i="10"/>
  <c r="G8" i="10"/>
  <c r="F8" i="10"/>
  <c r="E8" i="10"/>
  <c r="E17" i="9" l="1"/>
  <c r="F17" i="9"/>
  <c r="G17" i="9"/>
  <c r="H17" i="9"/>
  <c r="I17" i="9"/>
  <c r="J17" i="9"/>
  <c r="K17" i="9"/>
  <c r="L17" i="9"/>
  <c r="M17" i="9"/>
  <c r="M14" i="9"/>
  <c r="L14" i="9"/>
  <c r="K14" i="9"/>
  <c r="J14" i="9"/>
  <c r="I14" i="9"/>
  <c r="H14" i="9"/>
  <c r="G14" i="9"/>
  <c r="F14" i="9"/>
  <c r="E14" i="9"/>
  <c r="M11" i="9"/>
  <c r="L11" i="9"/>
  <c r="K11" i="9"/>
  <c r="J11" i="9"/>
  <c r="I11" i="9"/>
  <c r="H11" i="9"/>
  <c r="G11" i="9"/>
  <c r="F11" i="9"/>
  <c r="E11" i="9"/>
  <c r="M8" i="9"/>
  <c r="L8" i="9"/>
  <c r="K8" i="9"/>
  <c r="J8" i="9"/>
  <c r="I8" i="9"/>
  <c r="H8" i="9"/>
  <c r="G8" i="9"/>
  <c r="F8" i="9"/>
  <c r="E8" i="9"/>
  <c r="M5" i="9"/>
  <c r="L5" i="9"/>
  <c r="K5" i="9"/>
  <c r="J5" i="9"/>
  <c r="I5" i="9"/>
  <c r="H5" i="9"/>
  <c r="G5" i="9"/>
  <c r="F5" i="9"/>
  <c r="E5" i="9"/>
  <c r="J9" i="1" l="1"/>
  <c r="I9" i="1"/>
  <c r="H9" i="1"/>
  <c r="G9" i="1"/>
  <c r="F9" i="1"/>
  <c r="E9" i="1"/>
  <c r="D9" i="1"/>
  <c r="C9" i="1"/>
  <c r="J6" i="1"/>
  <c r="I6" i="1"/>
  <c r="H6" i="1"/>
  <c r="G6" i="1"/>
  <c r="F6" i="1"/>
  <c r="E6" i="1"/>
  <c r="D6" i="1"/>
  <c r="C6" i="1"/>
  <c r="H5" i="8" l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41" i="8" l="1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G20" i="8" l="1"/>
  <c r="H20" i="8" s="1"/>
  <c r="H21" i="8" l="1"/>
  <c r="N86" i="5" l="1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</calcChain>
</file>

<file path=xl/sharedStrings.xml><?xml version="1.0" encoding="utf-8"?>
<sst xmlns="http://schemas.openxmlformats.org/spreadsheetml/2006/main" count="226" uniqueCount="102">
  <si>
    <t>Plantas e Flores</t>
  </si>
  <si>
    <t>Produção do Ramo agrícola</t>
  </si>
  <si>
    <t>Ano</t>
  </si>
  <si>
    <t>AE</t>
  </si>
  <si>
    <t>I/E</t>
  </si>
  <si>
    <t>SomaDemassa</t>
  </si>
  <si>
    <t>SomaDevalor</t>
  </si>
  <si>
    <t>cap 06</t>
  </si>
  <si>
    <t>cap 07</t>
  </si>
  <si>
    <t>cap 08</t>
  </si>
  <si>
    <t>cap 20</t>
  </si>
  <si>
    <t>TOTAL</t>
  </si>
  <si>
    <t>Produção Vegetal</t>
  </si>
  <si>
    <t>SumOfvalor</t>
  </si>
  <si>
    <t>Produto</t>
  </si>
  <si>
    <t>Fonte:</t>
  </si>
  <si>
    <r>
      <t xml:space="preserve">Valor 
</t>
    </r>
    <r>
      <rPr>
        <sz val="10"/>
        <color indexed="60"/>
        <rFont val="Arial"/>
        <family val="2"/>
      </rPr>
      <t>(1000 EUR)</t>
    </r>
  </si>
  <si>
    <t>%</t>
  </si>
  <si>
    <t>Espanha</t>
  </si>
  <si>
    <t>França</t>
  </si>
  <si>
    <t>Países Baixos</t>
  </si>
  <si>
    <t>Bélgica</t>
  </si>
  <si>
    <t>Angola</t>
  </si>
  <si>
    <t>Alemanha</t>
  </si>
  <si>
    <t>Itália</t>
  </si>
  <si>
    <t>Irlanda</t>
  </si>
  <si>
    <t>Polónia</t>
  </si>
  <si>
    <t>China, República Popular da</t>
  </si>
  <si>
    <t>Colômbia</t>
  </si>
  <si>
    <t>Dinamarca</t>
  </si>
  <si>
    <t>Suíça</t>
  </si>
  <si>
    <t>Outros países</t>
  </si>
  <si>
    <t>Voltar ao índice</t>
  </si>
  <si>
    <t>Países de Destino</t>
  </si>
  <si>
    <t>Países de Origem</t>
  </si>
  <si>
    <t>Códigos NC: 06</t>
  </si>
  <si>
    <t>Plantas e Flores / Produção Vegetal</t>
  </si>
  <si>
    <t>Plantas e Flores / Ramo Agrícola</t>
  </si>
  <si>
    <t>Unidade</t>
  </si>
  <si>
    <t>Fluxo</t>
  </si>
  <si>
    <t>Entradas</t>
  </si>
  <si>
    <t>Saídas</t>
  </si>
  <si>
    <t>Saldo</t>
  </si>
  <si>
    <t xml:space="preserve">Plantas vivas e produtos de floricultura - Comércio Internacional </t>
  </si>
  <si>
    <t>Bolbos, tubérculos, etc</t>
  </si>
  <si>
    <t>Plantas vivas, incluindo raízes, estacas, enxertos, etc</t>
  </si>
  <si>
    <t>Flores e seus botões</t>
  </si>
  <si>
    <t>Folhagens</t>
  </si>
  <si>
    <t>Total - Plantas vivas e produtos de floricultura</t>
  </si>
  <si>
    <t>UE</t>
  </si>
  <si>
    <t>PT</t>
  </si>
  <si>
    <t>Total</t>
  </si>
  <si>
    <t>Plantas vivas e produtos de floricultura - Destinos das Saídas - UE e Países Terceiros (PT)</t>
  </si>
  <si>
    <t>1000 EUR</t>
  </si>
  <si>
    <t xml:space="preserve">Plantas vivas e produtos de floricultura - Principais Destinos das Saídas </t>
  </si>
  <si>
    <t>Plantas vivas e produtos de floricultura - Principais origens das Entradas</t>
  </si>
  <si>
    <t>Noruega</t>
  </si>
  <si>
    <t>1. Comércio Internacional</t>
  </si>
  <si>
    <t>2. Destinos das Saídas UE/Países Terceiros</t>
  </si>
  <si>
    <t>3. Origens das Entradas e Destinos das Saídas</t>
  </si>
  <si>
    <t>4. Valor da Produção</t>
  </si>
  <si>
    <t>PLANTAS VIVAS E PRODUTOS DE FLORICULTURA</t>
  </si>
  <si>
    <t>Rubrica</t>
  </si>
  <si>
    <t>Produção</t>
  </si>
  <si>
    <t>Importação</t>
  </si>
  <si>
    <t>Exportação</t>
  </si>
  <si>
    <t>Orientação Exportadora</t>
  </si>
  <si>
    <t>Consumo Aparente</t>
  </si>
  <si>
    <t>Grau de Auto-Aprovisionamento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</si>
  <si>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</si>
  <si>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</si>
  <si>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</si>
  <si>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</si>
  <si>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</si>
  <si>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</si>
  <si>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Plantas vivas e produtos de floricultura - Indicadores de análise do Comércio Internacional</t>
  </si>
  <si>
    <t>milhões de EUR</t>
  </si>
  <si>
    <t>Valor da Produção a preços correntes (milhões de EUR)</t>
  </si>
  <si>
    <t>5. Indicadores de análise do Comércio Internacional</t>
  </si>
  <si>
    <t>Israel</t>
  </si>
  <si>
    <t>África do Sul</t>
  </si>
  <si>
    <t>Áustria</t>
  </si>
  <si>
    <t>Cabo Verde</t>
  </si>
  <si>
    <t>Estados Unidos</t>
  </si>
  <si>
    <t>Luxemburgo</t>
  </si>
  <si>
    <t>Quénia</t>
  </si>
  <si>
    <t>Malta</t>
  </si>
  <si>
    <t>2021</t>
  </si>
  <si>
    <t>Bulgária</t>
  </si>
  <si>
    <r>
      <t xml:space="preserve">Taxa variação média anual 2010-2022
</t>
    </r>
    <r>
      <rPr>
        <sz val="9"/>
        <color indexed="60"/>
        <rFont val="Arial"/>
        <family val="2"/>
      </rPr>
      <t>(%)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</si>
  <si>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</si>
  <si>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 xml:space="preserve">Reino Unido </t>
    </r>
    <r>
      <rPr>
        <sz val="10"/>
        <color rgb="FF996633"/>
        <rFont val="Arial"/>
        <family val="2"/>
      </rPr>
      <t>(não inc. Irlanda Norte)</t>
    </r>
  </si>
  <si>
    <t>atualizado em: nov/2023</t>
  </si>
  <si>
    <t>Fonte: INE - CEA a preços de base (Base 2016) - dados atualizados a 04/10/2023</t>
  </si>
  <si>
    <t>2022 Po</t>
  </si>
  <si>
    <t>Nota: Po - dados provisórios</t>
  </si>
  <si>
    <t>2022</t>
  </si>
  <si>
    <t>Finlândia</t>
  </si>
  <si>
    <t>Grécia</t>
  </si>
  <si>
    <t>Sri Lanca</t>
  </si>
  <si>
    <t>Tailândia</t>
  </si>
  <si>
    <r>
      <t>Reino Unido</t>
    </r>
    <r>
      <rPr>
        <sz val="10"/>
        <color rgb="FF996633"/>
        <rFont val="Arial"/>
        <family val="2"/>
      </rPr>
      <t xml:space="preserve"> (não inc. Irlanda Norte)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</si>
</sst>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\ _€_-;\-* #,##0\ _€_-;_-* &quot;-&quot;??\ _€_-;_-@_-"/>
  </numFmts>
  <fonts count="3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19"/>
      <name val="Arial"/>
      <family val="2"/>
    </font>
    <font>
      <sz val="8"/>
      <color indexed="1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10"/>
      <color theme="1" tint="0.249977111117893"/>
      <name val="Calibri"/>
      <family val="2"/>
      <scheme val="minor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u/>
      <sz val="11"/>
      <color indexed="12"/>
      <name val="Arial"/>
      <family val="2"/>
    </font>
    <font>
      <sz val="10"/>
      <color theme="1" tint="0.249977111117893"/>
      <name val="Arial Unicode MS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b/>
      <sz val="10"/>
      <color rgb="FF996633"/>
      <name val="Arial"/>
      <family val="2"/>
    </font>
    <font>
      <sz val="10"/>
      <color rgb="FF996633"/>
      <name val="Arial"/>
      <family val="2"/>
    </font>
    <font>
      <b/>
      <sz val="9"/>
      <color rgb="FF9966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AEAEA"/>
        <bgColor indexed="26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rgb="FFFFCC99"/>
      </top>
      <bottom style="hair">
        <color rgb="FFFFCC99"/>
      </bottom>
      <diagonal/>
    </border>
    <border>
      <left/>
      <right/>
      <top style="thin">
        <color rgb="FFFFCC99"/>
      </top>
      <bottom style="hair">
        <color rgb="FFFFCC99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indexed="47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indexed="47"/>
      </bottom>
      <diagonal/>
    </border>
    <border>
      <left/>
      <right/>
      <top style="thin">
        <color theme="9" tint="0.39994506668294322"/>
      </top>
      <bottom style="hair">
        <color indexed="47"/>
      </bottom>
      <diagonal/>
    </border>
    <border>
      <left/>
      <right/>
      <top style="thin">
        <color theme="9" tint="0.39994506668294322"/>
      </top>
      <bottom/>
      <diagonal/>
    </border>
    <border>
      <left/>
      <right/>
      <top style="hair">
        <color indexed="47"/>
      </top>
      <bottom style="thin">
        <color theme="9" tint="0.39994506668294322"/>
      </bottom>
      <diagonal/>
    </border>
    <border>
      <left/>
      <right/>
      <top style="hair">
        <color indexed="47"/>
      </top>
      <bottom style="thin">
        <color theme="9" tint="0.39991454817346722"/>
      </bottom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/>
      <top/>
      <bottom style="thin">
        <color theme="9" tint="0.39988402966399123"/>
      </bottom>
      <diagonal/>
    </border>
    <border>
      <left/>
      <right/>
      <top/>
      <bottom style="thin">
        <color indexed="47"/>
      </bottom>
      <diagonal/>
    </border>
    <border>
      <left/>
      <right/>
      <top/>
      <bottom style="hair">
        <color theme="9" tint="0.59996337778862885"/>
      </bottom>
      <diagonal/>
    </border>
  </borders>
  <cellStyleXfs count="11">
    <xf numFmtId="0" fontId="0" fillId="0" borderId="0"/>
    <xf numFmtId="0" fontId="7" fillId="0" borderId="0" applyNumberFormat="0" applyFill="0" applyProtection="0">
      <alignment vertical="center"/>
    </xf>
    <xf numFmtId="0" fontId="10" fillId="0" borderId="0" applyNumberFormat="0" applyFill="0" applyBorder="0" applyAlignment="0" applyProtection="0"/>
    <xf numFmtId="0" fontId="6" fillId="2" borderId="0" applyNumberFormat="0" applyProtection="0">
      <alignment horizontal="center" vertical="center"/>
    </xf>
    <xf numFmtId="0" fontId="1" fillId="0" borderId="0"/>
    <xf numFmtId="0" fontId="3" fillId="0" borderId="0"/>
    <xf numFmtId="0" fontId="9" fillId="0" borderId="0"/>
    <xf numFmtId="9" fontId="11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Protection="0">
      <alignment vertical="center"/>
    </xf>
    <xf numFmtId="43" fontId="1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vertical="center"/>
    </xf>
    <xf numFmtId="0" fontId="2" fillId="3" borderId="2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right" wrapText="1"/>
    </xf>
    <xf numFmtId="3" fontId="4" fillId="0" borderId="1" xfId="5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6" fillId="2" borderId="0" xfId="3" applyNumberFormat="1" applyFont="1" applyBorder="1" applyAlignment="1" applyProtection="1">
      <alignment horizontal="center" vertical="center"/>
    </xf>
    <xf numFmtId="0" fontId="6" fillId="2" borderId="0" xfId="3" applyNumberFormat="1" applyFont="1" applyBorder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164" fontId="12" fillId="4" borderId="3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12" fillId="0" borderId="0" xfId="0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8" applyFont="1" applyAlignment="1">
      <alignment vertical="center"/>
    </xf>
    <xf numFmtId="0" fontId="9" fillId="0" borderId="0" xfId="8" applyAlignment="1">
      <alignment vertical="center"/>
    </xf>
    <xf numFmtId="0" fontId="5" fillId="0" borderId="0" xfId="9" quotePrefix="1" applyNumberFormat="1" applyFont="1" applyFill="1" applyBorder="1" applyAlignment="1" applyProtection="1">
      <alignment horizontal="left" vertical="center"/>
    </xf>
    <xf numFmtId="3" fontId="9" fillId="0" borderId="0" xfId="8" applyNumberFormat="1" applyAlignment="1">
      <alignment vertical="center"/>
    </xf>
    <xf numFmtId="0" fontId="17" fillId="0" borderId="0" xfId="8" applyNumberFormat="1" applyFont="1" applyFill="1" applyAlignment="1" applyProtection="1">
      <alignment vertical="center"/>
    </xf>
    <xf numFmtId="3" fontId="9" fillId="0" borderId="0" xfId="8" applyNumberFormat="1" applyBorder="1" applyAlignment="1">
      <alignment vertical="center"/>
    </xf>
    <xf numFmtId="166" fontId="9" fillId="0" borderId="0" xfId="7" applyNumberFormat="1" applyFont="1" applyBorder="1" applyAlignment="1">
      <alignment vertical="center"/>
    </xf>
    <xf numFmtId="3" fontId="9" fillId="6" borderId="0" xfId="8" applyNumberFormat="1" applyFill="1" applyBorder="1" applyAlignment="1">
      <alignment vertical="center"/>
    </xf>
    <xf numFmtId="166" fontId="9" fillId="6" borderId="0" xfId="7" applyNumberFormat="1" applyFont="1" applyFill="1" applyBorder="1" applyAlignment="1">
      <alignment vertical="center"/>
    </xf>
    <xf numFmtId="0" fontId="18" fillId="0" borderId="0" xfId="8" applyNumberFormat="1" applyFont="1" applyFill="1" applyAlignment="1" applyProtection="1">
      <alignment vertical="center"/>
    </xf>
    <xf numFmtId="1" fontId="9" fillId="0" borderId="0" xfId="8" applyNumberFormat="1" applyAlignment="1">
      <alignment vertical="center"/>
    </xf>
    <xf numFmtId="0" fontId="10" fillId="0" borderId="0" xfId="2" applyNumberFormat="1" applyFont="1" applyFill="1" applyBorder="1" applyAlignment="1" applyProtection="1">
      <alignment horizontal="right"/>
    </xf>
    <xf numFmtId="3" fontId="20" fillId="7" borderId="5" xfId="8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166" fontId="9" fillId="7" borderId="0" xfId="7" applyNumberFormat="1" applyFont="1" applyFill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14" fillId="5" borderId="0" xfId="6" applyFont="1" applyFill="1" applyAlignment="1">
      <alignment horizontal="center" vertical="center" wrapText="1"/>
    </xf>
    <xf numFmtId="0" fontId="6" fillId="2" borderId="0" xfId="3" applyNumberFormat="1" applyFont="1" applyBorder="1" applyAlignment="1" applyProtection="1">
      <alignment horizontal="center" vertical="center" wrapText="1"/>
    </xf>
    <xf numFmtId="0" fontId="14" fillId="5" borderId="0" xfId="6" applyFont="1" applyFill="1" applyAlignment="1">
      <alignment horizontal="center" vertical="center" wrapText="1"/>
    </xf>
    <xf numFmtId="0" fontId="21" fillId="0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Border="1" applyAlignment="1" applyProtection="1">
      <alignment vertical="center"/>
    </xf>
    <xf numFmtId="0" fontId="6" fillId="2" borderId="0" xfId="3" applyNumberFormat="1" applyFont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4" fillId="9" borderId="8" xfId="0" applyNumberFormat="1" applyFont="1" applyFill="1" applyBorder="1" applyAlignment="1">
      <alignment vertical="center"/>
    </xf>
    <xf numFmtId="0" fontId="8" fillId="2" borderId="0" xfId="3" applyNumberFormat="1" applyFont="1" applyBorder="1" applyProtection="1">
      <alignment horizontal="center" vertical="center"/>
    </xf>
    <xf numFmtId="3" fontId="24" fillId="9" borderId="15" xfId="0" applyNumberFormat="1" applyFont="1" applyFill="1" applyBorder="1" applyAlignment="1">
      <alignment vertical="center"/>
    </xf>
    <xf numFmtId="3" fontId="24" fillId="9" borderId="17" xfId="0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 applyProtection="1"/>
    <xf numFmtId="0" fontId="19" fillId="0" borderId="0" xfId="0" quotePrefix="1" applyFont="1" applyAlignment="1">
      <alignment horizontal="center" vertical="top"/>
    </xf>
    <xf numFmtId="0" fontId="23" fillId="0" borderId="0" xfId="0" applyFont="1" applyAlignment="1"/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26" fillId="0" borderId="0" xfId="0" applyNumberFormat="1" applyFont="1" applyAlignment="1">
      <alignment vertical="center"/>
    </xf>
    <xf numFmtId="0" fontId="17" fillId="10" borderId="0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 applyProtection="1">
      <alignment vertical="center"/>
    </xf>
    <xf numFmtId="0" fontId="7" fillId="0" borderId="7" xfId="1" applyNumberFormat="1" applyFont="1" applyFill="1" applyBorder="1" applyAlignment="1" applyProtection="1">
      <alignment horizontal="center" vertical="center"/>
    </xf>
    <xf numFmtId="0" fontId="17" fillId="10" borderId="6" xfId="0" applyFont="1" applyFill="1" applyBorder="1" applyAlignment="1">
      <alignment vertical="center"/>
    </xf>
    <xf numFmtId="0" fontId="7" fillId="10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0" borderId="0" xfId="2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164" fontId="12" fillId="10" borderId="6" xfId="0" applyNumberFormat="1" applyFont="1" applyFill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164" fontId="12" fillId="0" borderId="18" xfId="0" applyNumberFormat="1" applyFont="1" applyBorder="1" applyAlignment="1">
      <alignment vertical="center"/>
    </xf>
    <xf numFmtId="0" fontId="28" fillId="4" borderId="0" xfId="2" applyNumberFormat="1" applyFont="1" applyFill="1" applyBorder="1" applyAlignment="1" applyProtection="1">
      <alignment vertical="center"/>
    </xf>
    <xf numFmtId="0" fontId="28" fillId="4" borderId="0" xfId="2" applyNumberFormat="1" applyFont="1" applyFill="1" applyBorder="1" applyAlignment="1" applyProtection="1">
      <alignment horizontal="left" vertical="center"/>
    </xf>
    <xf numFmtId="3" fontId="12" fillId="8" borderId="19" xfId="0" applyNumberFormat="1" applyFont="1" applyFill="1" applyBorder="1" applyAlignment="1">
      <alignment vertical="center"/>
    </xf>
    <xf numFmtId="164" fontId="15" fillId="0" borderId="19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166" fontId="16" fillId="4" borderId="0" xfId="0" applyNumberFormat="1" applyFont="1" applyFill="1" applyAlignment="1">
      <alignment vertical="center"/>
    </xf>
    <xf numFmtId="0" fontId="29" fillId="0" borderId="0" xfId="0" applyFont="1" applyAlignment="1"/>
    <xf numFmtId="165" fontId="0" fillId="0" borderId="0" xfId="0" applyNumberFormat="1" applyAlignment="1">
      <alignment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2" fillId="10" borderId="0" xfId="0" applyNumberFormat="1" applyFont="1" applyFill="1" applyBorder="1" applyAlignment="1">
      <alignment horizontal="right" vertical="center"/>
    </xf>
    <xf numFmtId="164" fontId="12" fillId="0" borderId="7" xfId="0" applyNumberFormat="1" applyFont="1" applyFill="1" applyBorder="1" applyAlignment="1">
      <alignment horizontal="right" vertical="center"/>
    </xf>
    <xf numFmtId="167" fontId="9" fillId="0" borderId="0" xfId="10" applyNumberFormat="1" applyFont="1" applyAlignment="1">
      <alignment vertical="center"/>
    </xf>
    <xf numFmtId="0" fontId="30" fillId="8" borderId="19" xfId="3" applyNumberFormat="1" applyFont="1" applyFill="1" applyBorder="1" applyAlignment="1" applyProtection="1">
      <alignment horizontal="left" vertical="center"/>
    </xf>
    <xf numFmtId="0" fontId="31" fillId="0" borderId="0" xfId="0" applyFont="1" applyAlignment="1">
      <alignment vertical="center"/>
    </xf>
    <xf numFmtId="0" fontId="30" fillId="0" borderId="4" xfId="3" applyNumberFormat="1" applyFont="1" applyFill="1" applyBorder="1" applyAlignment="1" applyProtection="1">
      <alignment horizontal="left" vertical="center"/>
    </xf>
    <xf numFmtId="0" fontId="30" fillId="4" borderId="0" xfId="3" applyNumberFormat="1" applyFont="1" applyFill="1" applyBorder="1" applyAlignment="1" applyProtection="1">
      <alignment horizontal="left" vertical="center"/>
    </xf>
    <xf numFmtId="0" fontId="31" fillId="0" borderId="0" xfId="1" applyNumberFormat="1" applyFont="1" applyFill="1" applyBorder="1" applyProtection="1">
      <alignment vertical="center"/>
    </xf>
    <xf numFmtId="0" fontId="31" fillId="0" borderId="0" xfId="0" applyFont="1" applyBorder="1" applyAlignment="1">
      <alignment vertical="center"/>
    </xf>
    <xf numFmtId="0" fontId="31" fillId="9" borderId="8" xfId="0" applyFont="1" applyFill="1" applyBorder="1" applyAlignment="1">
      <alignment vertical="center"/>
    </xf>
    <xf numFmtId="0" fontId="31" fillId="0" borderId="12" xfId="1" applyNumberFormat="1" applyFont="1" applyFill="1" applyBorder="1" applyProtection="1">
      <alignment vertical="center"/>
    </xf>
    <xf numFmtId="0" fontId="31" fillId="9" borderId="15" xfId="0" applyFont="1" applyFill="1" applyBorder="1" applyAlignment="1">
      <alignment vertical="center"/>
    </xf>
    <xf numFmtId="0" fontId="31" fillId="0" borderId="16" xfId="1" applyNumberFormat="1" applyFont="1" applyFill="1" applyBorder="1" applyProtection="1">
      <alignment vertical="center"/>
    </xf>
    <xf numFmtId="0" fontId="31" fillId="9" borderId="17" xfId="0" applyFont="1" applyFill="1" applyBorder="1" applyAlignment="1">
      <alignment vertical="center"/>
    </xf>
    <xf numFmtId="0" fontId="32" fillId="0" borderId="0" xfId="8" applyNumberFormat="1" applyFont="1" applyFill="1" applyAlignment="1" applyProtection="1">
      <alignment vertical="center"/>
    </xf>
    <xf numFmtId="0" fontId="32" fillId="6" borderId="0" xfId="8" applyNumberFormat="1" applyFont="1" applyFill="1" applyAlignment="1" applyProtection="1">
      <alignment vertical="center"/>
    </xf>
    <xf numFmtId="0" fontId="32" fillId="0" borderId="0" xfId="8" applyNumberFormat="1" applyFont="1" applyFill="1" applyAlignment="1" applyProtection="1">
      <alignment horizontal="left" vertical="center"/>
    </xf>
    <xf numFmtId="0" fontId="32" fillId="7" borderId="5" xfId="8" applyNumberFormat="1" applyFont="1" applyFill="1" applyBorder="1" applyAlignment="1" applyProtection="1">
      <alignment horizontal="right" vertical="center"/>
    </xf>
    <xf numFmtId="0" fontId="34" fillId="6" borderId="0" xfId="8" applyNumberFormat="1" applyFont="1" applyFill="1" applyAlignment="1" applyProtection="1">
      <alignment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1" fillId="2" borderId="0" xfId="3" applyNumberFormat="1" applyFont="1" applyBorder="1" applyAlignment="1" applyProtection="1">
      <alignment horizontal="center" vertical="center" wrapText="1"/>
    </xf>
  </cellXfs>
  <cellStyles count="11">
    <cellStyle name="Col_Unidade" xfId="1"/>
    <cellStyle name="H1" xfId="9"/>
    <cellStyle name="Hiperligação" xfId="2" builtinId="8"/>
    <cellStyle name="Linha1" xfId="3"/>
    <cellStyle name="Normal" xfId="0" builtinId="0"/>
    <cellStyle name="Normal 2" xfId="8"/>
    <cellStyle name="Normal_P.AGRO_ALIMENTARES" xfId="4"/>
    <cellStyle name="Normal_PROD_AGRO_FLORESTAIS" xfId="5"/>
    <cellStyle name="Normal_Tarifs préférentiels PAR zone et SH2  2" xfId="6"/>
    <cellStyle name="Percentagem" xfId="7" builtinId="5"/>
    <cellStyle name="Vírgula" xfId="10" builtinId="3"/>
  </cellStyles>
  <dxfs count="0"/>
  <tableStyles count="0" defaultTableStyle="TableStyleMedium2" defaultPivotStyle="PivotStyleLight16"/>
  <colors>
    <mruColors>
      <color rgb="FF996633"/>
      <color rgb="FF808000"/>
      <color rgb="FF9933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Comércio Internacional</a:t>
            </a:r>
          </a:p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Plantas</a:t>
            </a:r>
            <a:r>
              <a:rPr lang="pt-PT" baseline="0"/>
              <a:t> vivas e produtos de floricultura</a:t>
            </a:r>
            <a:r>
              <a:rPr lang="pt-PT"/>
              <a:t> </a:t>
            </a:r>
            <a:r>
              <a:rPr lang="pt-PT" b="0"/>
              <a:t>(1000 EUR)</a:t>
            </a:r>
          </a:p>
        </c:rich>
      </c:tx>
      <c:layout>
        <c:manualLayout>
          <c:xMode val="edge"/>
          <c:yMode val="edge"/>
          <c:x val="0.18525325172641227"/>
          <c:y val="1.6181817963335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7829349363137"/>
          <c:y val="0.13819095477386933"/>
          <c:w val="0.85373301438586002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'1'!$D$15</c:f>
              <c:strCache>
                <c:ptCount val="1"/>
                <c:pt idx="0">
                  <c:v>Entradas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'1'!$E$15:$Q$15</c:f>
              <c:numCache>
                <c:formatCode>#,##0</c:formatCode>
                <c:ptCount val="13"/>
                <c:pt idx="0">
                  <c:v>91696.728999999992</c:v>
                </c:pt>
                <c:pt idx="1">
                  <c:v>78796.592000000004</c:v>
                </c:pt>
                <c:pt idx="2">
                  <c:v>72610.39499999999</c:v>
                </c:pt>
                <c:pt idx="3">
                  <c:v>74703.022999999986</c:v>
                </c:pt>
                <c:pt idx="4">
                  <c:v>83902.042000000001</c:v>
                </c:pt>
                <c:pt idx="5">
                  <c:v>87093.379000000001</c:v>
                </c:pt>
                <c:pt idx="6">
                  <c:v>103181.849</c:v>
                </c:pt>
                <c:pt idx="7">
                  <c:v>123898.51999999999</c:v>
                </c:pt>
                <c:pt idx="8">
                  <c:v>126586.031</c:v>
                </c:pt>
                <c:pt idx="9">
                  <c:v>127266.038</c:v>
                </c:pt>
                <c:pt idx="10">
                  <c:v>128381.405</c:v>
                </c:pt>
                <c:pt idx="11">
                  <c:v>162328.34600000002</c:v>
                </c:pt>
                <c:pt idx="12">
                  <c:v>195367.51699999996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'1'!$D$16</c:f>
              <c:strCache>
                <c:ptCount val="1"/>
                <c:pt idx="0">
                  <c:v>Saídas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'1'!$E$16:$Q$16</c:f>
              <c:numCache>
                <c:formatCode>#,##0</c:formatCode>
                <c:ptCount val="13"/>
                <c:pt idx="0">
                  <c:v>57765.046000000009</c:v>
                </c:pt>
                <c:pt idx="1">
                  <c:v>61304.538</c:v>
                </c:pt>
                <c:pt idx="2">
                  <c:v>54849.606000000007</c:v>
                </c:pt>
                <c:pt idx="3">
                  <c:v>51309.462</c:v>
                </c:pt>
                <c:pt idx="4">
                  <c:v>54445.197</c:v>
                </c:pt>
                <c:pt idx="5">
                  <c:v>64975.834000000003</c:v>
                </c:pt>
                <c:pt idx="6">
                  <c:v>76839.183000000005</c:v>
                </c:pt>
                <c:pt idx="7">
                  <c:v>79173.641000000003</c:v>
                </c:pt>
                <c:pt idx="8">
                  <c:v>78579.010000000009</c:v>
                </c:pt>
                <c:pt idx="9">
                  <c:v>98160.495999999985</c:v>
                </c:pt>
                <c:pt idx="10">
                  <c:v>108753.416</c:v>
                </c:pt>
                <c:pt idx="11">
                  <c:v>126497.58099999999</c:v>
                </c:pt>
                <c:pt idx="12">
                  <c:v>131290.20199999999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6030800"/>
        <c:axId val="1386053648"/>
      </c:lineChart>
      <c:catAx>
        <c:axId val="13860308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5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05364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3080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0931758530183733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Bolbos,</a:t>
            </a:r>
            <a:r>
              <a:rPr lang="pt-PT" baseline="0"/>
              <a:t> tubérculos, etc </a:t>
            </a:r>
            <a:r>
              <a:rPr lang="pt-PT"/>
              <a:t>- Destinos de Saída  UE e PT </a:t>
            </a:r>
            <a:r>
              <a:rPr lang="pt-PT" b="0"/>
              <a:t>(1000 EUR)</a:t>
            </a:r>
          </a:p>
        </c:rich>
      </c:tx>
      <c:layout>
        <c:manualLayout>
          <c:xMode val="edge"/>
          <c:yMode val="edge"/>
          <c:x val="0.1642230971128609"/>
          <c:y val="4.490011665208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7829349363137"/>
          <c:y val="0.13819095477386933"/>
          <c:w val="0.85373301438586002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1143.068</c:v>
                </c:pt>
                <c:pt idx="1">
                  <c:v>1412.345</c:v>
                </c:pt>
                <c:pt idx="2">
                  <c:v>1221.2370000000001</c:v>
                </c:pt>
                <c:pt idx="3">
                  <c:v>881.23400000000004</c:v>
                </c:pt>
                <c:pt idx="4">
                  <c:v>794.81899999999996</c:v>
                </c:pt>
                <c:pt idx="5">
                  <c:v>739.54300000000001</c:v>
                </c:pt>
                <c:pt idx="6">
                  <c:v>804.96199999999999</c:v>
                </c:pt>
                <c:pt idx="7">
                  <c:v>802.97500000000002</c:v>
                </c:pt>
                <c:pt idx="8">
                  <c:v>1173.1210000000001</c:v>
                </c:pt>
                <c:pt idx="9">
                  <c:v>3033.42</c:v>
                </c:pt>
                <c:pt idx="10">
                  <c:v>2373.0050000000001</c:v>
                </c:pt>
                <c:pt idx="11">
                  <c:v>4612.2340000000004</c:v>
                </c:pt>
                <c:pt idx="12">
                  <c:v>4235.1279999999997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0.80400000000000005</c:v>
                </c:pt>
                <c:pt idx="1">
                  <c:v>14.289</c:v>
                </c:pt>
                <c:pt idx="2">
                  <c:v>4.4000000000000004</c:v>
                </c:pt>
                <c:pt idx="3">
                  <c:v>15.86</c:v>
                </c:pt>
                <c:pt idx="4">
                  <c:v>2.0190000000000001</c:v>
                </c:pt>
                <c:pt idx="6">
                  <c:v>5.7</c:v>
                </c:pt>
                <c:pt idx="7">
                  <c:v>1.07</c:v>
                </c:pt>
                <c:pt idx="8">
                  <c:v>16.356999999999999</c:v>
                </c:pt>
                <c:pt idx="9">
                  <c:v>13.722</c:v>
                </c:pt>
                <c:pt idx="10">
                  <c:v>11.101000000000001</c:v>
                </c:pt>
                <c:pt idx="11">
                  <c:v>30.622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6044944"/>
        <c:axId val="1386028624"/>
      </c:lineChart>
      <c:catAx>
        <c:axId val="13860449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2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02862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44944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0931758530183733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Plantas</a:t>
            </a:r>
            <a:r>
              <a:rPr lang="pt-PT" baseline="0"/>
              <a:t> vivas, incluindo raízes, estacas, enxertos, etc </a:t>
            </a:r>
            <a:r>
              <a:rPr lang="pt-PT"/>
              <a:t>- </a:t>
            </a:r>
            <a:r>
              <a:rPr lang="pt-PT" sz="1200" b="1" i="0" u="none" strike="noStrike" baseline="0">
                <a:effectLst/>
              </a:rPr>
              <a:t>Destinos de Saída  UE e PT </a:t>
            </a:r>
            <a:r>
              <a:rPr lang="pt-PT" sz="1200" b="0" i="0" u="none" strike="noStrike" baseline="0">
                <a:effectLst/>
              </a:rPr>
              <a:t>(1000 EUR)</a:t>
            </a:r>
            <a:endParaRPr lang="pt-PT" b="0"/>
          </a:p>
        </c:rich>
      </c:tx>
      <c:layout>
        <c:manualLayout>
          <c:xMode val="edge"/>
          <c:yMode val="edge"/>
          <c:x val="0.12104162752230729"/>
          <c:y val="4.490079185020232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50119212197719E-2"/>
          <c:y val="0.13819095477386933"/>
          <c:w val="0.88573748048935741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'2'!$D$6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'2'!$E$6:$Q$6</c:f>
              <c:numCache>
                <c:formatCode>#,##0</c:formatCode>
                <c:ptCount val="13"/>
                <c:pt idx="0">
                  <c:v>34131.699000000001</c:v>
                </c:pt>
                <c:pt idx="1">
                  <c:v>30181.795999999998</c:v>
                </c:pt>
                <c:pt idx="2">
                  <c:v>34093.546999999999</c:v>
                </c:pt>
                <c:pt idx="3">
                  <c:v>33152.671000000002</c:v>
                </c:pt>
                <c:pt idx="4">
                  <c:v>37532.464999999997</c:v>
                </c:pt>
                <c:pt idx="5">
                  <c:v>45528.084999999999</c:v>
                </c:pt>
                <c:pt idx="6">
                  <c:v>50143.758000000002</c:v>
                </c:pt>
                <c:pt idx="7">
                  <c:v>52472.529000000002</c:v>
                </c:pt>
                <c:pt idx="8">
                  <c:v>52521.396999999997</c:v>
                </c:pt>
                <c:pt idx="9">
                  <c:v>61666.616000000002</c:v>
                </c:pt>
                <c:pt idx="10">
                  <c:v>56502.921000000002</c:v>
                </c:pt>
                <c:pt idx="11">
                  <c:v>69316.59</c:v>
                </c:pt>
                <c:pt idx="12">
                  <c:v>75462.615999999995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'2'!$D$7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'2'!$E$7:$Q$7</c:f>
              <c:numCache>
                <c:formatCode>#,##0</c:formatCode>
                <c:ptCount val="13"/>
                <c:pt idx="0">
                  <c:v>349.87200000000001</c:v>
                </c:pt>
                <c:pt idx="1">
                  <c:v>354.64699999999999</c:v>
                </c:pt>
                <c:pt idx="2">
                  <c:v>475.04599999999999</c:v>
                </c:pt>
                <c:pt idx="3">
                  <c:v>435.98</c:v>
                </c:pt>
                <c:pt idx="4">
                  <c:v>844.57600000000002</c:v>
                </c:pt>
                <c:pt idx="5">
                  <c:v>1122.9079999999999</c:v>
                </c:pt>
                <c:pt idx="6">
                  <c:v>470.88299999999998</c:v>
                </c:pt>
                <c:pt idx="7">
                  <c:v>768.59500000000003</c:v>
                </c:pt>
                <c:pt idx="8">
                  <c:v>1104.492</c:v>
                </c:pt>
                <c:pt idx="9">
                  <c:v>1253.067</c:v>
                </c:pt>
                <c:pt idx="10">
                  <c:v>6231.7520000000004</c:v>
                </c:pt>
                <c:pt idx="11">
                  <c:v>7392.1279999999997</c:v>
                </c:pt>
                <c:pt idx="12">
                  <c:v>6943.7690000000002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6049840"/>
        <c:axId val="1386054736"/>
      </c:lineChart>
      <c:catAx>
        <c:axId val="13860498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5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05473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498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89961108877"/>
          <c:y val="0.89631634587343256"/>
          <c:w val="0.60931758530183722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Flores e seus botões - </a:t>
            </a:r>
            <a:r>
              <a:rPr lang="pt-PT" sz="1200" b="1" i="0" u="none" strike="noStrike" baseline="0">
                <a:effectLst/>
              </a:rPr>
              <a:t>Destinos de Saída  UE e PT </a:t>
            </a:r>
            <a:r>
              <a:rPr lang="pt-PT" sz="1200" b="0" i="0" u="none" strike="noStrike" baseline="0">
                <a:effectLst/>
              </a:rPr>
              <a:t>(1000 EUR)</a:t>
            </a:r>
            <a:endParaRPr lang="pt-PT" b="0"/>
          </a:p>
        </c:rich>
      </c:tx>
      <c:layout>
        <c:manualLayout>
          <c:xMode val="edge"/>
          <c:yMode val="edge"/>
          <c:x val="0.19571918077169487"/>
          <c:y val="4.489938757655293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2485774278215223"/>
          <c:w val="0.86100629626760794"/>
          <c:h val="0.67916255468066489"/>
        </c:manualLayout>
      </c:layout>
      <c:lineChart>
        <c:grouping val="standard"/>
        <c:varyColors val="0"/>
        <c:ser>
          <c:idx val="0"/>
          <c:order val="0"/>
          <c:tx>
            <c:strRef>
              <c:f>'2'!$D$9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'2'!$E$9:$Q$9</c:f>
              <c:numCache>
                <c:formatCode>#,##0</c:formatCode>
                <c:ptCount val="13"/>
                <c:pt idx="0">
                  <c:v>5437.25</c:v>
                </c:pt>
                <c:pt idx="1">
                  <c:v>8184.7610000000004</c:v>
                </c:pt>
                <c:pt idx="2">
                  <c:v>7959.2160000000003</c:v>
                </c:pt>
                <c:pt idx="3">
                  <c:v>8159.24</c:v>
                </c:pt>
                <c:pt idx="4">
                  <c:v>7491.68</c:v>
                </c:pt>
                <c:pt idx="5">
                  <c:v>7152.78</c:v>
                </c:pt>
                <c:pt idx="6">
                  <c:v>6831.2619999999997</c:v>
                </c:pt>
                <c:pt idx="7">
                  <c:v>7162.8059999999996</c:v>
                </c:pt>
                <c:pt idx="8">
                  <c:v>7732.0559999999996</c:v>
                </c:pt>
                <c:pt idx="9">
                  <c:v>8485.8430000000008</c:v>
                </c:pt>
                <c:pt idx="10">
                  <c:v>8198.4410000000007</c:v>
                </c:pt>
                <c:pt idx="11">
                  <c:v>11088.133</c:v>
                </c:pt>
                <c:pt idx="12">
                  <c:v>10690.886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'2'!$D$10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'2'!$E$10:$Q$10</c:f>
              <c:numCache>
                <c:formatCode>#,##0</c:formatCode>
                <c:ptCount val="13"/>
                <c:pt idx="0">
                  <c:v>94.975999999999999</c:v>
                </c:pt>
                <c:pt idx="1">
                  <c:v>147.54599999999999</c:v>
                </c:pt>
                <c:pt idx="2">
                  <c:v>121.292</c:v>
                </c:pt>
                <c:pt idx="3">
                  <c:v>262.13600000000002</c:v>
                </c:pt>
                <c:pt idx="4">
                  <c:v>507.262</c:v>
                </c:pt>
                <c:pt idx="5">
                  <c:v>706.154</c:v>
                </c:pt>
                <c:pt idx="6">
                  <c:v>441.24599999999998</c:v>
                </c:pt>
                <c:pt idx="7">
                  <c:v>606.99800000000005</c:v>
                </c:pt>
                <c:pt idx="8">
                  <c:v>525.62</c:v>
                </c:pt>
                <c:pt idx="9">
                  <c:v>576.45100000000002</c:v>
                </c:pt>
                <c:pt idx="10">
                  <c:v>509.37299999999999</c:v>
                </c:pt>
                <c:pt idx="11">
                  <c:v>700.02099999999996</c:v>
                </c:pt>
                <c:pt idx="12">
                  <c:v>670.75900000000001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6052560"/>
        <c:axId val="1386034608"/>
      </c:lineChart>
      <c:catAx>
        <c:axId val="13860525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3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03460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52560"/>
        <c:crosses val="autoZero"/>
        <c:crossBetween val="between"/>
        <c:majorUnit val="2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0931758530183733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Folhagens - </a:t>
            </a:r>
            <a:r>
              <a:rPr lang="pt-PT" sz="1200" b="1" i="0" u="none" strike="noStrike" baseline="0">
                <a:effectLst/>
              </a:rPr>
              <a:t>Destinos de Saída  UE e PT </a:t>
            </a:r>
            <a:r>
              <a:rPr lang="pt-PT" sz="1200" b="0" i="0" u="none" strike="noStrike" baseline="0">
                <a:effectLst/>
              </a:rPr>
              <a:t>(1000 EUR)</a:t>
            </a:r>
            <a:endParaRPr lang="pt-PT" b="0"/>
          </a:p>
        </c:rich>
      </c:tx>
      <c:layout>
        <c:manualLayout>
          <c:xMode val="edge"/>
          <c:yMode val="edge"/>
          <c:x val="0.2163533242555207"/>
          <c:y val="4.490039376625405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784874930112499"/>
          <c:h val="0.70002874648495117"/>
        </c:manualLayout>
      </c:layout>
      <c:lineChart>
        <c:grouping val="standard"/>
        <c:varyColors val="0"/>
        <c:ser>
          <c:idx val="0"/>
          <c:order val="0"/>
          <c:tx>
            <c:strRef>
              <c:f>'2'!$D$12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'2'!$E$12:$Q$12</c:f>
              <c:numCache>
                <c:formatCode>#,##0</c:formatCode>
                <c:ptCount val="13"/>
                <c:pt idx="0">
                  <c:v>16554.419999999998</c:v>
                </c:pt>
                <c:pt idx="1">
                  <c:v>20924.069</c:v>
                </c:pt>
                <c:pt idx="2">
                  <c:v>10835.451999999999</c:v>
                </c:pt>
                <c:pt idx="3">
                  <c:v>8352.8690000000006</c:v>
                </c:pt>
                <c:pt idx="4">
                  <c:v>7240.4009999999998</c:v>
                </c:pt>
                <c:pt idx="5">
                  <c:v>9612.5390000000007</c:v>
                </c:pt>
                <c:pt idx="6">
                  <c:v>18074.069</c:v>
                </c:pt>
                <c:pt idx="7">
                  <c:v>17030.031999999999</c:v>
                </c:pt>
                <c:pt idx="8">
                  <c:v>15092.791999999999</c:v>
                </c:pt>
                <c:pt idx="9">
                  <c:v>23005.332999999999</c:v>
                </c:pt>
                <c:pt idx="10">
                  <c:v>34662.021999999997</c:v>
                </c:pt>
                <c:pt idx="11">
                  <c:v>33256.161999999997</c:v>
                </c:pt>
                <c:pt idx="12">
                  <c:v>33007.533000000003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'2'!$D$13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'2'!$E$13:$Q$13</c:f>
              <c:numCache>
                <c:formatCode>#,##0</c:formatCode>
                <c:ptCount val="13"/>
                <c:pt idx="0">
                  <c:v>52.957000000000001</c:v>
                </c:pt>
                <c:pt idx="1">
                  <c:v>85.084999999999994</c:v>
                </c:pt>
                <c:pt idx="2">
                  <c:v>139.416</c:v>
                </c:pt>
                <c:pt idx="3">
                  <c:v>49.472000000000001</c:v>
                </c:pt>
                <c:pt idx="4">
                  <c:v>31.975000000000001</c:v>
                </c:pt>
                <c:pt idx="5">
                  <c:v>113.825</c:v>
                </c:pt>
                <c:pt idx="6">
                  <c:v>67.302999999999997</c:v>
                </c:pt>
                <c:pt idx="7">
                  <c:v>328.63600000000002</c:v>
                </c:pt>
                <c:pt idx="8">
                  <c:v>413.17500000000001</c:v>
                </c:pt>
                <c:pt idx="9">
                  <c:v>126.044</c:v>
                </c:pt>
                <c:pt idx="10">
                  <c:v>264.80099999999999</c:v>
                </c:pt>
                <c:pt idx="11">
                  <c:v>101.691</c:v>
                </c:pt>
                <c:pt idx="12">
                  <c:v>279.51100000000002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6035696"/>
        <c:axId val="1386027536"/>
      </c:lineChart>
      <c:catAx>
        <c:axId val="13860356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2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02753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3569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0490642848940646"/>
          <c:y val="0.912793499943238"/>
          <c:w val="0.60931758530183722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Plantas</a:t>
            </a:r>
            <a:r>
              <a:rPr lang="pt-PT" baseline="0"/>
              <a:t> vivas e produtos de floricultura </a:t>
            </a:r>
            <a:r>
              <a:rPr lang="pt-PT"/>
              <a:t>- </a:t>
            </a:r>
            <a:r>
              <a:rPr lang="pt-PT" sz="1200" b="1" i="0" u="none" strike="noStrike" baseline="0">
                <a:effectLst/>
              </a:rPr>
              <a:t>Destinos de Saída  UE e PT </a:t>
            </a:r>
            <a:r>
              <a:rPr lang="pt-PT" sz="1200" b="0" i="0" u="none" strike="noStrike" baseline="0">
                <a:effectLst/>
              </a:rPr>
              <a:t>(1000 EUR)</a:t>
            </a:r>
            <a:endParaRPr lang="pt-PT" b="0"/>
          </a:p>
        </c:rich>
      </c:tx>
      <c:layout>
        <c:manualLayout>
          <c:xMode val="edge"/>
          <c:yMode val="edge"/>
          <c:x val="0.17540177967745915"/>
          <c:y val="2.15392318815758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5951325081603"/>
          <c:y val="0.13819095477386933"/>
          <c:w val="0.86759270424686519"/>
          <c:h val="0.64663460317478239"/>
        </c:manualLayout>
      </c:layout>
      <c:lineChart>
        <c:grouping val="standard"/>
        <c:varyColors val="0"/>
        <c:ser>
          <c:idx val="0"/>
          <c:order val="0"/>
          <c:tx>
            <c:strRef>
              <c:f>'2'!$D$15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'2'!$E$15:$Q$15</c:f>
              <c:numCache>
                <c:formatCode>#,##0</c:formatCode>
                <c:ptCount val="13"/>
                <c:pt idx="0">
                  <c:v>57266.436999999998</c:v>
                </c:pt>
                <c:pt idx="1">
                  <c:v>60702.970999999998</c:v>
                </c:pt>
                <c:pt idx="2">
                  <c:v>54109.451999999997</c:v>
                </c:pt>
                <c:pt idx="3">
                  <c:v>50546.014000000003</c:v>
                </c:pt>
                <c:pt idx="4">
                  <c:v>53059.364999999998</c:v>
                </c:pt>
                <c:pt idx="5">
                  <c:v>63032.947</c:v>
                </c:pt>
                <c:pt idx="6">
                  <c:v>75854.051000000007</c:v>
                </c:pt>
                <c:pt idx="7">
                  <c:v>77468.342000000004</c:v>
                </c:pt>
                <c:pt idx="8">
                  <c:v>76519.365999999995</c:v>
                </c:pt>
                <c:pt idx="9">
                  <c:v>96191.212</c:v>
                </c:pt>
                <c:pt idx="10">
                  <c:v>101736.389</c:v>
                </c:pt>
                <c:pt idx="11">
                  <c:v>118273.11899999999</c:v>
                </c:pt>
                <c:pt idx="12">
                  <c:v>123396.163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'2'!$D$16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'2'!$E$16:$Q$16</c:f>
              <c:numCache>
                <c:formatCode>#,##0</c:formatCode>
                <c:ptCount val="13"/>
                <c:pt idx="0">
                  <c:v>498.60899999999998</c:v>
                </c:pt>
                <c:pt idx="1">
                  <c:v>601.56700000000001</c:v>
                </c:pt>
                <c:pt idx="2">
                  <c:v>740.154</c:v>
                </c:pt>
                <c:pt idx="3">
                  <c:v>763.44799999999998</c:v>
                </c:pt>
                <c:pt idx="4">
                  <c:v>1385.8320000000001</c:v>
                </c:pt>
                <c:pt idx="5">
                  <c:v>1942.8869999999999</c:v>
                </c:pt>
                <c:pt idx="6">
                  <c:v>985.13199999999995</c:v>
                </c:pt>
                <c:pt idx="7">
                  <c:v>1705.299</c:v>
                </c:pt>
                <c:pt idx="8">
                  <c:v>2059.6439999999998</c:v>
                </c:pt>
                <c:pt idx="9">
                  <c:v>1969.2840000000001</c:v>
                </c:pt>
                <c:pt idx="10">
                  <c:v>7017.027</c:v>
                </c:pt>
                <c:pt idx="11">
                  <c:v>8224.4619999999995</c:v>
                </c:pt>
                <c:pt idx="12">
                  <c:v>7894.0390000000007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6056368"/>
        <c:axId val="1386046576"/>
      </c:lineChart>
      <c:catAx>
        <c:axId val="13860563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4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0465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056368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94750656166"/>
          <c:y val="0.89631634587343256"/>
          <c:w val="0.60931758530183733"/>
          <c:h val="5.343212306794986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Plantas vivas e produtos de floricultura</a:t>
            </a:r>
            <a:r>
              <a:rPr lang="pt-PT" baseline="0"/>
              <a:t> - Produção, Importação, Exportação e Consumo Aparente </a:t>
            </a:r>
            <a:r>
              <a:rPr lang="pt-PT" b="0" baseline="0"/>
              <a:t>(milhões de €)</a:t>
            </a:r>
            <a:endParaRPr lang="pt-PT" b="0"/>
          </a:p>
        </c:rich>
      </c:tx>
      <c:layout>
        <c:manualLayout>
          <c:xMode val="edge"/>
          <c:yMode val="edge"/>
          <c:x val="0.16012615636160235"/>
          <c:y val="8.377778744507765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94529777409924E-2"/>
          <c:y val="0.11491585995640817"/>
          <c:w val="0.8740798637192071"/>
          <c:h val="0.6826011181972430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'5'!$B$4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'5'!$D$4:$P$4</c:f>
              <c:numCache>
                <c:formatCode>#\ ##0.0</c:formatCode>
                <c:ptCount val="13"/>
                <c:pt idx="0">
                  <c:v>91.696728999999991</c:v>
                </c:pt>
                <c:pt idx="1">
                  <c:v>78.796592000000004</c:v>
                </c:pt>
                <c:pt idx="2">
                  <c:v>72.610394999999983</c:v>
                </c:pt>
                <c:pt idx="3">
                  <c:v>74.703022999999988</c:v>
                </c:pt>
                <c:pt idx="4">
                  <c:v>83.902041999999994</c:v>
                </c:pt>
                <c:pt idx="5">
                  <c:v>87.093378999999999</c:v>
                </c:pt>
                <c:pt idx="6">
                  <c:v>103.181849</c:v>
                </c:pt>
                <c:pt idx="7">
                  <c:v>123.89851999999999</c:v>
                </c:pt>
                <c:pt idx="8">
                  <c:v>126.58603100000001</c:v>
                </c:pt>
                <c:pt idx="9">
                  <c:v>127.26603799999999</c:v>
                </c:pt>
                <c:pt idx="10">
                  <c:v>128.381405</c:v>
                </c:pt>
                <c:pt idx="11">
                  <c:v>162.32834600000001</c:v>
                </c:pt>
                <c:pt idx="12">
                  <c:v>195.36751699999996</c:v>
                </c:pt>
              </c:numCache>
            </c:numRef>
          </c:val>
        </c:ser>
        <c:ser>
          <c:idx val="2"/>
          <c:order val="2"/>
          <c:tx>
            <c:strRef>
              <c:f>'5'!$B$5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'5'!$D$5:$P$5</c:f>
              <c:numCache>
                <c:formatCode>#\ ##0.0</c:formatCode>
                <c:ptCount val="13"/>
                <c:pt idx="0">
                  <c:v>57.765046000000012</c:v>
                </c:pt>
                <c:pt idx="1">
                  <c:v>61.304538000000001</c:v>
                </c:pt>
                <c:pt idx="2">
                  <c:v>54.849606000000009</c:v>
                </c:pt>
                <c:pt idx="3">
                  <c:v>51.309461999999996</c:v>
                </c:pt>
                <c:pt idx="4">
                  <c:v>54.445197</c:v>
                </c:pt>
                <c:pt idx="5">
                  <c:v>64.975834000000006</c:v>
                </c:pt>
                <c:pt idx="6">
                  <c:v>76.839183000000006</c:v>
                </c:pt>
                <c:pt idx="7">
                  <c:v>79.173641000000003</c:v>
                </c:pt>
                <c:pt idx="8">
                  <c:v>78.579010000000011</c:v>
                </c:pt>
                <c:pt idx="9">
                  <c:v>98.160495999999981</c:v>
                </c:pt>
                <c:pt idx="10">
                  <c:v>108.753416</c:v>
                </c:pt>
                <c:pt idx="11">
                  <c:v>126.497581</c:v>
                </c:pt>
                <c:pt idx="12">
                  <c:v>131.29020199999999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036240"/>
        <c:axId val="1386036784"/>
      </c:barChart>
      <c:lineChart>
        <c:grouping val="standard"/>
        <c:varyColors val="0"/>
        <c:ser>
          <c:idx val="1"/>
          <c:order val="0"/>
          <c:tx>
            <c:strRef>
              <c:f>'5'!$B$3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'5'!$D$3:$P$3</c:f>
              <c:numCache>
                <c:formatCode>#\ ##0.0</c:formatCode>
                <c:ptCount val="13"/>
                <c:pt idx="0">
                  <c:v>496.71000000000004</c:v>
                </c:pt>
                <c:pt idx="1">
                  <c:v>495.61</c:v>
                </c:pt>
                <c:pt idx="2">
                  <c:v>465.40999999999997</c:v>
                </c:pt>
                <c:pt idx="3">
                  <c:v>470.77</c:v>
                </c:pt>
                <c:pt idx="4">
                  <c:v>445.10999999999996</c:v>
                </c:pt>
                <c:pt idx="5">
                  <c:v>476.21000000000004</c:v>
                </c:pt>
                <c:pt idx="6">
                  <c:v>508.28</c:v>
                </c:pt>
                <c:pt idx="7">
                  <c:v>529.15</c:v>
                </c:pt>
                <c:pt idx="8">
                  <c:v>570.22</c:v>
                </c:pt>
                <c:pt idx="9">
                  <c:v>564.81999999999994</c:v>
                </c:pt>
                <c:pt idx="10">
                  <c:v>545.30999999999995</c:v>
                </c:pt>
                <c:pt idx="11">
                  <c:v>565.66000000000008</c:v>
                </c:pt>
                <c:pt idx="12">
                  <c:v>604.53000000000009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'5'!$D$8:$P$8</c:f>
              <c:numCache>
                <c:formatCode>#,##0</c:formatCode>
                <c:ptCount val="13"/>
                <c:pt idx="0">
                  <c:v>530.64168300000006</c:v>
                </c:pt>
                <c:pt idx="1">
                  <c:v>513.10205400000007</c:v>
                </c:pt>
                <c:pt idx="2">
                  <c:v>483.17078900000001</c:v>
                </c:pt>
                <c:pt idx="3">
                  <c:v>494.16356100000002</c:v>
                </c:pt>
                <c:pt idx="4">
                  <c:v>474.56684499999994</c:v>
                </c:pt>
                <c:pt idx="5">
                  <c:v>498.32754500000004</c:v>
                </c:pt>
                <c:pt idx="6">
                  <c:v>534.62266599999998</c:v>
                </c:pt>
                <c:pt idx="7">
                  <c:v>573.87487899999996</c:v>
                </c:pt>
                <c:pt idx="8">
                  <c:v>618.22702100000004</c:v>
                </c:pt>
                <c:pt idx="9">
                  <c:v>593.92554199999995</c:v>
                </c:pt>
                <c:pt idx="10">
                  <c:v>564.9379889999999</c:v>
                </c:pt>
                <c:pt idx="11">
                  <c:v>601.49076500000012</c:v>
                </c:pt>
                <c:pt idx="12">
                  <c:v>668.60731500000009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036240"/>
        <c:axId val="1386036784"/>
      </c:lineChart>
      <c:catAx>
        <c:axId val="13860362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603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03678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603624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447751817908007"/>
          <c:y val="0.91485245283566075"/>
          <c:w val="0.8366185620240093"/>
          <c:h val="6.3048099650527115E-2"/>
        </c:manualLayout>
      </c:layout>
      <c:overlay val="0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Plantas vivas e produtos de floricultura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4509655989970952"/>
          <c:y val="1.64060881967917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95893390232E-2"/>
          <c:y val="0.1489285189891647"/>
          <c:w val="0.86536456704844966"/>
          <c:h val="0.65752606807919856"/>
        </c:manualLayout>
      </c:layout>
      <c:lineChart>
        <c:grouping val="standard"/>
        <c:varyColors val="0"/>
        <c:ser>
          <c:idx val="1"/>
          <c:order val="0"/>
          <c:tx>
            <c:strRef>
              <c:f>'5'!$B$9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'5'!$D$9:$P$9</c:f>
              <c:numCache>
                <c:formatCode>#\ ##0.0</c:formatCode>
                <c:ptCount val="13"/>
                <c:pt idx="0">
                  <c:v>93.605537580808544</c:v>
                </c:pt>
                <c:pt idx="1">
                  <c:v>96.590921072399354</c:v>
                </c:pt>
                <c:pt idx="2">
                  <c:v>96.324117805888292</c:v>
                </c:pt>
                <c:pt idx="3">
                  <c:v>95.266028730920524</c:v>
                </c:pt>
                <c:pt idx="4">
                  <c:v>93.792898658986601</c:v>
                </c:pt>
                <c:pt idx="5">
                  <c:v>95.56164510231919</c:v>
                </c:pt>
                <c:pt idx="6">
                  <c:v>95.072661958556012</c:v>
                </c:pt>
                <c:pt idx="7">
                  <c:v>92.206510402069725</c:v>
                </c:pt>
                <c:pt idx="8">
                  <c:v>92.234726181597935</c:v>
                </c:pt>
                <c:pt idx="9">
                  <c:v>95.099462821216747</c:v>
                </c:pt>
                <c:pt idx="10">
                  <c:v>96.525638320987483</c:v>
                </c:pt>
                <c:pt idx="11">
                  <c:v>94.043006628705257</c:v>
                </c:pt>
                <c:pt idx="12">
                  <c:v>90.416300635298924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'5'!$D$10:$P$10</c:f>
              <c:numCache>
                <c:formatCode>#\ ##0.0</c:formatCode>
                <c:ptCount val="13"/>
                <c:pt idx="0">
                  <c:v>82.719652085831342</c:v>
                </c:pt>
                <c:pt idx="1">
                  <c:v>84.643095581917123</c:v>
                </c:pt>
                <c:pt idx="2">
                  <c:v>84.972105795079429</c:v>
                </c:pt>
                <c:pt idx="3">
                  <c:v>84.882935753330457</c:v>
                </c:pt>
                <c:pt idx="4">
                  <c:v>82.320289989917015</c:v>
                </c:pt>
                <c:pt idx="5">
                  <c:v>82.522864755549492</c:v>
                </c:pt>
                <c:pt idx="6">
                  <c:v>80.700060891170665</c:v>
                </c:pt>
                <c:pt idx="7">
                  <c:v>78.410185820313643</c:v>
                </c:pt>
                <c:pt idx="8">
                  <c:v>79.524345151519995</c:v>
                </c:pt>
                <c:pt idx="9">
                  <c:v>78.572055080938071</c:v>
                </c:pt>
                <c:pt idx="10">
                  <c:v>77.275133289009531</c:v>
                </c:pt>
                <c:pt idx="11">
                  <c:v>73.012329457793086</c:v>
                </c:pt>
                <c:pt idx="12">
                  <c:v>70.779931266531236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6050928"/>
        <c:axId val="1386040592"/>
      </c:lineChart>
      <c:catAx>
        <c:axId val="13860509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604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0405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605092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9.0855461249162037E-2"/>
          <c:y val="0.8889866682297467"/>
          <c:w val="0.83348723658265034"/>
          <c:h val="8.875324827572732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386298</xdr:colOff>
      <xdr:row>6</xdr:row>
      <xdr:rowOff>95248</xdr:rowOff>
    </xdr:from>
    <xdr:to>
      <xdr:col>0</xdr:col>
      <xdr:colOff>2402279</xdr:colOff>
      <xdr:row>7</xdr:row>
      <xdr:rowOff>152400</xdr:rowOff>
    </xdr:to>
    <xdr:pic>
      <xdr:nvPicPr>
        <xdr:cNvPr id="8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6298" y="2314573"/>
          <a:ext cx="2015981" cy="38100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</xdr:row>
      <xdr:rowOff>190500</xdr:rowOff>
    </xdr:from>
    <xdr:to>
      <xdr:col>0</xdr:col>
      <xdr:colOff>2355656</xdr:colOff>
      <xdr:row>6</xdr:row>
      <xdr:rowOff>76200</xdr:rowOff>
    </xdr:to>
    <xdr:pic>
      <xdr:nvPicPr>
        <xdr:cNvPr id="10" name="Imagem 9" descr="Resultado de imagem para flores folhagens 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33425"/>
          <a:ext cx="2222306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95250</xdr:rowOff>
    </xdr:from>
    <xdr:to>
      <xdr:col>0</xdr:col>
      <xdr:colOff>2450418</xdr:colOff>
      <xdr:row>0</xdr:row>
      <xdr:rowOff>406173</xdr:rowOff>
    </xdr:to>
    <xdr:pic>
      <xdr:nvPicPr>
        <xdr:cNvPr id="5" name="Imagem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675" y="95250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759996</xdr:colOff>
      <xdr:row>18</xdr:row>
      <xdr:rowOff>120317</xdr:rowOff>
    </xdr:from>
    <xdr:to>
      <xdr:col>12</xdr:col>
      <xdr:colOff>611605</xdr:colOff>
      <xdr:row>36</xdr:row>
      <xdr:rowOff>20053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547438</xdr:colOff>
      <xdr:row>20</xdr:row>
      <xdr:rowOff>137361</xdr:rowOff>
    </xdr:from>
    <xdr:to>
      <xdr:col>7</xdr:col>
      <xdr:colOff>669258</xdr:colOff>
      <xdr:row>38</xdr:row>
      <xdr:rowOff>13536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724903</xdr:colOff>
      <xdr:row>20</xdr:row>
      <xdr:rowOff>130343</xdr:rowOff>
    </xdr:from>
    <xdr:to>
      <xdr:col>16</xdr:col>
      <xdr:colOff>12534</xdr:colOff>
      <xdr:row>38</xdr:row>
      <xdr:rowOff>80211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773029</xdr:colOff>
      <xdr:row>39</xdr:row>
      <xdr:rowOff>120316</xdr:rowOff>
    </xdr:from>
    <xdr:to>
      <xdr:col>7</xdr:col>
      <xdr:colOff>763504</xdr:colOff>
      <xdr:row>57</xdr:row>
      <xdr:rowOff>15541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608098</xdr:colOff>
      <xdr:row>39</xdr:row>
      <xdr:rowOff>74399</xdr:rowOff>
    </xdr:from>
    <xdr:to>
      <xdr:col>16</xdr:col>
      <xdr:colOff>109790</xdr:colOff>
      <xdr:row>56</xdr:row>
      <xdr:rowOff>82718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375987</xdr:colOff>
      <xdr:row>58</xdr:row>
      <xdr:rowOff>99260</xdr:rowOff>
    </xdr:from>
    <xdr:to>
      <xdr:col>12</xdr:col>
      <xdr:colOff>63666</xdr:colOff>
      <xdr:row>76</xdr:row>
      <xdr:rowOff>109287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411080</xdr:colOff>
      <xdr:row>16</xdr:row>
      <xdr:rowOff>14538</xdr:rowOff>
    </xdr:from>
    <xdr:to>
      <xdr:col>6</xdr:col>
      <xdr:colOff>782052</xdr:colOff>
      <xdr:row>36</xdr:row>
      <xdr:rowOff>110289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16</xdr:row>
      <xdr:rowOff>17544</xdr:rowOff>
    </xdr:from>
    <xdr:to>
      <xdr:col>15</xdr:col>
      <xdr:colOff>401052</xdr:colOff>
      <xdr:row>36</xdr:row>
      <xdr:rowOff>150393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workbookViewId="0">
      <selection activeCell="B1" sqref="B1"/>
    </sheetView>
  </sheetViews>
  <sheetFormatPr defaultRowHeight="15" x14ac:dyDescent="0.25"/>
  <cols>
    <col min="1" max="1" width="37.28515625" style="1" customWidth="1"/>
    <col min="2" max="2" width="55" style="1" customWidth="1"/>
    <col min="3" max="16384" width="9.140625" style="1"/>
  </cols>
  <sheetData>
    <row r="1" spans="1:8" ht="42.75" customHeight="1" x14ac:dyDescent="0.25">
      <c r="B1" s="46" t="s">
        <v>61</v>
      </c>
    </row>
    <row r="2" spans="1:8" ht="30" customHeight="1" x14ac:dyDescent="0.25">
      <c r="A2" s="58" t="s">
        <v>92</v>
      </c>
      <c r="B2" s="44" t="s">
        <v>35</v>
      </c>
      <c r="D2" s="18"/>
      <c r="E2" s="18"/>
      <c r="F2" s="18"/>
      <c r="G2" s="18"/>
      <c r="H2" s="18"/>
    </row>
    <row r="3" spans="1:8" ht="26.1" customHeight="1" x14ac:dyDescent="0.2">
      <c r="B3" s="79" t="s">
        <v>57</v>
      </c>
      <c r="D3" s="57"/>
      <c r="E3" s="18"/>
      <c r="F3" s="18"/>
      <c r="G3" s="18"/>
      <c r="H3" s="18"/>
    </row>
    <row r="4" spans="1:8" ht="26.1" customHeight="1" x14ac:dyDescent="0.2">
      <c r="B4" s="79" t="s">
        <v>58</v>
      </c>
      <c r="D4" s="57"/>
      <c r="E4" s="18"/>
      <c r="F4" s="18"/>
      <c r="G4" s="18"/>
      <c r="H4" s="18"/>
    </row>
    <row r="5" spans="1:8" ht="26.1" customHeight="1" x14ac:dyDescent="0.2">
      <c r="B5" s="79" t="s">
        <v>59</v>
      </c>
      <c r="C5" s="18"/>
      <c r="D5" s="57"/>
      <c r="E5" s="18"/>
      <c r="F5" s="18"/>
      <c r="G5" s="18"/>
      <c r="H5" s="18"/>
    </row>
    <row r="6" spans="1:8" ht="26.1" customHeight="1" x14ac:dyDescent="0.2">
      <c r="A6" s="59"/>
      <c r="B6" s="80" t="s">
        <v>60</v>
      </c>
      <c r="D6" s="18"/>
      <c r="E6" s="18"/>
      <c r="F6" s="18"/>
      <c r="G6" s="18"/>
      <c r="H6" s="18"/>
    </row>
    <row r="7" spans="1:8" ht="26.1" customHeight="1" x14ac:dyDescent="0.3">
      <c r="A7" s="86" t="s">
        <v>15</v>
      </c>
      <c r="B7" s="80" t="s">
        <v>78</v>
      </c>
      <c r="D7" s="18"/>
      <c r="E7" s="18"/>
      <c r="F7" s="18"/>
      <c r="G7" s="18"/>
      <c r="H7" s="18"/>
    </row>
    <row r="14" spans="1:8" x14ac:dyDescent="0.25">
      <c r="B14"/>
    </row>
    <row r="15" spans="1:8" x14ac:dyDescent="0.25">
      <c r="B15"/>
    </row>
  </sheetData>
  <hyperlinks>
    <hyperlink ref="B6" location="'4'!A1" display="4. Valor da Produção"/>
    <hyperlink ref="B3" location="'1'!A1" display="1. Comércio Internacional"/>
    <hyperlink ref="B4" location="'2'!A1" display="2. Destinos das Saídas UE/Países Terceiros"/>
    <hyperlink ref="B5" location="'3'!A1" display="3. Origens das Entradas e Destinos das Saídas"/>
    <hyperlink ref="B7" location="'5'!A1" display="5. Indicadores de análise do Comércio Internacional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83"/>
  <sheetViews>
    <sheetView showGridLines="0" zoomScale="95" zoomScaleNormal="95" workbookViewId="0"/>
  </sheetViews>
  <sheetFormatPr defaultRowHeight="15" x14ac:dyDescent="0.25"/>
  <cols>
    <col min="1" max="1" width="2.28515625" style="1" customWidth="1"/>
    <col min="2" max="2" width="21.5703125" style="1" customWidth="1"/>
    <col min="3" max="3" width="15.5703125" style="1" customWidth="1"/>
    <col min="4" max="4" width="10.140625" style="1" customWidth="1"/>
    <col min="5" max="14" width="12.28515625" style="1" customWidth="1"/>
    <col min="15" max="17" width="12.7109375" style="1" customWidth="1"/>
    <col min="18" max="21" width="9.140625" style="1"/>
    <col min="22" max="22" width="10" style="1" bestFit="1" customWidth="1"/>
    <col min="23" max="16384" width="9.140625" style="1"/>
  </cols>
  <sheetData>
    <row r="1" spans="1:246" ht="30" customHeight="1" x14ac:dyDescent="0.25">
      <c r="A1"/>
      <c r="B1" s="8" t="s">
        <v>43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</row>
    <row r="2" spans="1:246" ht="24" customHeight="1" x14ac:dyDescent="0.25">
      <c r="A2"/>
      <c r="B2" s="10" t="s">
        <v>14</v>
      </c>
      <c r="C2" s="10" t="s">
        <v>38</v>
      </c>
      <c r="D2" s="10" t="s">
        <v>39</v>
      </c>
      <c r="E2" s="49">
        <v>2010</v>
      </c>
      <c r="F2" s="49">
        <v>2011</v>
      </c>
      <c r="G2" s="49">
        <v>2012</v>
      </c>
      <c r="H2" s="49">
        <v>2013</v>
      </c>
      <c r="I2" s="49">
        <v>2014</v>
      </c>
      <c r="J2" s="49">
        <v>2015</v>
      </c>
      <c r="K2" s="49">
        <v>2016</v>
      </c>
      <c r="L2" s="49">
        <v>2017</v>
      </c>
      <c r="M2" s="49">
        <v>2018</v>
      </c>
      <c r="N2" s="49">
        <v>2019</v>
      </c>
      <c r="O2" s="49">
        <v>2020</v>
      </c>
      <c r="P2" s="49">
        <v>2021</v>
      </c>
      <c r="Q2" s="49">
        <v>2022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18.95" customHeight="1" x14ac:dyDescent="0.25">
      <c r="B3" s="108" t="s">
        <v>44</v>
      </c>
      <c r="C3" s="110" t="s">
        <v>90</v>
      </c>
      <c r="D3" s="96" t="s">
        <v>40</v>
      </c>
      <c r="E3" s="22">
        <v>7430.6859999999997</v>
      </c>
      <c r="F3" s="22">
        <v>9209.9030000000002</v>
      </c>
      <c r="G3" s="22">
        <v>8676.8160000000007</v>
      </c>
      <c r="H3" s="22">
        <v>7513.7120000000004</v>
      </c>
      <c r="I3" s="22">
        <v>6933.2610000000004</v>
      </c>
      <c r="J3" s="22">
        <v>5620.2510000000002</v>
      </c>
      <c r="K3" s="22">
        <v>8250.2999999999993</v>
      </c>
      <c r="L3" s="22">
        <v>11554.221</v>
      </c>
      <c r="M3" s="22">
        <v>10829.634</v>
      </c>
      <c r="N3" s="22">
        <v>11161.352999999999</v>
      </c>
      <c r="O3" s="22">
        <v>14035.992</v>
      </c>
      <c r="P3" s="22">
        <v>10935.852999999999</v>
      </c>
      <c r="Q3" s="22">
        <v>14473.157999999999</v>
      </c>
      <c r="R3" s="24"/>
      <c r="S3" s="24"/>
    </row>
    <row r="4" spans="1:246" ht="18.95" customHeight="1" x14ac:dyDescent="0.25">
      <c r="B4" s="108"/>
      <c r="C4" s="110"/>
      <c r="D4" s="97" t="s">
        <v>41</v>
      </c>
      <c r="E4" s="22">
        <v>1143.8720000000001</v>
      </c>
      <c r="F4" s="22">
        <v>1426.634</v>
      </c>
      <c r="G4" s="22">
        <v>1225.6369999999999</v>
      </c>
      <c r="H4" s="22">
        <v>897.09400000000005</v>
      </c>
      <c r="I4" s="22">
        <v>796.83799999999997</v>
      </c>
      <c r="J4" s="22">
        <v>739.54300000000001</v>
      </c>
      <c r="K4" s="22">
        <v>810.66200000000003</v>
      </c>
      <c r="L4" s="22">
        <v>804.04499999999996</v>
      </c>
      <c r="M4" s="22">
        <v>1189.4780000000001</v>
      </c>
      <c r="N4" s="22">
        <v>3047.1419999999998</v>
      </c>
      <c r="O4" s="22">
        <v>2384.1060000000002</v>
      </c>
      <c r="P4" s="22">
        <v>4642.8559999999998</v>
      </c>
      <c r="Q4" s="22">
        <v>4235.1279999999997</v>
      </c>
      <c r="R4" s="24"/>
      <c r="S4" s="24"/>
      <c r="V4" s="24"/>
    </row>
    <row r="5" spans="1:246" ht="18.95" customHeight="1" x14ac:dyDescent="0.25">
      <c r="B5" s="109"/>
      <c r="C5" s="111"/>
      <c r="D5" s="98" t="s">
        <v>42</v>
      </c>
      <c r="E5" s="53">
        <f>E4-E3</f>
        <v>-6286.8139999999994</v>
      </c>
      <c r="F5" s="53">
        <f t="shared" ref="F5:M5" si="0">F4-F3</f>
        <v>-7783.2690000000002</v>
      </c>
      <c r="G5" s="53">
        <f t="shared" si="0"/>
        <v>-7451.179000000001</v>
      </c>
      <c r="H5" s="53">
        <f t="shared" si="0"/>
        <v>-6616.6180000000004</v>
      </c>
      <c r="I5" s="53">
        <f t="shared" si="0"/>
        <v>-6136.4230000000007</v>
      </c>
      <c r="J5" s="53">
        <f t="shared" si="0"/>
        <v>-4880.7080000000005</v>
      </c>
      <c r="K5" s="53">
        <f t="shared" si="0"/>
        <v>-7439.637999999999</v>
      </c>
      <c r="L5" s="53">
        <f t="shared" si="0"/>
        <v>-10750.175999999999</v>
      </c>
      <c r="M5" s="53">
        <f t="shared" si="0"/>
        <v>-9640.155999999999</v>
      </c>
      <c r="N5" s="53">
        <f t="shared" ref="N5:P5" si="1">N4-N3</f>
        <v>-8114.2109999999993</v>
      </c>
      <c r="O5" s="53">
        <f t="shared" si="1"/>
        <v>-11651.886</v>
      </c>
      <c r="P5" s="53">
        <f t="shared" si="1"/>
        <v>-6292.9969999999994</v>
      </c>
      <c r="Q5" s="53">
        <f t="shared" ref="Q5" si="2">Q4-Q3</f>
        <v>-10238.029999999999</v>
      </c>
      <c r="R5" s="24"/>
      <c r="S5" s="24"/>
      <c r="V5" s="24"/>
    </row>
    <row r="6" spans="1:246" ht="18.95" customHeight="1" x14ac:dyDescent="0.25">
      <c r="B6" s="112" t="s">
        <v>45</v>
      </c>
      <c r="C6" s="113" t="s">
        <v>90</v>
      </c>
      <c r="D6" s="99" t="s">
        <v>40</v>
      </c>
      <c r="E6" s="83">
        <v>58022.260999999999</v>
      </c>
      <c r="F6" s="83">
        <v>43635.650999999998</v>
      </c>
      <c r="G6" s="83">
        <v>44157.101000000002</v>
      </c>
      <c r="H6" s="83">
        <v>47804.635999999999</v>
      </c>
      <c r="I6" s="83">
        <v>54114.133999999998</v>
      </c>
      <c r="J6" s="83">
        <v>55056.07</v>
      </c>
      <c r="K6" s="83">
        <v>67827.930999999997</v>
      </c>
      <c r="L6" s="83">
        <v>83586.759999999995</v>
      </c>
      <c r="M6" s="83">
        <v>88193.495999999999</v>
      </c>
      <c r="N6" s="83">
        <v>88086.614000000001</v>
      </c>
      <c r="O6" s="83">
        <v>90564.589000000007</v>
      </c>
      <c r="P6" s="83">
        <v>115390.712</v>
      </c>
      <c r="Q6" s="83">
        <v>133805.56599999999</v>
      </c>
      <c r="R6" s="24"/>
      <c r="V6" s="24"/>
    </row>
    <row r="7" spans="1:246" ht="18.95" customHeight="1" x14ac:dyDescent="0.25">
      <c r="B7" s="108"/>
      <c r="C7" s="110"/>
      <c r="D7" s="97" t="s">
        <v>41</v>
      </c>
      <c r="E7" s="22">
        <v>34481.571000000004</v>
      </c>
      <c r="F7" s="22">
        <v>30536.442999999999</v>
      </c>
      <c r="G7" s="22">
        <v>34568.593000000001</v>
      </c>
      <c r="H7" s="22">
        <v>33588.650999999998</v>
      </c>
      <c r="I7" s="22">
        <v>38377.040999999997</v>
      </c>
      <c r="J7" s="22">
        <v>46650.993000000002</v>
      </c>
      <c r="K7" s="22">
        <v>50614.641000000003</v>
      </c>
      <c r="L7" s="22">
        <v>53241.124000000003</v>
      </c>
      <c r="M7" s="22">
        <v>53625.889000000003</v>
      </c>
      <c r="N7" s="22">
        <v>62919.682999999997</v>
      </c>
      <c r="O7" s="22">
        <v>62734.673000000003</v>
      </c>
      <c r="P7" s="22">
        <v>76708.717999999993</v>
      </c>
      <c r="Q7" s="22">
        <v>82406.384999999995</v>
      </c>
      <c r="R7" s="24"/>
      <c r="S7" s="24"/>
      <c r="V7" s="24"/>
    </row>
    <row r="8" spans="1:246" ht="18.95" customHeight="1" x14ac:dyDescent="0.25">
      <c r="B8" s="109"/>
      <c r="C8" s="111"/>
      <c r="D8" s="98" t="s">
        <v>42</v>
      </c>
      <c r="E8" s="53">
        <f>E7-E6</f>
        <v>-23540.689999999995</v>
      </c>
      <c r="F8" s="53">
        <f t="shared" ref="F8:M8" si="3">F7-F6</f>
        <v>-13099.207999999999</v>
      </c>
      <c r="G8" s="53">
        <f t="shared" si="3"/>
        <v>-9588.5080000000016</v>
      </c>
      <c r="H8" s="53">
        <f t="shared" si="3"/>
        <v>-14215.985000000001</v>
      </c>
      <c r="I8" s="53">
        <f t="shared" si="3"/>
        <v>-15737.093000000001</v>
      </c>
      <c r="J8" s="53">
        <f t="shared" si="3"/>
        <v>-8405.0769999999975</v>
      </c>
      <c r="K8" s="53">
        <f t="shared" si="3"/>
        <v>-17213.289999999994</v>
      </c>
      <c r="L8" s="53">
        <f t="shared" si="3"/>
        <v>-30345.635999999991</v>
      </c>
      <c r="M8" s="53">
        <f t="shared" si="3"/>
        <v>-34567.606999999996</v>
      </c>
      <c r="N8" s="53">
        <f t="shared" ref="N8:P8" si="4">N7-N6</f>
        <v>-25166.931000000004</v>
      </c>
      <c r="O8" s="53">
        <f t="shared" si="4"/>
        <v>-27829.916000000005</v>
      </c>
      <c r="P8" s="53">
        <f t="shared" si="4"/>
        <v>-38681.994000000006</v>
      </c>
      <c r="Q8" s="53">
        <f t="shared" ref="Q8" si="5">Q7-Q6</f>
        <v>-51399.180999999997</v>
      </c>
      <c r="R8" s="24"/>
      <c r="S8" s="24"/>
      <c r="V8" s="24"/>
    </row>
    <row r="9" spans="1:246" ht="18.95" customHeight="1" x14ac:dyDescent="0.25">
      <c r="B9" s="112" t="s">
        <v>46</v>
      </c>
      <c r="C9" s="113" t="s">
        <v>90</v>
      </c>
      <c r="D9" s="99" t="s">
        <v>40</v>
      </c>
      <c r="E9" s="83">
        <v>22166.04</v>
      </c>
      <c r="F9" s="83">
        <v>19960.912</v>
      </c>
      <c r="G9" s="83">
        <v>16683.350999999999</v>
      </c>
      <c r="H9" s="83">
        <v>16286.085999999999</v>
      </c>
      <c r="I9" s="83">
        <v>18670.172999999999</v>
      </c>
      <c r="J9" s="83">
        <v>22005.348999999998</v>
      </c>
      <c r="K9" s="83">
        <v>22247.382000000001</v>
      </c>
      <c r="L9" s="83">
        <v>22760.335999999999</v>
      </c>
      <c r="M9" s="83">
        <v>23142.826000000001</v>
      </c>
      <c r="N9" s="83">
        <v>23771.710999999999</v>
      </c>
      <c r="O9" s="83">
        <v>19277.065999999999</v>
      </c>
      <c r="P9" s="83">
        <v>31601.847000000002</v>
      </c>
      <c r="Q9" s="83">
        <v>38536.724000000002</v>
      </c>
      <c r="R9" s="24"/>
      <c r="S9" s="24"/>
      <c r="V9" s="24"/>
    </row>
    <row r="10" spans="1:246" ht="18.95" customHeight="1" x14ac:dyDescent="0.25">
      <c r="B10" s="108"/>
      <c r="C10" s="110"/>
      <c r="D10" s="97" t="s">
        <v>41</v>
      </c>
      <c r="E10" s="22">
        <v>5532.2259999999997</v>
      </c>
      <c r="F10" s="22">
        <v>8332.3070000000007</v>
      </c>
      <c r="G10" s="22">
        <v>8080.5079999999998</v>
      </c>
      <c r="H10" s="22">
        <v>8421.3760000000002</v>
      </c>
      <c r="I10" s="22">
        <v>7998.942</v>
      </c>
      <c r="J10" s="22">
        <v>7858.9340000000002</v>
      </c>
      <c r="K10" s="22">
        <v>7272.5079999999998</v>
      </c>
      <c r="L10" s="22">
        <v>7769.8040000000001</v>
      </c>
      <c r="M10" s="22">
        <v>8257.6759999999995</v>
      </c>
      <c r="N10" s="22">
        <v>9062.2939999999999</v>
      </c>
      <c r="O10" s="22">
        <v>8707.8140000000003</v>
      </c>
      <c r="P10" s="22">
        <v>11788.154</v>
      </c>
      <c r="Q10" s="22">
        <v>11361.645</v>
      </c>
      <c r="R10" s="24"/>
      <c r="S10" s="24"/>
      <c r="V10" s="24"/>
    </row>
    <row r="11" spans="1:246" ht="18.95" customHeight="1" x14ac:dyDescent="0.25">
      <c r="B11" s="109"/>
      <c r="C11" s="111"/>
      <c r="D11" s="98" t="s">
        <v>42</v>
      </c>
      <c r="E11" s="53">
        <f>E10-E9</f>
        <v>-16633.814000000002</v>
      </c>
      <c r="F11" s="53">
        <f t="shared" ref="F11:M11" si="6">F10-F9</f>
        <v>-11628.605</v>
      </c>
      <c r="G11" s="53">
        <f t="shared" si="6"/>
        <v>-8602.8429999999989</v>
      </c>
      <c r="H11" s="53">
        <f t="shared" si="6"/>
        <v>-7864.7099999999991</v>
      </c>
      <c r="I11" s="53">
        <f t="shared" si="6"/>
        <v>-10671.231</v>
      </c>
      <c r="J11" s="53">
        <f t="shared" si="6"/>
        <v>-14146.414999999997</v>
      </c>
      <c r="K11" s="53">
        <f t="shared" si="6"/>
        <v>-14974.874000000002</v>
      </c>
      <c r="L11" s="53">
        <f t="shared" si="6"/>
        <v>-14990.531999999999</v>
      </c>
      <c r="M11" s="53">
        <f t="shared" si="6"/>
        <v>-14885.150000000001</v>
      </c>
      <c r="N11" s="53">
        <f t="shared" ref="N11:P11" si="7">N10-N9</f>
        <v>-14709.416999999999</v>
      </c>
      <c r="O11" s="53">
        <f t="shared" si="7"/>
        <v>-10569.251999999999</v>
      </c>
      <c r="P11" s="53">
        <f t="shared" si="7"/>
        <v>-19813.692999999999</v>
      </c>
      <c r="Q11" s="53">
        <f t="shared" ref="Q11" si="8">Q10-Q9</f>
        <v>-27175.079000000002</v>
      </c>
      <c r="R11" s="24"/>
      <c r="V11" s="24"/>
    </row>
    <row r="12" spans="1:246" ht="18.95" customHeight="1" x14ac:dyDescent="0.25">
      <c r="B12" s="112" t="s">
        <v>47</v>
      </c>
      <c r="C12" s="113" t="s">
        <v>90</v>
      </c>
      <c r="D12" s="99" t="s">
        <v>40</v>
      </c>
      <c r="E12" s="83">
        <v>4077.7420000000002</v>
      </c>
      <c r="F12" s="83">
        <v>5990.1260000000002</v>
      </c>
      <c r="G12" s="83">
        <v>3093.127</v>
      </c>
      <c r="H12" s="83">
        <v>3098.5889999999999</v>
      </c>
      <c r="I12" s="83">
        <v>4184.4740000000002</v>
      </c>
      <c r="J12" s="83">
        <v>4411.7089999999998</v>
      </c>
      <c r="K12" s="83">
        <v>4856.2359999999999</v>
      </c>
      <c r="L12" s="83">
        <v>5997.2030000000004</v>
      </c>
      <c r="M12" s="83">
        <v>4420.0749999999998</v>
      </c>
      <c r="N12" s="83">
        <v>4246.3599999999997</v>
      </c>
      <c r="O12" s="83">
        <v>4503.7579999999998</v>
      </c>
      <c r="P12" s="83">
        <v>4399.9340000000002</v>
      </c>
      <c r="Q12" s="83">
        <v>8552.0689999999995</v>
      </c>
      <c r="R12" s="24"/>
      <c r="S12" s="24"/>
      <c r="V12" s="24"/>
    </row>
    <row r="13" spans="1:246" ht="18.95" customHeight="1" x14ac:dyDescent="0.25">
      <c r="B13" s="108"/>
      <c r="C13" s="110"/>
      <c r="D13" s="97" t="s">
        <v>41</v>
      </c>
      <c r="E13" s="22">
        <v>16607.377</v>
      </c>
      <c r="F13" s="22">
        <v>21009.153999999999</v>
      </c>
      <c r="G13" s="22">
        <v>10974.868</v>
      </c>
      <c r="H13" s="22">
        <v>8402.3410000000003</v>
      </c>
      <c r="I13" s="22">
        <v>7272.3760000000002</v>
      </c>
      <c r="J13" s="22">
        <v>9726.3639999999996</v>
      </c>
      <c r="K13" s="22">
        <v>18141.371999999999</v>
      </c>
      <c r="L13" s="22">
        <v>17358.668000000001</v>
      </c>
      <c r="M13" s="22">
        <v>15505.967000000001</v>
      </c>
      <c r="N13" s="22">
        <v>23131.377</v>
      </c>
      <c r="O13" s="22">
        <v>34926.822999999997</v>
      </c>
      <c r="P13" s="22">
        <v>33357.853000000003</v>
      </c>
      <c r="Q13" s="22">
        <v>33287.044000000002</v>
      </c>
      <c r="R13" s="24"/>
      <c r="V13" s="24"/>
    </row>
    <row r="14" spans="1:246" ht="18.95" customHeight="1" x14ac:dyDescent="0.25">
      <c r="B14" s="109"/>
      <c r="C14" s="111"/>
      <c r="D14" s="98" t="s">
        <v>42</v>
      </c>
      <c r="E14" s="53">
        <f>E13-E12</f>
        <v>12529.635</v>
      </c>
      <c r="F14" s="53">
        <f>F13-F12</f>
        <v>15019.027999999998</v>
      </c>
      <c r="G14" s="53">
        <f>G13-G12</f>
        <v>7881.741</v>
      </c>
      <c r="H14" s="53">
        <f>H13-H12</f>
        <v>5303.7520000000004</v>
      </c>
      <c r="I14" s="53">
        <f>I13-I12</f>
        <v>3087.902</v>
      </c>
      <c r="J14" s="53">
        <f t="shared" ref="J14:M14" si="9">J13-J12</f>
        <v>5314.6549999999997</v>
      </c>
      <c r="K14" s="53">
        <f t="shared" si="9"/>
        <v>13285.135999999999</v>
      </c>
      <c r="L14" s="53">
        <f t="shared" si="9"/>
        <v>11361.465</v>
      </c>
      <c r="M14" s="53">
        <f t="shared" si="9"/>
        <v>11085.892</v>
      </c>
      <c r="N14" s="53">
        <f t="shared" ref="N14:P14" si="10">N13-N12</f>
        <v>18885.017</v>
      </c>
      <c r="O14" s="53">
        <f t="shared" si="10"/>
        <v>30423.064999999995</v>
      </c>
      <c r="P14" s="53">
        <f t="shared" si="10"/>
        <v>28957.919000000002</v>
      </c>
      <c r="Q14" s="53">
        <f t="shared" ref="Q14" si="11">Q13-Q12</f>
        <v>24734.975000000002</v>
      </c>
      <c r="R14" s="24"/>
      <c r="S14" s="24"/>
      <c r="V14" s="24"/>
    </row>
    <row r="15" spans="1:246" ht="18.95" customHeight="1" x14ac:dyDescent="0.25">
      <c r="B15" s="114" t="s">
        <v>48</v>
      </c>
      <c r="C15" s="114" t="s">
        <v>90</v>
      </c>
      <c r="D15" s="99" t="s">
        <v>40</v>
      </c>
      <c r="E15" s="16">
        <f>SUM(E3+E6+E9+E12)</f>
        <v>91696.728999999992</v>
      </c>
      <c r="F15" s="16">
        <f t="shared" ref="F15:N15" si="12">SUM(F3+F6+F9+F12)</f>
        <v>78796.592000000004</v>
      </c>
      <c r="G15" s="16">
        <f t="shared" si="12"/>
        <v>72610.39499999999</v>
      </c>
      <c r="H15" s="16">
        <f t="shared" si="12"/>
        <v>74703.022999999986</v>
      </c>
      <c r="I15" s="16">
        <f t="shared" si="12"/>
        <v>83902.042000000001</v>
      </c>
      <c r="J15" s="16">
        <f t="shared" si="12"/>
        <v>87093.379000000001</v>
      </c>
      <c r="K15" s="16">
        <f t="shared" si="12"/>
        <v>103181.849</v>
      </c>
      <c r="L15" s="16">
        <f t="shared" si="12"/>
        <v>123898.51999999999</v>
      </c>
      <c r="M15" s="16">
        <f t="shared" si="12"/>
        <v>126586.031</v>
      </c>
      <c r="N15" s="16">
        <f t="shared" si="12"/>
        <v>127266.038</v>
      </c>
      <c r="O15" s="16">
        <f t="shared" ref="O15" si="13">SUM(O3+O6+O9+O12)</f>
        <v>128381.405</v>
      </c>
      <c r="P15" s="16">
        <f>SUM(P3+P6+P9+P12)</f>
        <v>162328.34600000002</v>
      </c>
      <c r="Q15" s="16">
        <f>SUM(Q3+Q6+Q9+Q12)</f>
        <v>195367.51699999996</v>
      </c>
      <c r="V15" s="24"/>
    </row>
    <row r="16" spans="1:246" ht="18.95" customHeight="1" x14ac:dyDescent="0.25">
      <c r="B16" s="115"/>
      <c r="C16" s="115"/>
      <c r="D16" s="97" t="s">
        <v>41</v>
      </c>
      <c r="E16" s="16">
        <f>SUM(E4+E7+E10+E13)</f>
        <v>57765.046000000009</v>
      </c>
      <c r="F16" s="16">
        <f t="shared" ref="F16:N16" si="14">SUM(F4+F7+F10+F13)</f>
        <v>61304.538</v>
      </c>
      <c r="G16" s="16">
        <f t="shared" si="14"/>
        <v>54849.606000000007</v>
      </c>
      <c r="H16" s="16">
        <f t="shared" si="14"/>
        <v>51309.462</v>
      </c>
      <c r="I16" s="16">
        <f t="shared" si="14"/>
        <v>54445.197</v>
      </c>
      <c r="J16" s="16">
        <f t="shared" si="14"/>
        <v>64975.834000000003</v>
      </c>
      <c r="K16" s="16">
        <f t="shared" si="14"/>
        <v>76839.183000000005</v>
      </c>
      <c r="L16" s="16">
        <f t="shared" si="14"/>
        <v>79173.641000000003</v>
      </c>
      <c r="M16" s="16">
        <f t="shared" si="14"/>
        <v>78579.010000000009</v>
      </c>
      <c r="N16" s="16">
        <f t="shared" si="14"/>
        <v>98160.495999999985</v>
      </c>
      <c r="O16" s="16">
        <f t="shared" ref="O16:P16" si="15">SUM(O4+O7+O10+O13)</f>
        <v>108753.416</v>
      </c>
      <c r="P16" s="16">
        <f t="shared" si="15"/>
        <v>126497.58099999999</v>
      </c>
      <c r="Q16" s="16">
        <f t="shared" ref="Q16" si="16">SUM(Q4+Q7+Q10+Q13)</f>
        <v>131290.20199999999</v>
      </c>
    </row>
    <row r="17" spans="2:17" ht="18.95" customHeight="1" x14ac:dyDescent="0.25">
      <c r="B17" s="111"/>
      <c r="C17" s="111"/>
      <c r="D17" s="98" t="s">
        <v>42</v>
      </c>
      <c r="E17" s="53">
        <f>E16-E15</f>
        <v>-33931.682999999983</v>
      </c>
      <c r="F17" s="53">
        <f t="shared" ref="F17:N17" si="17">F16-F15</f>
        <v>-17492.054000000004</v>
      </c>
      <c r="G17" s="53">
        <f t="shared" si="17"/>
        <v>-17760.788999999982</v>
      </c>
      <c r="H17" s="53">
        <f t="shared" si="17"/>
        <v>-23393.560999999987</v>
      </c>
      <c r="I17" s="53">
        <f t="shared" si="17"/>
        <v>-29456.845000000001</v>
      </c>
      <c r="J17" s="53">
        <f t="shared" si="17"/>
        <v>-22117.544999999998</v>
      </c>
      <c r="K17" s="53">
        <f t="shared" si="17"/>
        <v>-26342.665999999997</v>
      </c>
      <c r="L17" s="53">
        <f t="shared" si="17"/>
        <v>-44724.878999999986</v>
      </c>
      <c r="M17" s="53">
        <f t="shared" si="17"/>
        <v>-48007.020999999993</v>
      </c>
      <c r="N17" s="53">
        <f t="shared" si="17"/>
        <v>-29105.542000000016</v>
      </c>
      <c r="O17" s="53">
        <f t="shared" ref="O17:P17" si="18">O16-O15</f>
        <v>-19627.989000000001</v>
      </c>
      <c r="P17" s="53">
        <f t="shared" si="18"/>
        <v>-35830.765000000029</v>
      </c>
      <c r="Q17" s="53">
        <f t="shared" ref="Q17" si="19">Q16-Q15</f>
        <v>-64077.314999999973</v>
      </c>
    </row>
    <row r="18" spans="2:17" x14ac:dyDescent="0.25">
      <c r="B18" s="50"/>
    </row>
    <row r="20" spans="2:17" x14ac:dyDescent="0.2">
      <c r="B20" s="51"/>
      <c r="C20" s="51"/>
      <c r="D20" s="51"/>
      <c r="P20" s="39" t="s">
        <v>32</v>
      </c>
    </row>
    <row r="21" spans="2:17" x14ac:dyDescent="0.25">
      <c r="B21" s="51"/>
      <c r="C21" s="51"/>
      <c r="D21" s="52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7" x14ac:dyDescent="0.25">
      <c r="B22" s="51"/>
      <c r="C22" s="51"/>
      <c r="D22" s="52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7" x14ac:dyDescent="0.25">
      <c r="B23" s="51"/>
      <c r="C23" s="51"/>
      <c r="D23" s="52"/>
      <c r="E23" s="24"/>
      <c r="F23" s="24"/>
      <c r="G23" s="24"/>
      <c r="H23" s="24"/>
      <c r="I23" s="24"/>
      <c r="J23" s="24"/>
      <c r="K23" s="24"/>
      <c r="L23" s="24"/>
      <c r="M23" s="24"/>
    </row>
    <row r="24" spans="2:17" x14ac:dyDescent="0.25">
      <c r="B24" s="51"/>
      <c r="C24" s="51"/>
      <c r="D24" s="52"/>
      <c r="K24" s="24"/>
    </row>
    <row r="25" spans="2:17" x14ac:dyDescent="0.25">
      <c r="B25" s="51"/>
      <c r="I25" s="24"/>
      <c r="J25" s="24"/>
      <c r="K25" s="24"/>
    </row>
    <row r="26" spans="2:17" x14ac:dyDescent="0.25">
      <c r="B26" s="51"/>
      <c r="I26" s="24"/>
      <c r="J26" s="24"/>
      <c r="K26" s="24"/>
    </row>
    <row r="27" spans="2:17" x14ac:dyDescent="0.25">
      <c r="B27" s="51"/>
      <c r="I27" s="24"/>
      <c r="J27" s="24"/>
      <c r="K27" s="24"/>
    </row>
    <row r="28" spans="2:17" x14ac:dyDescent="0.25">
      <c r="B28" s="51"/>
      <c r="I28" s="24"/>
      <c r="J28" s="24"/>
    </row>
    <row r="29" spans="2:17" x14ac:dyDescent="0.25">
      <c r="B29" s="51"/>
      <c r="I29" s="24"/>
      <c r="J29" s="24"/>
    </row>
    <row r="30" spans="2:17" x14ac:dyDescent="0.25">
      <c r="B30" s="51"/>
      <c r="I30" s="24"/>
      <c r="J30" s="24"/>
    </row>
    <row r="31" spans="2:17" x14ac:dyDescent="0.25">
      <c r="B31" s="51"/>
    </row>
    <row r="32" spans="2:17" x14ac:dyDescent="0.25">
      <c r="B32" s="51"/>
    </row>
    <row r="33" spans="2:17" x14ac:dyDescent="0.25">
      <c r="B33" s="51"/>
    </row>
    <row r="34" spans="2:17" x14ac:dyDescent="0.25">
      <c r="B34" s="51"/>
    </row>
    <row r="35" spans="2:17" x14ac:dyDescent="0.25">
      <c r="B35" s="51"/>
    </row>
    <row r="36" spans="2:17" x14ac:dyDescent="0.25">
      <c r="B36" s="51"/>
    </row>
    <row r="37" spans="2:17" x14ac:dyDescent="0.25">
      <c r="B37" s="51"/>
    </row>
    <row r="38" spans="2:17" x14ac:dyDescent="0.25">
      <c r="B38" s="51"/>
    </row>
    <row r="39" spans="2:17" x14ac:dyDescent="0.25">
      <c r="B39" s="51"/>
    </row>
    <row r="40" spans="2:17" x14ac:dyDescent="0.25">
      <c r="B40" s="51"/>
    </row>
    <row r="41" spans="2:17" x14ac:dyDescent="0.25">
      <c r="B41" s="51"/>
    </row>
    <row r="42" spans="2:17" x14ac:dyDescent="0.25">
      <c r="B42" s="51"/>
    </row>
    <row r="44" spans="2:17" x14ac:dyDescent="0.25">
      <c r="B44" s="51"/>
    </row>
    <row r="45" spans="2:17" x14ac:dyDescent="0.25">
      <c r="B45" s="51"/>
    </row>
    <row r="46" spans="2:17" x14ac:dyDescent="0.25">
      <c r="B46" s="51"/>
      <c r="E46" s="87">
        <f t="shared" ref="E46:P46" si="20">E15/1000</f>
        <v>91.696728999999991</v>
      </c>
      <c r="F46" s="87">
        <f t="shared" si="20"/>
        <v>78.796592000000004</v>
      </c>
      <c r="G46" s="87">
        <f t="shared" si="20"/>
        <v>72.610394999999983</v>
      </c>
      <c r="H46" s="87">
        <f t="shared" si="20"/>
        <v>74.703022999999988</v>
      </c>
      <c r="I46" s="87">
        <f t="shared" si="20"/>
        <v>83.902041999999994</v>
      </c>
      <c r="J46" s="87">
        <f t="shared" si="20"/>
        <v>87.093378999999999</v>
      </c>
      <c r="K46" s="87">
        <f t="shared" si="20"/>
        <v>103.181849</v>
      </c>
      <c r="L46" s="87">
        <f t="shared" si="20"/>
        <v>123.89851999999999</v>
      </c>
      <c r="M46" s="87">
        <f t="shared" si="20"/>
        <v>126.58603100000001</v>
      </c>
      <c r="N46" s="87">
        <f t="shared" si="20"/>
        <v>127.26603799999999</v>
      </c>
      <c r="O46" s="87">
        <f t="shared" si="20"/>
        <v>128.381405</v>
      </c>
      <c r="P46" s="87">
        <f t="shared" si="20"/>
        <v>162.32834600000001</v>
      </c>
      <c r="Q46" s="87">
        <f t="shared" ref="Q46" si="21">Q15/1000</f>
        <v>195.36751699999996</v>
      </c>
    </row>
    <row r="47" spans="2:17" x14ac:dyDescent="0.25">
      <c r="B47" s="51"/>
      <c r="E47" s="87">
        <f t="shared" ref="E47:P47" si="22">E16/1000</f>
        <v>57.765046000000012</v>
      </c>
      <c r="F47" s="87">
        <f t="shared" si="22"/>
        <v>61.304538000000001</v>
      </c>
      <c r="G47" s="87">
        <f t="shared" si="22"/>
        <v>54.849606000000009</v>
      </c>
      <c r="H47" s="87">
        <f t="shared" si="22"/>
        <v>51.309461999999996</v>
      </c>
      <c r="I47" s="87">
        <f t="shared" si="22"/>
        <v>54.445197</v>
      </c>
      <c r="J47" s="87">
        <f t="shared" si="22"/>
        <v>64.975834000000006</v>
      </c>
      <c r="K47" s="87">
        <f t="shared" si="22"/>
        <v>76.839183000000006</v>
      </c>
      <c r="L47" s="87">
        <f t="shared" si="22"/>
        <v>79.173641000000003</v>
      </c>
      <c r="M47" s="87">
        <f t="shared" si="22"/>
        <v>78.579010000000011</v>
      </c>
      <c r="N47" s="87">
        <f t="shared" si="22"/>
        <v>98.160495999999981</v>
      </c>
      <c r="O47" s="87">
        <f t="shared" si="22"/>
        <v>108.753416</v>
      </c>
      <c r="P47" s="87">
        <f t="shared" si="22"/>
        <v>126.497581</v>
      </c>
      <c r="Q47" s="87">
        <f t="shared" ref="Q47" si="23">Q16/1000</f>
        <v>131.29020199999999</v>
      </c>
    </row>
    <row r="48" spans="2:17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2" spans="2:2" x14ac:dyDescent="0.25">
      <c r="B62" s="51"/>
    </row>
    <row r="63" spans="2:2" x14ac:dyDescent="0.25">
      <c r="B63" s="51"/>
    </row>
    <row r="64" spans="2:2" x14ac:dyDescent="0.25">
      <c r="B64" s="51"/>
    </row>
    <row r="65" spans="2:2" x14ac:dyDescent="0.25">
      <c r="B65" s="51"/>
    </row>
    <row r="66" spans="2:2" x14ac:dyDescent="0.25">
      <c r="B66" s="51"/>
    </row>
    <row r="67" spans="2:2" x14ac:dyDescent="0.25">
      <c r="B67" s="51"/>
    </row>
    <row r="68" spans="2:2" x14ac:dyDescent="0.25">
      <c r="B68" s="51"/>
    </row>
    <row r="69" spans="2:2" x14ac:dyDescent="0.25">
      <c r="B69" s="51"/>
    </row>
    <row r="70" spans="2:2" x14ac:dyDescent="0.25">
      <c r="B70" s="51"/>
    </row>
    <row r="71" spans="2:2" x14ac:dyDescent="0.25">
      <c r="B71" s="51"/>
    </row>
    <row r="72" spans="2:2" x14ac:dyDescent="0.25">
      <c r="B72" s="51"/>
    </row>
    <row r="73" spans="2:2" x14ac:dyDescent="0.25">
      <c r="B73" s="51"/>
    </row>
    <row r="74" spans="2:2" x14ac:dyDescent="0.25">
      <c r="B74" s="51"/>
    </row>
    <row r="75" spans="2:2" x14ac:dyDescent="0.25">
      <c r="B75" s="51"/>
    </row>
    <row r="76" spans="2:2" x14ac:dyDescent="0.25">
      <c r="B76" s="51"/>
    </row>
    <row r="77" spans="2:2" x14ac:dyDescent="0.25">
      <c r="B77" s="51"/>
    </row>
    <row r="78" spans="2:2" x14ac:dyDescent="0.25">
      <c r="B78" s="51"/>
    </row>
    <row r="80" spans="2:2" x14ac:dyDescent="0.25">
      <c r="B80" s="51"/>
    </row>
    <row r="81" spans="2:2" x14ac:dyDescent="0.25">
      <c r="B81" s="51"/>
    </row>
    <row r="82" spans="2:2" x14ac:dyDescent="0.25">
      <c r="B82" s="51"/>
    </row>
    <row r="83" spans="2:2" x14ac:dyDescent="0.25">
      <c r="B83" s="51"/>
    </row>
  </sheetData>
  <sortState ref="R4:U9">
    <sortCondition ref="S4:S9"/>
  </sortState>
  <mergeCells count="10">
    <mergeCell ref="B3:B5"/>
    <mergeCell ref="C3:C5"/>
    <mergeCell ref="B6:B8"/>
    <mergeCell ref="C6:C8"/>
    <mergeCell ref="C15:C17"/>
    <mergeCell ref="B15:B17"/>
    <mergeCell ref="B9:B11"/>
    <mergeCell ref="C9:C11"/>
    <mergeCell ref="B12:B14"/>
    <mergeCell ref="C12:C14"/>
  </mergeCells>
  <hyperlinks>
    <hyperlink ref="P20" location="ÍNDICE!A1" display="Voltar ao índice"/>
  </hyperlinks>
  <pageMargins left="0.31496062992125984" right="0" top="0.74803149606299213" bottom="0.74803149606299213" header="0.31496062992125984" footer="0.31496062992125984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0"/>
  <sheetViews>
    <sheetView showGridLines="0" zoomScale="95" zoomScaleNormal="95" workbookViewId="0"/>
  </sheetViews>
  <sheetFormatPr defaultRowHeight="15" x14ac:dyDescent="0.25"/>
  <cols>
    <col min="1" max="1" width="2.28515625" style="1" customWidth="1"/>
    <col min="2" max="2" width="22.140625" style="1" customWidth="1"/>
    <col min="3" max="3" width="12.140625" style="1" customWidth="1"/>
    <col min="4" max="4" width="7.28515625" style="1" customWidth="1"/>
    <col min="5" max="13" width="12.28515625" style="1" customWidth="1"/>
    <col min="14" max="17" width="12.7109375" style="1" customWidth="1"/>
    <col min="18" max="18" width="10" style="1" bestFit="1" customWidth="1"/>
    <col min="19" max="16384" width="9.140625" style="1"/>
  </cols>
  <sheetData>
    <row r="1" spans="1:236" ht="30" customHeight="1" x14ac:dyDescent="0.25">
      <c r="A1"/>
      <c r="B1" s="8" t="s">
        <v>52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</row>
    <row r="2" spans="1:236" ht="21.95" customHeight="1" x14ac:dyDescent="0.25">
      <c r="A2"/>
      <c r="B2" s="10" t="s">
        <v>14</v>
      </c>
      <c r="C2" s="54" t="s">
        <v>38</v>
      </c>
      <c r="D2" s="10" t="s">
        <v>39</v>
      </c>
      <c r="E2" s="49">
        <v>2010</v>
      </c>
      <c r="F2" s="49">
        <v>2011</v>
      </c>
      <c r="G2" s="49">
        <v>2012</v>
      </c>
      <c r="H2" s="49">
        <v>2013</v>
      </c>
      <c r="I2" s="49">
        <v>2014</v>
      </c>
      <c r="J2" s="49">
        <v>2015</v>
      </c>
      <c r="K2" s="49">
        <v>2016</v>
      </c>
      <c r="L2" s="49">
        <v>2017</v>
      </c>
      <c r="M2" s="49">
        <v>2018</v>
      </c>
      <c r="N2" s="49">
        <v>2019</v>
      </c>
      <c r="O2" s="49">
        <v>2020</v>
      </c>
      <c r="P2" s="49">
        <v>2021</v>
      </c>
      <c r="Q2" s="49">
        <v>2022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</row>
    <row r="3" spans="1:236" ht="17.100000000000001" customHeight="1" x14ac:dyDescent="0.25">
      <c r="B3" s="110" t="s">
        <v>44</v>
      </c>
      <c r="C3" s="119" t="s">
        <v>53</v>
      </c>
      <c r="D3" s="96" t="s">
        <v>49</v>
      </c>
      <c r="E3" s="83">
        <v>1143.068</v>
      </c>
      <c r="F3" s="83">
        <v>1412.345</v>
      </c>
      <c r="G3" s="83">
        <v>1221.2370000000001</v>
      </c>
      <c r="H3" s="83">
        <v>881.23400000000004</v>
      </c>
      <c r="I3" s="83">
        <v>794.81899999999996</v>
      </c>
      <c r="J3" s="83">
        <v>739.54300000000001</v>
      </c>
      <c r="K3" s="83">
        <v>804.96199999999999</v>
      </c>
      <c r="L3" s="83">
        <v>802.97500000000002</v>
      </c>
      <c r="M3" s="83">
        <v>1173.1210000000001</v>
      </c>
      <c r="N3" s="83">
        <v>3033.42</v>
      </c>
      <c r="O3" s="83">
        <v>2373.0050000000001</v>
      </c>
      <c r="P3" s="83">
        <v>4612.2340000000004</v>
      </c>
      <c r="Q3" s="83">
        <v>4235.1279999999997</v>
      </c>
    </row>
    <row r="4" spans="1:236" ht="17.100000000000001" customHeight="1" x14ac:dyDescent="0.25">
      <c r="B4" s="110"/>
      <c r="C4" s="119"/>
      <c r="D4" s="97" t="s">
        <v>50</v>
      </c>
      <c r="E4" s="22">
        <v>0.80400000000000005</v>
      </c>
      <c r="F4" s="22">
        <v>14.289</v>
      </c>
      <c r="G4" s="22">
        <v>4.4000000000000004</v>
      </c>
      <c r="H4" s="22">
        <v>15.86</v>
      </c>
      <c r="I4" s="22">
        <v>2.0190000000000001</v>
      </c>
      <c r="J4" s="22"/>
      <c r="K4" s="22">
        <v>5.7</v>
      </c>
      <c r="L4" s="22">
        <v>1.07</v>
      </c>
      <c r="M4" s="22">
        <v>16.356999999999999</v>
      </c>
      <c r="N4" s="22">
        <v>13.722</v>
      </c>
      <c r="O4" s="22">
        <v>11.101000000000001</v>
      </c>
      <c r="P4" s="22">
        <v>30.622</v>
      </c>
      <c r="Q4" s="22"/>
    </row>
    <row r="5" spans="1:236" ht="17.100000000000001" customHeight="1" x14ac:dyDescent="0.25">
      <c r="B5" s="111"/>
      <c r="C5" s="120"/>
      <c r="D5" s="98" t="s">
        <v>51</v>
      </c>
      <c r="E5" s="53">
        <f t="shared" ref="E5:M5" si="0">SUM(E3:E4)</f>
        <v>1143.8720000000001</v>
      </c>
      <c r="F5" s="53">
        <f t="shared" si="0"/>
        <v>1426.634</v>
      </c>
      <c r="G5" s="53">
        <f t="shared" si="0"/>
        <v>1225.6370000000002</v>
      </c>
      <c r="H5" s="53">
        <f t="shared" si="0"/>
        <v>897.09400000000005</v>
      </c>
      <c r="I5" s="53">
        <f t="shared" si="0"/>
        <v>796.83799999999997</v>
      </c>
      <c r="J5" s="53">
        <f t="shared" si="0"/>
        <v>739.54300000000001</v>
      </c>
      <c r="K5" s="53">
        <f t="shared" si="0"/>
        <v>810.66200000000003</v>
      </c>
      <c r="L5" s="53">
        <f t="shared" si="0"/>
        <v>804.04500000000007</v>
      </c>
      <c r="M5" s="53">
        <f t="shared" si="0"/>
        <v>1189.4780000000001</v>
      </c>
      <c r="N5" s="53">
        <f t="shared" ref="N5:P5" si="1">SUM(N3:N4)</f>
        <v>3047.1420000000003</v>
      </c>
      <c r="O5" s="53">
        <f t="shared" si="1"/>
        <v>2384.1060000000002</v>
      </c>
      <c r="P5" s="53">
        <f t="shared" si="1"/>
        <v>4642.8560000000007</v>
      </c>
      <c r="Q5" s="53">
        <f t="shared" ref="Q5" si="2">SUM(Q3:Q4)</f>
        <v>4235.1279999999997</v>
      </c>
      <c r="R5" s="3"/>
    </row>
    <row r="6" spans="1:236" ht="17.100000000000001" customHeight="1" x14ac:dyDescent="0.25">
      <c r="B6" s="113" t="s">
        <v>45</v>
      </c>
      <c r="C6" s="119" t="s">
        <v>53</v>
      </c>
      <c r="D6" s="99" t="s">
        <v>49</v>
      </c>
      <c r="E6" s="83">
        <v>34131.699000000001</v>
      </c>
      <c r="F6" s="83">
        <v>30181.795999999998</v>
      </c>
      <c r="G6" s="83">
        <v>34093.546999999999</v>
      </c>
      <c r="H6" s="83">
        <v>33152.671000000002</v>
      </c>
      <c r="I6" s="83">
        <v>37532.464999999997</v>
      </c>
      <c r="J6" s="83">
        <v>45528.084999999999</v>
      </c>
      <c r="K6" s="83">
        <v>50143.758000000002</v>
      </c>
      <c r="L6" s="83">
        <v>52472.529000000002</v>
      </c>
      <c r="M6" s="83">
        <v>52521.396999999997</v>
      </c>
      <c r="N6" s="83">
        <v>61666.616000000002</v>
      </c>
      <c r="O6" s="83">
        <v>56502.921000000002</v>
      </c>
      <c r="P6" s="83">
        <v>69316.59</v>
      </c>
      <c r="Q6" s="83">
        <v>75462.615999999995</v>
      </c>
    </row>
    <row r="7" spans="1:236" ht="17.100000000000001" customHeight="1" x14ac:dyDescent="0.25">
      <c r="B7" s="121"/>
      <c r="C7" s="119"/>
      <c r="D7" s="97" t="s">
        <v>50</v>
      </c>
      <c r="E7" s="22">
        <v>349.87200000000001</v>
      </c>
      <c r="F7" s="22">
        <v>354.64699999999999</v>
      </c>
      <c r="G7" s="22">
        <v>475.04599999999999</v>
      </c>
      <c r="H7" s="22">
        <v>435.98</v>
      </c>
      <c r="I7" s="22">
        <v>844.57600000000002</v>
      </c>
      <c r="J7" s="22">
        <v>1122.9079999999999</v>
      </c>
      <c r="K7" s="22">
        <v>470.88299999999998</v>
      </c>
      <c r="L7" s="22">
        <v>768.59500000000003</v>
      </c>
      <c r="M7" s="22">
        <v>1104.492</v>
      </c>
      <c r="N7" s="22">
        <v>1253.067</v>
      </c>
      <c r="O7" s="22">
        <v>6231.7520000000004</v>
      </c>
      <c r="P7" s="22">
        <v>7392.1279999999997</v>
      </c>
      <c r="Q7" s="22">
        <v>6943.7690000000002</v>
      </c>
    </row>
    <row r="8" spans="1:236" ht="17.100000000000001" customHeight="1" x14ac:dyDescent="0.25">
      <c r="B8" s="122"/>
      <c r="C8" s="120"/>
      <c r="D8" s="100" t="s">
        <v>51</v>
      </c>
      <c r="E8" s="55">
        <f t="shared" ref="E8:M8" si="3">SUM(E6:E7)</f>
        <v>34481.571000000004</v>
      </c>
      <c r="F8" s="55">
        <f t="shared" si="3"/>
        <v>30536.442999999999</v>
      </c>
      <c r="G8" s="55">
        <f t="shared" si="3"/>
        <v>34568.593000000001</v>
      </c>
      <c r="H8" s="55">
        <f t="shared" si="3"/>
        <v>33588.651000000005</v>
      </c>
      <c r="I8" s="55">
        <f t="shared" si="3"/>
        <v>38377.040999999997</v>
      </c>
      <c r="J8" s="55">
        <f t="shared" si="3"/>
        <v>46650.993000000002</v>
      </c>
      <c r="K8" s="55">
        <f t="shared" si="3"/>
        <v>50614.641000000003</v>
      </c>
      <c r="L8" s="55">
        <f t="shared" si="3"/>
        <v>53241.124000000003</v>
      </c>
      <c r="M8" s="55">
        <f t="shared" si="3"/>
        <v>53625.888999999996</v>
      </c>
      <c r="N8" s="55">
        <f t="shared" ref="N8:P8" si="4">SUM(N6:N7)</f>
        <v>62919.683000000005</v>
      </c>
      <c r="O8" s="55">
        <f t="shared" si="4"/>
        <v>62734.673000000003</v>
      </c>
      <c r="P8" s="55">
        <f t="shared" si="4"/>
        <v>76708.717999999993</v>
      </c>
      <c r="Q8" s="55">
        <f t="shared" ref="Q8" si="5">SUM(Q6:Q7)</f>
        <v>82406.384999999995</v>
      </c>
      <c r="R8" s="4"/>
    </row>
    <row r="9" spans="1:236" ht="17.100000000000001" customHeight="1" x14ac:dyDescent="0.25">
      <c r="B9" s="123" t="s">
        <v>46</v>
      </c>
      <c r="C9" s="119" t="s">
        <v>53</v>
      </c>
      <c r="D9" s="101" t="s">
        <v>49</v>
      </c>
      <c r="E9" s="84">
        <v>5437.25</v>
      </c>
      <c r="F9" s="84">
        <v>8184.7610000000004</v>
      </c>
      <c r="G9" s="84">
        <v>7959.2160000000003</v>
      </c>
      <c r="H9" s="84">
        <v>8159.24</v>
      </c>
      <c r="I9" s="84">
        <v>7491.68</v>
      </c>
      <c r="J9" s="84">
        <v>7152.78</v>
      </c>
      <c r="K9" s="84">
        <v>6831.2619999999997</v>
      </c>
      <c r="L9" s="84">
        <v>7162.8059999999996</v>
      </c>
      <c r="M9" s="84">
        <v>7732.0559999999996</v>
      </c>
      <c r="N9" s="84">
        <v>8485.8430000000008</v>
      </c>
      <c r="O9" s="84">
        <v>8198.4410000000007</v>
      </c>
      <c r="P9" s="84">
        <v>11088.133</v>
      </c>
      <c r="Q9" s="84">
        <v>10690.886</v>
      </c>
    </row>
    <row r="10" spans="1:236" ht="17.100000000000001" customHeight="1" x14ac:dyDescent="0.25">
      <c r="B10" s="124"/>
      <c r="C10" s="119"/>
      <c r="D10" s="97" t="s">
        <v>50</v>
      </c>
      <c r="E10" s="21">
        <v>94.975999999999999</v>
      </c>
      <c r="F10" s="21">
        <v>147.54599999999999</v>
      </c>
      <c r="G10" s="21">
        <v>121.292</v>
      </c>
      <c r="H10" s="21">
        <v>262.13600000000002</v>
      </c>
      <c r="I10" s="21">
        <v>507.262</v>
      </c>
      <c r="J10" s="21">
        <v>706.154</v>
      </c>
      <c r="K10" s="21">
        <v>441.24599999999998</v>
      </c>
      <c r="L10" s="21">
        <v>606.99800000000005</v>
      </c>
      <c r="M10" s="21">
        <v>525.62</v>
      </c>
      <c r="N10" s="21">
        <v>576.45100000000002</v>
      </c>
      <c r="O10" s="21">
        <v>509.37299999999999</v>
      </c>
      <c r="P10" s="21">
        <v>700.02099999999996</v>
      </c>
      <c r="Q10" s="21">
        <v>670.75900000000001</v>
      </c>
    </row>
    <row r="11" spans="1:236" ht="17.100000000000001" customHeight="1" x14ac:dyDescent="0.25">
      <c r="B11" s="125"/>
      <c r="C11" s="120"/>
      <c r="D11" s="102" t="s">
        <v>51</v>
      </c>
      <c r="E11" s="56">
        <f t="shared" ref="E11:M11" si="6">SUM(E9:E10)</f>
        <v>5532.2259999999997</v>
      </c>
      <c r="F11" s="56">
        <f t="shared" si="6"/>
        <v>8332.3070000000007</v>
      </c>
      <c r="G11" s="56">
        <f t="shared" si="6"/>
        <v>8080.5080000000007</v>
      </c>
      <c r="H11" s="56">
        <f t="shared" si="6"/>
        <v>8421.3760000000002</v>
      </c>
      <c r="I11" s="56">
        <f t="shared" si="6"/>
        <v>7998.942</v>
      </c>
      <c r="J11" s="56">
        <f t="shared" si="6"/>
        <v>7858.9339999999993</v>
      </c>
      <c r="K11" s="56">
        <f t="shared" si="6"/>
        <v>7272.5079999999998</v>
      </c>
      <c r="L11" s="56">
        <f t="shared" si="6"/>
        <v>7769.8040000000001</v>
      </c>
      <c r="M11" s="56">
        <f t="shared" si="6"/>
        <v>8257.6759999999995</v>
      </c>
      <c r="N11" s="56">
        <f t="shared" ref="N11:P11" si="7">SUM(N9:N10)</f>
        <v>9062.2940000000017</v>
      </c>
      <c r="O11" s="56">
        <f t="shared" si="7"/>
        <v>8707.8140000000003</v>
      </c>
      <c r="P11" s="56">
        <f t="shared" si="7"/>
        <v>11788.154</v>
      </c>
      <c r="Q11" s="56">
        <f t="shared" ref="Q11" si="8">SUM(Q9:Q10)</f>
        <v>11361.645</v>
      </c>
      <c r="R11" s="4"/>
    </row>
    <row r="12" spans="1:236" ht="17.100000000000001" customHeight="1" x14ac:dyDescent="0.25">
      <c r="B12" s="116" t="s">
        <v>47</v>
      </c>
      <c r="C12" s="119" t="s">
        <v>53</v>
      </c>
      <c r="D12" s="96" t="s">
        <v>49</v>
      </c>
      <c r="E12" s="22">
        <v>16554.419999999998</v>
      </c>
      <c r="F12" s="22">
        <v>20924.069</v>
      </c>
      <c r="G12" s="22">
        <v>10835.451999999999</v>
      </c>
      <c r="H12" s="22">
        <v>8352.8690000000006</v>
      </c>
      <c r="I12" s="22">
        <v>7240.4009999999998</v>
      </c>
      <c r="J12" s="22">
        <v>9612.5390000000007</v>
      </c>
      <c r="K12" s="22">
        <v>18074.069</v>
      </c>
      <c r="L12" s="22">
        <v>17030.031999999999</v>
      </c>
      <c r="M12" s="22">
        <v>15092.791999999999</v>
      </c>
      <c r="N12" s="22">
        <v>23005.332999999999</v>
      </c>
      <c r="O12" s="22">
        <v>34662.021999999997</v>
      </c>
      <c r="P12" s="22">
        <v>33256.161999999997</v>
      </c>
      <c r="Q12" s="22">
        <v>33007.533000000003</v>
      </c>
    </row>
    <row r="13" spans="1:236" ht="17.100000000000001" customHeight="1" x14ac:dyDescent="0.25">
      <c r="B13" s="117"/>
      <c r="C13" s="119"/>
      <c r="D13" s="97" t="s">
        <v>50</v>
      </c>
      <c r="E13" s="21">
        <v>52.957000000000001</v>
      </c>
      <c r="F13" s="21">
        <v>85.084999999999994</v>
      </c>
      <c r="G13" s="21">
        <v>139.416</v>
      </c>
      <c r="H13" s="21">
        <v>49.472000000000001</v>
      </c>
      <c r="I13" s="21">
        <v>31.975000000000001</v>
      </c>
      <c r="J13" s="21">
        <v>113.825</v>
      </c>
      <c r="K13" s="21">
        <v>67.302999999999997</v>
      </c>
      <c r="L13" s="21">
        <v>328.63600000000002</v>
      </c>
      <c r="M13" s="21">
        <v>413.17500000000001</v>
      </c>
      <c r="N13" s="21">
        <v>126.044</v>
      </c>
      <c r="O13" s="21">
        <v>264.80099999999999</v>
      </c>
      <c r="P13" s="21">
        <v>101.691</v>
      </c>
      <c r="Q13" s="21">
        <v>279.51100000000002</v>
      </c>
      <c r="R13" s="4"/>
    </row>
    <row r="14" spans="1:236" ht="17.100000000000001" customHeight="1" x14ac:dyDescent="0.25">
      <c r="B14" s="118"/>
      <c r="C14" s="120"/>
      <c r="D14" s="98" t="s">
        <v>51</v>
      </c>
      <c r="E14" s="53">
        <f t="shared" ref="E14:M14" si="9">SUM(E12:E13)</f>
        <v>16607.376999999997</v>
      </c>
      <c r="F14" s="53">
        <f t="shared" si="9"/>
        <v>21009.153999999999</v>
      </c>
      <c r="G14" s="53">
        <f t="shared" si="9"/>
        <v>10974.867999999999</v>
      </c>
      <c r="H14" s="53">
        <f t="shared" si="9"/>
        <v>8402.3410000000003</v>
      </c>
      <c r="I14" s="53">
        <f t="shared" si="9"/>
        <v>7272.3760000000002</v>
      </c>
      <c r="J14" s="53">
        <f t="shared" si="9"/>
        <v>9726.3640000000014</v>
      </c>
      <c r="K14" s="53">
        <f t="shared" si="9"/>
        <v>18141.371999999999</v>
      </c>
      <c r="L14" s="53">
        <f t="shared" si="9"/>
        <v>17358.667999999998</v>
      </c>
      <c r="M14" s="53">
        <f t="shared" si="9"/>
        <v>15505.966999999999</v>
      </c>
      <c r="N14" s="53">
        <f t="shared" ref="N14:P14" si="10">SUM(N12:N13)</f>
        <v>23131.377</v>
      </c>
      <c r="O14" s="53">
        <f t="shared" si="10"/>
        <v>34926.822999999997</v>
      </c>
      <c r="P14" s="53">
        <f t="shared" si="10"/>
        <v>33357.852999999996</v>
      </c>
      <c r="Q14" s="53">
        <f t="shared" ref="Q14" si="11">SUM(Q12:Q13)</f>
        <v>33287.044000000002</v>
      </c>
    </row>
    <row r="15" spans="1:236" ht="17.100000000000001" customHeight="1" x14ac:dyDescent="0.25">
      <c r="B15" s="114" t="s">
        <v>48</v>
      </c>
      <c r="C15" s="119" t="s">
        <v>53</v>
      </c>
      <c r="D15" s="96" t="s">
        <v>49</v>
      </c>
      <c r="E15" s="22">
        <v>57266.436999999998</v>
      </c>
      <c r="F15" s="22">
        <v>60702.970999999998</v>
      </c>
      <c r="G15" s="22">
        <v>54109.451999999997</v>
      </c>
      <c r="H15" s="22">
        <v>50546.014000000003</v>
      </c>
      <c r="I15" s="22">
        <v>53059.364999999998</v>
      </c>
      <c r="J15" s="22">
        <v>63032.947</v>
      </c>
      <c r="K15" s="22">
        <v>75854.051000000007</v>
      </c>
      <c r="L15" s="22">
        <v>77468.342000000004</v>
      </c>
      <c r="M15" s="22">
        <v>76519.365999999995</v>
      </c>
      <c r="N15" s="22">
        <v>96191.212</v>
      </c>
      <c r="O15" s="22">
        <v>101736.389</v>
      </c>
      <c r="P15" s="16">
        <f>SUM(P3+P6+P9+P12)</f>
        <v>118273.11899999999</v>
      </c>
      <c r="Q15" s="16">
        <f>SUM(Q3+Q6+Q9+Q12)</f>
        <v>123396.163</v>
      </c>
    </row>
    <row r="16" spans="1:236" ht="17.100000000000001" customHeight="1" x14ac:dyDescent="0.25">
      <c r="B16" s="115"/>
      <c r="C16" s="119"/>
      <c r="D16" s="97" t="s">
        <v>50</v>
      </c>
      <c r="E16" s="21">
        <v>498.60899999999998</v>
      </c>
      <c r="F16" s="21">
        <v>601.56700000000001</v>
      </c>
      <c r="G16" s="21">
        <v>740.154</v>
      </c>
      <c r="H16" s="21">
        <v>763.44799999999998</v>
      </c>
      <c r="I16" s="21">
        <v>1385.8320000000001</v>
      </c>
      <c r="J16" s="21">
        <v>1942.8869999999999</v>
      </c>
      <c r="K16" s="21">
        <v>985.13199999999995</v>
      </c>
      <c r="L16" s="21">
        <v>1705.299</v>
      </c>
      <c r="M16" s="21">
        <v>2059.6439999999998</v>
      </c>
      <c r="N16" s="21">
        <v>1969.2840000000001</v>
      </c>
      <c r="O16" s="21">
        <v>7017.027</v>
      </c>
      <c r="P16" s="16">
        <f>SUM(P4+P7+P10+P13)</f>
        <v>8224.4619999999995</v>
      </c>
      <c r="Q16" s="16">
        <f>SUM(Q4+Q7+Q10+Q13)</f>
        <v>7894.0390000000007</v>
      </c>
    </row>
    <row r="17" spans="2:18" ht="17.100000000000001" customHeight="1" x14ac:dyDescent="0.25">
      <c r="B17" s="111"/>
      <c r="C17" s="120"/>
      <c r="D17" s="98" t="s">
        <v>51</v>
      </c>
      <c r="E17" s="53">
        <f t="shared" ref="E17:M17" si="12">SUM(E15:E16)</f>
        <v>57765.045999999995</v>
      </c>
      <c r="F17" s="53">
        <f t="shared" si="12"/>
        <v>61304.538</v>
      </c>
      <c r="G17" s="53">
        <f t="shared" si="12"/>
        <v>54849.606</v>
      </c>
      <c r="H17" s="53">
        <f t="shared" si="12"/>
        <v>51309.462</v>
      </c>
      <c r="I17" s="53">
        <f t="shared" si="12"/>
        <v>54445.197</v>
      </c>
      <c r="J17" s="53">
        <f t="shared" si="12"/>
        <v>64975.834000000003</v>
      </c>
      <c r="K17" s="53">
        <f t="shared" si="12"/>
        <v>76839.183000000005</v>
      </c>
      <c r="L17" s="53">
        <f t="shared" si="12"/>
        <v>79173.641000000003</v>
      </c>
      <c r="M17" s="53">
        <f t="shared" si="12"/>
        <v>78579.009999999995</v>
      </c>
      <c r="N17" s="53">
        <f t="shared" ref="N17:O17" si="13">SUM(N15:N16)</f>
        <v>98160.495999999999</v>
      </c>
      <c r="O17" s="53">
        <f t="shared" si="13"/>
        <v>108753.416</v>
      </c>
      <c r="P17" s="53">
        <f>SUM(P15:P16)</f>
        <v>126497.58099999999</v>
      </c>
      <c r="Q17" s="53">
        <f>SUM(Q15:Q16)</f>
        <v>131290.20199999999</v>
      </c>
      <c r="R17" s="4"/>
    </row>
    <row r="18" spans="2:18" x14ac:dyDescent="0.25">
      <c r="B18" s="50"/>
    </row>
    <row r="19" spans="2:18" x14ac:dyDescent="0.2">
      <c r="E19" s="4"/>
      <c r="F19" s="4"/>
      <c r="G19" s="4"/>
      <c r="H19" s="4"/>
      <c r="I19" s="4"/>
      <c r="J19" s="4"/>
      <c r="K19" s="4"/>
      <c r="L19" s="4"/>
      <c r="N19" s="4"/>
      <c r="P19" s="39" t="s">
        <v>32</v>
      </c>
    </row>
    <row r="20" spans="2:18" x14ac:dyDescent="0.25"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</sheetData>
  <mergeCells count="10">
    <mergeCell ref="B12:B14"/>
    <mergeCell ref="C12:C14"/>
    <mergeCell ref="B15:B17"/>
    <mergeCell ref="C15:C17"/>
    <mergeCell ref="B3:B5"/>
    <mergeCell ref="C3:C5"/>
    <mergeCell ref="B6:B8"/>
    <mergeCell ref="C6:C8"/>
    <mergeCell ref="B9:B11"/>
    <mergeCell ref="C9:C11"/>
  </mergeCells>
  <hyperlinks>
    <hyperlink ref="P19" location="ÍNDICE!A1" display="Voltar ao índice"/>
  </hyperlinks>
  <pageMargins left="0.7" right="0.7" top="0.75" bottom="0.75" header="0.3" footer="0.3"/>
  <pageSetup paperSize="9" orientation="portrait" r:id="rId1"/>
  <ignoredErrors>
    <ignoredError sqref="E5:M5 N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9"/>
  <sheetViews>
    <sheetView showGridLines="0" zoomScaleNormal="100" workbookViewId="0"/>
  </sheetViews>
  <sheetFormatPr defaultRowHeight="12.75" x14ac:dyDescent="0.25"/>
  <cols>
    <col min="1" max="1" width="2.42578125" style="29" customWidth="1"/>
    <col min="2" max="2" width="31.140625" style="29" customWidth="1"/>
    <col min="3" max="4" width="10.7109375" style="29" customWidth="1"/>
    <col min="5" max="5" width="8.140625" style="29" customWidth="1"/>
    <col min="6" max="6" width="31.140625" style="29" customWidth="1"/>
    <col min="7" max="8" width="10.7109375" style="29" customWidth="1"/>
    <col min="9" max="10" width="9.140625" style="29"/>
    <col min="11" max="12" width="12.85546875" style="29" bestFit="1" customWidth="1"/>
    <col min="13" max="13" width="13.5703125" style="29" customWidth="1"/>
    <col min="14" max="16384" width="9.140625" style="29"/>
  </cols>
  <sheetData>
    <row r="1" spans="2:16" ht="30" customHeight="1" x14ac:dyDescent="0.25">
      <c r="B1" s="28" t="s">
        <v>54</v>
      </c>
    </row>
    <row r="2" spans="2:16" ht="20.100000000000001" customHeight="1" x14ac:dyDescent="0.25">
      <c r="B2" s="30" t="s">
        <v>87</v>
      </c>
      <c r="F2" s="30" t="s">
        <v>96</v>
      </c>
    </row>
    <row r="3" spans="2:16" ht="30" customHeight="1" x14ac:dyDescent="0.25">
      <c r="B3" s="9" t="s">
        <v>33</v>
      </c>
      <c r="C3" s="45" t="s">
        <v>16</v>
      </c>
      <c r="D3" s="45" t="s">
        <v>17</v>
      </c>
      <c r="E3" s="31"/>
      <c r="F3" s="9" t="s">
        <v>33</v>
      </c>
      <c r="G3" s="45" t="s">
        <v>16</v>
      </c>
      <c r="H3" s="45" t="s">
        <v>17</v>
      </c>
      <c r="I3" s="31"/>
    </row>
    <row r="4" spans="2:16" ht="15.75" customHeight="1" x14ac:dyDescent="0.25">
      <c r="B4" s="103" t="s">
        <v>20</v>
      </c>
      <c r="C4" s="33">
        <v>64169.220999999998</v>
      </c>
      <c r="D4" s="34">
        <f>C4/$C$21</f>
        <v>0.50727626957546312</v>
      </c>
      <c r="E4" s="31"/>
      <c r="F4" s="103" t="s">
        <v>20</v>
      </c>
      <c r="G4" s="33">
        <v>72133.702999999994</v>
      </c>
      <c r="H4" s="34">
        <f>G4/$G$21</f>
        <v>0.54942182966555275</v>
      </c>
      <c r="I4" s="31"/>
      <c r="O4" s="38"/>
      <c r="P4" s="38"/>
    </row>
    <row r="5" spans="2:16" ht="15.75" customHeight="1" x14ac:dyDescent="0.25">
      <c r="B5" s="104" t="s">
        <v>18</v>
      </c>
      <c r="C5" s="35">
        <v>25587.467000000001</v>
      </c>
      <c r="D5" s="36">
        <f t="shared" ref="D5:D19" si="0">C5/$C$21</f>
        <v>0.20227633443836365</v>
      </c>
      <c r="E5" s="31"/>
      <c r="F5" s="104" t="s">
        <v>18</v>
      </c>
      <c r="G5" s="35">
        <v>24629.919000000002</v>
      </c>
      <c r="H5" s="36">
        <f t="shared" ref="H5:H20" si="1">G5/$G$21</f>
        <v>0.18759906394233447</v>
      </c>
      <c r="I5" s="31"/>
      <c r="O5" s="38"/>
      <c r="P5" s="38"/>
    </row>
    <row r="6" spans="2:16" ht="15.75" customHeight="1" x14ac:dyDescent="0.25">
      <c r="B6" s="103" t="s">
        <v>23</v>
      </c>
      <c r="C6" s="33">
        <v>9126.8610000000008</v>
      </c>
      <c r="D6" s="34">
        <f t="shared" si="0"/>
        <v>7.2150478513893473E-2</v>
      </c>
      <c r="E6" s="31"/>
      <c r="F6" s="103" t="s">
        <v>23</v>
      </c>
      <c r="G6" s="33">
        <v>8835.2039999999997</v>
      </c>
      <c r="H6" s="34">
        <f t="shared" si="1"/>
        <v>6.7295227407754329E-2</v>
      </c>
      <c r="I6" s="31"/>
      <c r="L6" s="91"/>
      <c r="O6" s="38"/>
      <c r="P6" s="38"/>
    </row>
    <row r="7" spans="2:16" ht="15.75" customHeight="1" x14ac:dyDescent="0.25">
      <c r="B7" s="104" t="s">
        <v>91</v>
      </c>
      <c r="C7" s="35">
        <v>6246.7820000000002</v>
      </c>
      <c r="D7" s="36">
        <f t="shared" si="0"/>
        <v>4.938262020994693E-2</v>
      </c>
      <c r="E7" s="31"/>
      <c r="F7" s="104" t="s">
        <v>101</v>
      </c>
      <c r="G7" s="35">
        <v>6008.9470000000001</v>
      </c>
      <c r="H7" s="36">
        <f t="shared" si="1"/>
        <v>4.5768434418282045E-2</v>
      </c>
      <c r="I7" s="31"/>
      <c r="O7" s="38"/>
      <c r="P7" s="38"/>
    </row>
    <row r="8" spans="2:16" ht="15.75" customHeight="1" x14ac:dyDescent="0.25">
      <c r="B8" s="103" t="s">
        <v>29</v>
      </c>
      <c r="C8" s="33">
        <v>6199.2889999999998</v>
      </c>
      <c r="D8" s="34">
        <f t="shared" si="0"/>
        <v>4.9007174295293429E-2</v>
      </c>
      <c r="E8" s="31"/>
      <c r="F8" s="103" t="s">
        <v>29</v>
      </c>
      <c r="G8" s="33">
        <v>5246.8530000000001</v>
      </c>
      <c r="H8" s="34">
        <f t="shared" si="1"/>
        <v>3.9963781912682267E-2</v>
      </c>
      <c r="I8" s="31"/>
      <c r="O8" s="38"/>
      <c r="P8" s="38"/>
    </row>
    <row r="9" spans="2:16" ht="15.75" customHeight="1" x14ac:dyDescent="0.25">
      <c r="B9" s="104" t="s">
        <v>24</v>
      </c>
      <c r="C9" s="35">
        <v>4899.9549999999999</v>
      </c>
      <c r="D9" s="36">
        <f t="shared" si="0"/>
        <v>3.873556285633635E-2</v>
      </c>
      <c r="E9" s="31"/>
      <c r="F9" s="104" t="s">
        <v>24</v>
      </c>
      <c r="G9" s="35">
        <v>4662.1819999999998</v>
      </c>
      <c r="H9" s="36">
        <f t="shared" si="1"/>
        <v>3.5510509763706517E-2</v>
      </c>
      <c r="I9" s="31"/>
      <c r="O9" s="38"/>
      <c r="P9" s="38"/>
    </row>
    <row r="10" spans="2:16" ht="15.75" customHeight="1" x14ac:dyDescent="0.25">
      <c r="B10" s="103" t="s">
        <v>19</v>
      </c>
      <c r="C10" s="33">
        <v>4896.9480000000003</v>
      </c>
      <c r="D10" s="34">
        <f t="shared" si="0"/>
        <v>3.8711791650782632E-2</v>
      </c>
      <c r="E10" s="31"/>
      <c r="F10" s="103" t="s">
        <v>19</v>
      </c>
      <c r="G10" s="33">
        <v>4259.6139999999996</v>
      </c>
      <c r="H10" s="34">
        <f t="shared" si="1"/>
        <v>3.244426419573946E-2</v>
      </c>
      <c r="I10" s="31"/>
      <c r="O10" s="38"/>
      <c r="P10" s="38"/>
    </row>
    <row r="11" spans="2:16" ht="15.75" customHeight="1" x14ac:dyDescent="0.25">
      <c r="B11" s="104" t="s">
        <v>26</v>
      </c>
      <c r="C11" s="35">
        <v>1720.5820000000001</v>
      </c>
      <c r="D11" s="36">
        <f t="shared" si="0"/>
        <v>1.3601698834067031E-2</v>
      </c>
      <c r="E11" s="31"/>
      <c r="F11" s="104" t="s">
        <v>26</v>
      </c>
      <c r="G11" s="35">
        <v>1854.7339999999999</v>
      </c>
      <c r="H11" s="36">
        <f t="shared" si="1"/>
        <v>1.4126979559373368E-2</v>
      </c>
      <c r="I11" s="31"/>
      <c r="O11" s="38"/>
      <c r="P11" s="38"/>
    </row>
    <row r="12" spans="2:16" ht="15.75" customHeight="1" x14ac:dyDescent="0.25">
      <c r="B12" s="103" t="s">
        <v>21</v>
      </c>
      <c r="C12" s="33">
        <v>795.51400000000001</v>
      </c>
      <c r="D12" s="34">
        <f t="shared" si="0"/>
        <v>6.2887684785055287E-3</v>
      </c>
      <c r="E12" s="31"/>
      <c r="F12" s="103" t="s">
        <v>21</v>
      </c>
      <c r="G12" s="33">
        <v>1028.5329999999999</v>
      </c>
      <c r="H12" s="34">
        <f t="shared" si="1"/>
        <v>7.8340423301351929E-3</v>
      </c>
      <c r="I12" s="31"/>
      <c r="O12" s="38"/>
      <c r="P12" s="38"/>
    </row>
    <row r="13" spans="2:16" ht="15.75" customHeight="1" x14ac:dyDescent="0.25">
      <c r="B13" s="104" t="s">
        <v>30</v>
      </c>
      <c r="C13" s="35">
        <v>770.58199999999999</v>
      </c>
      <c r="D13" s="36">
        <f t="shared" si="0"/>
        <v>6.0916738004657958E-3</v>
      </c>
      <c r="E13" s="31"/>
      <c r="F13" s="104" t="s">
        <v>30</v>
      </c>
      <c r="G13" s="35">
        <v>626.29</v>
      </c>
      <c r="H13" s="36">
        <f t="shared" si="1"/>
        <v>4.7702721944170683E-3</v>
      </c>
      <c r="I13" s="31"/>
      <c r="O13" s="38"/>
      <c r="P13" s="38"/>
    </row>
    <row r="14" spans="2:16" ht="15.75" customHeight="1" x14ac:dyDescent="0.25">
      <c r="B14" s="103" t="s">
        <v>25</v>
      </c>
      <c r="C14" s="33">
        <v>360.089</v>
      </c>
      <c r="D14" s="34">
        <f t="shared" si="0"/>
        <v>2.8466077940257207E-3</v>
      </c>
      <c r="E14" s="31"/>
      <c r="F14" s="103" t="s">
        <v>56</v>
      </c>
      <c r="G14" s="33">
        <v>408.858</v>
      </c>
      <c r="H14" s="34">
        <f t="shared" si="1"/>
        <v>3.1141547028772196E-3</v>
      </c>
      <c r="I14" s="31"/>
      <c r="O14" s="38"/>
      <c r="P14" s="38"/>
    </row>
    <row r="15" spans="2:16" ht="15.75" customHeight="1" x14ac:dyDescent="0.25">
      <c r="B15" s="104" t="s">
        <v>56</v>
      </c>
      <c r="C15" s="35">
        <v>338.61399999999998</v>
      </c>
      <c r="D15" s="36">
        <f t="shared" si="0"/>
        <v>2.6768417018187877E-3</v>
      </c>
      <c r="E15" s="31"/>
      <c r="F15" s="104" t="s">
        <v>81</v>
      </c>
      <c r="G15" s="35">
        <v>239.916</v>
      </c>
      <c r="H15" s="36">
        <f t="shared" si="1"/>
        <v>1.8273717028784834E-3</v>
      </c>
      <c r="I15" s="31"/>
      <c r="O15" s="38"/>
      <c r="P15" s="38"/>
    </row>
    <row r="16" spans="2:16" ht="15.75" customHeight="1" x14ac:dyDescent="0.25">
      <c r="B16" s="103" t="s">
        <v>81</v>
      </c>
      <c r="C16" s="33">
        <v>316.31700000000001</v>
      </c>
      <c r="D16" s="34">
        <f t="shared" si="0"/>
        <v>2.5005774616354121E-3</v>
      </c>
      <c r="E16" s="31"/>
      <c r="F16" s="103" t="s">
        <v>22</v>
      </c>
      <c r="G16" s="33">
        <v>138.655</v>
      </c>
      <c r="H16" s="34">
        <f t="shared" si="1"/>
        <v>1.0560955645418234E-3</v>
      </c>
      <c r="I16" s="31"/>
      <c r="O16" s="38"/>
      <c r="P16" s="38"/>
    </row>
    <row r="17" spans="2:16" ht="15.75" customHeight="1" x14ac:dyDescent="0.25">
      <c r="B17" s="104" t="s">
        <v>22</v>
      </c>
      <c r="C17" s="35">
        <v>218.17099999999999</v>
      </c>
      <c r="D17" s="36">
        <f t="shared" si="0"/>
        <v>1.7247049174798051E-3</v>
      </c>
      <c r="E17" s="31"/>
      <c r="F17" s="104" t="s">
        <v>98</v>
      </c>
      <c r="G17" s="35">
        <v>123.73</v>
      </c>
      <c r="H17" s="36">
        <f t="shared" si="1"/>
        <v>9.4241609895611279E-4</v>
      </c>
      <c r="I17" s="31"/>
      <c r="O17" s="38"/>
      <c r="P17" s="38"/>
    </row>
    <row r="18" spans="2:16" ht="15.75" customHeight="1" x14ac:dyDescent="0.25">
      <c r="B18" s="103" t="s">
        <v>83</v>
      </c>
      <c r="C18" s="33">
        <v>145.73699999999999</v>
      </c>
      <c r="D18" s="34">
        <f t="shared" si="0"/>
        <v>1.1520931771809926E-3</v>
      </c>
      <c r="E18" s="31"/>
      <c r="F18" s="103" t="s">
        <v>84</v>
      </c>
      <c r="G18" s="33">
        <v>112.173</v>
      </c>
      <c r="H18" s="34">
        <f t="shared" si="1"/>
        <v>8.5438972818398153E-4</v>
      </c>
      <c r="I18" s="31"/>
      <c r="O18" s="38"/>
      <c r="P18" s="38"/>
    </row>
    <row r="19" spans="2:16" ht="15.75" customHeight="1" x14ac:dyDescent="0.25">
      <c r="B19" s="104" t="s">
        <v>82</v>
      </c>
      <c r="C19" s="35">
        <v>111.03700000000001</v>
      </c>
      <c r="D19" s="36">
        <f t="shared" si="0"/>
        <v>8.7777963121682141E-4</v>
      </c>
      <c r="E19" s="31"/>
      <c r="F19" s="104" t="s">
        <v>85</v>
      </c>
      <c r="G19" s="35">
        <v>107.851</v>
      </c>
      <c r="H19" s="36">
        <f t="shared" si="1"/>
        <v>8.2147028763045118E-4</v>
      </c>
      <c r="I19" s="31"/>
      <c r="O19" s="38"/>
      <c r="P19" s="38"/>
    </row>
    <row r="20" spans="2:16" ht="15.75" customHeight="1" x14ac:dyDescent="0.25">
      <c r="B20" s="105" t="s">
        <v>31</v>
      </c>
      <c r="C20" s="33">
        <f>C21-SUM(C4:C19)</f>
        <v>594.4150000000227</v>
      </c>
      <c r="D20" s="34">
        <f>C20/$C$21</f>
        <v>4.6990226635244721E-3</v>
      </c>
      <c r="E20" s="31"/>
      <c r="F20" s="105" t="s">
        <v>31</v>
      </c>
      <c r="G20" s="33">
        <f>G21-SUM(G4:G19)</f>
        <v>873.0399999999936</v>
      </c>
      <c r="H20" s="34">
        <f t="shared" si="1"/>
        <v>6.6496965249546484E-3</v>
      </c>
      <c r="I20" s="31"/>
      <c r="O20" s="38"/>
      <c r="P20" s="38"/>
    </row>
    <row r="21" spans="2:16" ht="20.100000000000001" customHeight="1" x14ac:dyDescent="0.25">
      <c r="B21" s="106" t="s">
        <v>11</v>
      </c>
      <c r="C21" s="40">
        <v>126497.58100000002</v>
      </c>
      <c r="D21" s="42">
        <f>SUM(D4:D20)</f>
        <v>1</v>
      </c>
      <c r="E21" s="31"/>
      <c r="F21" s="106" t="s">
        <v>11</v>
      </c>
      <c r="G21" s="40">
        <v>131290.20199999996</v>
      </c>
      <c r="H21" s="42">
        <f>SUM(H4:H20)</f>
        <v>1</v>
      </c>
      <c r="I21" s="31"/>
      <c r="O21" s="38"/>
      <c r="P21" s="38"/>
    </row>
    <row r="22" spans="2:16" ht="15.75" customHeight="1" x14ac:dyDescent="0.25">
      <c r="B22" s="37"/>
      <c r="C22" s="33"/>
      <c r="D22" s="33"/>
      <c r="F22" s="32"/>
      <c r="G22" s="33"/>
      <c r="H22" s="33"/>
      <c r="I22" s="31"/>
      <c r="J22" s="33"/>
      <c r="K22" s="33"/>
      <c r="O22" s="38"/>
      <c r="P22" s="38"/>
    </row>
    <row r="23" spans="2:16" ht="30" customHeight="1" x14ac:dyDescent="0.25">
      <c r="B23" s="28" t="s">
        <v>55</v>
      </c>
      <c r="H23" s="74" t="s">
        <v>32</v>
      </c>
      <c r="I23" s="31"/>
      <c r="J23" s="33"/>
      <c r="K23" s="33"/>
      <c r="O23" s="38"/>
      <c r="P23" s="38"/>
    </row>
    <row r="24" spans="2:16" ht="20.100000000000001" customHeight="1" x14ac:dyDescent="0.25">
      <c r="B24" s="30">
        <v>2021</v>
      </c>
      <c r="F24" s="30">
        <v>2022</v>
      </c>
      <c r="I24" s="31"/>
      <c r="K24" s="91"/>
      <c r="O24" s="38"/>
      <c r="P24" s="38"/>
    </row>
    <row r="25" spans="2:16" ht="30" customHeight="1" x14ac:dyDescent="0.25">
      <c r="B25" s="9" t="s">
        <v>34</v>
      </c>
      <c r="C25" s="45" t="s">
        <v>16</v>
      </c>
      <c r="D25" s="45" t="s">
        <v>17</v>
      </c>
      <c r="E25" s="31"/>
      <c r="F25" s="9" t="s">
        <v>34</v>
      </c>
      <c r="G25" s="45" t="s">
        <v>16</v>
      </c>
      <c r="H25" s="45" t="s">
        <v>17</v>
      </c>
      <c r="I25" s="31"/>
      <c r="J25" s="38"/>
      <c r="O25" s="38"/>
      <c r="P25" s="38"/>
    </row>
    <row r="26" spans="2:16" ht="15.75" customHeight="1" x14ac:dyDescent="0.25">
      <c r="B26" s="103" t="s">
        <v>20</v>
      </c>
      <c r="C26" s="33">
        <v>72454.929000000004</v>
      </c>
      <c r="D26" s="34">
        <f>C26/$C$43</f>
        <v>0.44634797794342096</v>
      </c>
      <c r="E26" s="31"/>
      <c r="F26" s="103" t="s">
        <v>18</v>
      </c>
      <c r="G26" s="33">
        <v>88086.475999999995</v>
      </c>
      <c r="H26" s="34">
        <f t="shared" ref="H26:H42" si="2">G26/$G$43</f>
        <v>0.45087575126421847</v>
      </c>
      <c r="I26" s="31"/>
      <c r="O26" s="38"/>
      <c r="P26" s="38"/>
    </row>
    <row r="27" spans="2:16" ht="15.75" customHeight="1" x14ac:dyDescent="0.25">
      <c r="B27" s="104" t="s">
        <v>18</v>
      </c>
      <c r="C27" s="35">
        <v>63808.402000000002</v>
      </c>
      <c r="D27" s="36">
        <f t="shared" ref="D27:D41" si="3">C27/$C$43</f>
        <v>0.39308231477945327</v>
      </c>
      <c r="E27" s="31"/>
      <c r="F27" s="104" t="s">
        <v>20</v>
      </c>
      <c r="G27" s="35">
        <v>78326.201000000001</v>
      </c>
      <c r="H27" s="36">
        <f t="shared" si="2"/>
        <v>0.40091721593615781</v>
      </c>
      <c r="I27" s="31"/>
      <c r="O27" s="38"/>
      <c r="P27" s="38"/>
    </row>
    <row r="28" spans="2:16" ht="15.75" customHeight="1" x14ac:dyDescent="0.25">
      <c r="B28" s="103" t="s">
        <v>23</v>
      </c>
      <c r="C28" s="33">
        <v>9932.2180000000008</v>
      </c>
      <c r="D28" s="34">
        <f t="shared" si="3"/>
        <v>6.1185974259849854E-2</v>
      </c>
      <c r="E28" s="31"/>
      <c r="F28" s="103" t="s">
        <v>24</v>
      </c>
      <c r="G28" s="33">
        <v>10613.388000000001</v>
      </c>
      <c r="H28" s="34">
        <f t="shared" si="2"/>
        <v>5.4325243842864614E-2</v>
      </c>
      <c r="O28" s="38"/>
      <c r="P28" s="38"/>
    </row>
    <row r="29" spans="2:16" ht="15.75" customHeight="1" x14ac:dyDescent="0.25">
      <c r="B29" s="104" t="s">
        <v>24</v>
      </c>
      <c r="C29" s="35">
        <v>8081.4430000000002</v>
      </c>
      <c r="D29" s="36">
        <f t="shared" si="3"/>
        <v>4.9784545947384941E-2</v>
      </c>
      <c r="E29" s="31"/>
      <c r="F29" s="104" t="s">
        <v>23</v>
      </c>
      <c r="G29" s="35">
        <v>10527.707</v>
      </c>
      <c r="H29" s="36">
        <f t="shared" si="2"/>
        <v>5.3886680660429329E-2</v>
      </c>
      <c r="I29" s="31"/>
      <c r="O29" s="38"/>
      <c r="P29" s="38"/>
    </row>
    <row r="30" spans="2:16" ht="15.75" customHeight="1" x14ac:dyDescent="0.25">
      <c r="B30" s="103" t="s">
        <v>91</v>
      </c>
      <c r="C30" s="33">
        <v>2585.4989999999998</v>
      </c>
      <c r="D30" s="34">
        <f t="shared" si="3"/>
        <v>1.592758790260821E-2</v>
      </c>
      <c r="E30" s="31"/>
      <c r="F30" s="103" t="s">
        <v>19</v>
      </c>
      <c r="G30" s="33">
        <v>2133.828</v>
      </c>
      <c r="H30" s="34">
        <f t="shared" si="2"/>
        <v>1.092212273957497E-2</v>
      </c>
      <c r="I30" s="31"/>
      <c r="O30" s="38"/>
      <c r="P30" s="38"/>
    </row>
    <row r="31" spans="2:16" ht="15.75" customHeight="1" x14ac:dyDescent="0.25">
      <c r="B31" s="107" t="s">
        <v>26</v>
      </c>
      <c r="C31" s="35">
        <v>2523.7640000000001</v>
      </c>
      <c r="D31" s="36">
        <f t="shared" si="3"/>
        <v>1.5547278477167508E-2</v>
      </c>
      <c r="E31" s="31"/>
      <c r="F31" s="104" t="s">
        <v>101</v>
      </c>
      <c r="G31" s="35">
        <v>1162.9359999999999</v>
      </c>
      <c r="H31" s="36">
        <f t="shared" si="2"/>
        <v>5.9525555622432346E-3</v>
      </c>
      <c r="I31" s="31"/>
      <c r="O31" s="38"/>
      <c r="P31" s="38"/>
    </row>
    <row r="32" spans="2:16" ht="15.75" customHeight="1" x14ac:dyDescent="0.25">
      <c r="B32" s="103" t="s">
        <v>19</v>
      </c>
      <c r="C32" s="33">
        <v>803.19899999999996</v>
      </c>
      <c r="D32" s="34">
        <f t="shared" si="3"/>
        <v>4.9479897984052645E-3</v>
      </c>
      <c r="E32" s="31"/>
      <c r="F32" s="103" t="s">
        <v>97</v>
      </c>
      <c r="G32" s="33">
        <v>843.41300000000001</v>
      </c>
      <c r="H32" s="34">
        <f t="shared" si="2"/>
        <v>4.3170585005694664E-3</v>
      </c>
      <c r="I32" s="31"/>
      <c r="O32" s="38"/>
      <c r="P32" s="38"/>
    </row>
    <row r="33" spans="2:16" ht="15.75" customHeight="1" x14ac:dyDescent="0.25">
      <c r="B33" s="104" t="s">
        <v>21</v>
      </c>
      <c r="C33" s="35">
        <v>743.197</v>
      </c>
      <c r="D33" s="36">
        <f t="shared" si="3"/>
        <v>4.5783562656395212E-3</v>
      </c>
      <c r="E33" s="31"/>
      <c r="F33" s="104" t="s">
        <v>27</v>
      </c>
      <c r="G33" s="35">
        <v>745.54100000000005</v>
      </c>
      <c r="H33" s="36">
        <f t="shared" si="2"/>
        <v>3.8160949755019912E-3</v>
      </c>
      <c r="I33" s="31"/>
      <c r="O33" s="38"/>
      <c r="P33" s="38"/>
    </row>
    <row r="34" spans="2:16" ht="15.75" customHeight="1" x14ac:dyDescent="0.25">
      <c r="B34" s="103" t="s">
        <v>27</v>
      </c>
      <c r="C34" s="33">
        <v>265.51799999999997</v>
      </c>
      <c r="D34" s="34">
        <f t="shared" si="3"/>
        <v>1.6356847497232554E-3</v>
      </c>
      <c r="E34" s="31"/>
      <c r="F34" s="103" t="s">
        <v>26</v>
      </c>
      <c r="G34" s="33">
        <v>734.45</v>
      </c>
      <c r="H34" s="34">
        <f t="shared" si="2"/>
        <v>3.7593250468551526E-3</v>
      </c>
      <c r="I34" s="31"/>
      <c r="O34" s="38"/>
      <c r="P34" s="38"/>
    </row>
    <row r="35" spans="2:16" ht="15.75" customHeight="1" x14ac:dyDescent="0.25">
      <c r="B35" s="104" t="s">
        <v>29</v>
      </c>
      <c r="C35" s="35">
        <v>245.57300000000001</v>
      </c>
      <c r="D35" s="36">
        <f t="shared" si="3"/>
        <v>1.5128164984814175E-3</v>
      </c>
      <c r="E35" s="31"/>
      <c r="F35" s="104" t="s">
        <v>21</v>
      </c>
      <c r="G35" s="35">
        <v>732.197</v>
      </c>
      <c r="H35" s="36">
        <f t="shared" si="2"/>
        <v>3.7477929353015209E-3</v>
      </c>
      <c r="I35" s="31"/>
      <c r="O35" s="38"/>
      <c r="P35" s="38"/>
    </row>
    <row r="36" spans="2:16" ht="15.75" customHeight="1" x14ac:dyDescent="0.25">
      <c r="B36" s="103" t="s">
        <v>28</v>
      </c>
      <c r="C36" s="33">
        <v>147.291</v>
      </c>
      <c r="D36" s="34">
        <f t="shared" si="3"/>
        <v>9.0736463242223884E-4</v>
      </c>
      <c r="E36" s="31"/>
      <c r="F36" s="103" t="s">
        <v>29</v>
      </c>
      <c r="G36" s="33">
        <v>438.44</v>
      </c>
      <c r="H36" s="34">
        <f t="shared" si="2"/>
        <v>2.2441806433973355E-3</v>
      </c>
      <c r="I36" s="31"/>
      <c r="O36" s="38"/>
      <c r="P36" s="38"/>
    </row>
    <row r="37" spans="2:16" ht="15.75" customHeight="1" x14ac:dyDescent="0.25">
      <c r="B37" s="104" t="s">
        <v>88</v>
      </c>
      <c r="C37" s="35">
        <v>120.181</v>
      </c>
      <c r="D37" s="36">
        <f t="shared" si="3"/>
        <v>7.4035744810706076E-4</v>
      </c>
      <c r="E37" s="31"/>
      <c r="F37" s="104" t="s">
        <v>28</v>
      </c>
      <c r="G37" s="35">
        <v>306.43799999999999</v>
      </c>
      <c r="H37" s="36">
        <f t="shared" si="2"/>
        <v>1.5685207280389396E-3</v>
      </c>
      <c r="I37" s="31"/>
      <c r="L37" s="91"/>
      <c r="O37" s="38"/>
      <c r="P37" s="38"/>
    </row>
    <row r="38" spans="2:16" ht="15.75" customHeight="1" x14ac:dyDescent="0.25">
      <c r="B38" s="103" t="s">
        <v>85</v>
      </c>
      <c r="C38" s="33">
        <v>97.778999999999996</v>
      </c>
      <c r="D38" s="34">
        <f t="shared" si="3"/>
        <v>6.0235320823142009E-4</v>
      </c>
      <c r="E38" s="31"/>
      <c r="F38" s="103" t="s">
        <v>80</v>
      </c>
      <c r="G38" s="33">
        <v>162.87200000000001</v>
      </c>
      <c r="H38" s="34">
        <f t="shared" si="2"/>
        <v>8.3366980602000474E-4</v>
      </c>
      <c r="I38" s="31"/>
      <c r="O38" s="38"/>
      <c r="P38" s="38"/>
    </row>
    <row r="39" spans="2:16" ht="15.75" customHeight="1" x14ac:dyDescent="0.25">
      <c r="B39" s="104" t="s">
        <v>80</v>
      </c>
      <c r="C39" s="35">
        <v>70.224000000000004</v>
      </c>
      <c r="D39" s="36">
        <f t="shared" si="3"/>
        <v>4.3260466659347351E-4</v>
      </c>
      <c r="E39" s="31"/>
      <c r="F39" s="104" t="s">
        <v>99</v>
      </c>
      <c r="G39" s="35">
        <v>122.35</v>
      </c>
      <c r="H39" s="36">
        <f t="shared" si="2"/>
        <v>6.2625559191602958E-4</v>
      </c>
      <c r="I39" s="31"/>
      <c r="O39" s="38"/>
      <c r="P39" s="38"/>
    </row>
    <row r="40" spans="2:16" ht="15.75" customHeight="1" x14ac:dyDescent="0.25">
      <c r="B40" s="103" t="s">
        <v>79</v>
      </c>
      <c r="C40" s="33">
        <v>68.808000000000007</v>
      </c>
      <c r="D40" s="34">
        <f t="shared" si="3"/>
        <v>4.2388160598888876E-4</v>
      </c>
      <c r="E40" s="31"/>
      <c r="F40" s="103" t="s">
        <v>100</v>
      </c>
      <c r="G40" s="33">
        <v>112.116</v>
      </c>
      <c r="H40" s="34">
        <f t="shared" si="2"/>
        <v>5.7387226761959598E-4</v>
      </c>
      <c r="I40" s="31"/>
      <c r="O40" s="38"/>
      <c r="P40" s="38"/>
    </row>
    <row r="41" spans="2:16" ht="15.75" customHeight="1" x14ac:dyDescent="0.25">
      <c r="B41" s="104" t="s">
        <v>86</v>
      </c>
      <c r="C41" s="35">
        <v>66.698999999999998</v>
      </c>
      <c r="D41" s="36">
        <f t="shared" si="3"/>
        <v>4.1088942038502627E-4</v>
      </c>
      <c r="E41" s="31"/>
      <c r="F41" s="104" t="s">
        <v>79</v>
      </c>
      <c r="G41" s="35">
        <v>92.135000000000005</v>
      </c>
      <c r="H41" s="36">
        <f t="shared" si="2"/>
        <v>4.7159835685478861E-4</v>
      </c>
      <c r="I41" s="31"/>
      <c r="O41" s="38"/>
      <c r="P41" s="38"/>
    </row>
    <row r="42" spans="2:16" ht="15.75" customHeight="1" x14ac:dyDescent="0.25">
      <c r="B42" s="105" t="s">
        <v>31</v>
      </c>
      <c r="C42" s="33">
        <f>C43-SUM(C26:C41)</f>
        <v>313.62200000000303</v>
      </c>
      <c r="D42" s="34">
        <f>C42/$C$43</f>
        <v>1.9320223961377826E-3</v>
      </c>
      <c r="E42" s="31"/>
      <c r="F42" s="105" t="s">
        <v>31</v>
      </c>
      <c r="G42" s="33">
        <f>G43-SUM(G26:G41)</f>
        <v>227.02900000003865</v>
      </c>
      <c r="H42" s="34">
        <f>G42/$G$43</f>
        <v>1.1620611424366855E-3</v>
      </c>
      <c r="I42" s="31"/>
      <c r="O42" s="38"/>
      <c r="P42" s="38"/>
    </row>
    <row r="43" spans="2:16" ht="20.100000000000001" customHeight="1" x14ac:dyDescent="0.25">
      <c r="B43" s="106" t="s">
        <v>11</v>
      </c>
      <c r="C43" s="40">
        <v>162328.34599999999</v>
      </c>
      <c r="D43" s="42">
        <f>SUM(D26:D42)</f>
        <v>1.0000000000000002</v>
      </c>
      <c r="E43" s="31"/>
      <c r="F43" s="106" t="s">
        <v>11</v>
      </c>
      <c r="G43" s="40">
        <v>195367.51700000005</v>
      </c>
      <c r="H43" s="42">
        <f>SUM(H26:H42)</f>
        <v>1</v>
      </c>
      <c r="I43" s="31"/>
      <c r="O43" s="38"/>
      <c r="P43" s="38"/>
    </row>
    <row r="44" spans="2:16" ht="15.95" customHeight="1" x14ac:dyDescent="0.25">
      <c r="G44" s="31"/>
      <c r="H44" s="31"/>
      <c r="I44" s="31"/>
      <c r="O44" s="38"/>
      <c r="P44" s="38"/>
    </row>
    <row r="45" spans="2:16" ht="15.95" customHeight="1" x14ac:dyDescent="0.25">
      <c r="G45" s="31"/>
      <c r="H45" s="31"/>
      <c r="I45" s="31"/>
      <c r="O45" s="38"/>
      <c r="P45" s="38"/>
    </row>
    <row r="46" spans="2:16" ht="15.95" customHeight="1" x14ac:dyDescent="0.25">
      <c r="G46" s="31"/>
      <c r="H46" s="74" t="s">
        <v>32</v>
      </c>
      <c r="I46" s="31"/>
      <c r="O46" s="38"/>
      <c r="P46" s="38"/>
    </row>
    <row r="47" spans="2:16" ht="15.95" customHeight="1" x14ac:dyDescent="0.25">
      <c r="I47" s="31"/>
      <c r="O47" s="38"/>
      <c r="P47" s="38"/>
    </row>
    <row r="48" spans="2:16" ht="15.95" customHeight="1" x14ac:dyDescent="0.25">
      <c r="I48" s="31"/>
      <c r="O48" s="38"/>
      <c r="P48" s="38"/>
    </row>
    <row r="49" spans="7:16" ht="15.95" customHeight="1" x14ac:dyDescent="0.25">
      <c r="I49" s="31"/>
      <c r="O49" s="38"/>
      <c r="P49" s="38"/>
    </row>
    <row r="50" spans="7:16" ht="15.95" customHeight="1" x14ac:dyDescent="0.25">
      <c r="G50" s="38"/>
      <c r="H50" s="38"/>
      <c r="I50" s="31"/>
      <c r="O50" s="38"/>
      <c r="P50" s="38"/>
    </row>
    <row r="51" spans="7:16" ht="21.95" customHeight="1" x14ac:dyDescent="0.25">
      <c r="G51" s="38"/>
      <c r="H51" s="38"/>
      <c r="I51" s="31"/>
      <c r="O51" s="38"/>
      <c r="P51" s="38"/>
    </row>
    <row r="52" spans="7:16" x14ac:dyDescent="0.25">
      <c r="G52" s="38"/>
      <c r="H52" s="38"/>
      <c r="I52" s="31"/>
      <c r="O52" s="38"/>
      <c r="P52" s="38"/>
    </row>
    <row r="53" spans="7:16" x14ac:dyDescent="0.25">
      <c r="G53" s="38"/>
      <c r="H53" s="38"/>
      <c r="I53" s="31"/>
      <c r="O53" s="38"/>
      <c r="P53" s="38"/>
    </row>
    <row r="54" spans="7:16" x14ac:dyDescent="0.25">
      <c r="G54" s="38"/>
      <c r="H54" s="38"/>
      <c r="I54" s="31"/>
      <c r="O54" s="38"/>
      <c r="P54" s="38"/>
    </row>
    <row r="55" spans="7:16" x14ac:dyDescent="0.25">
      <c r="G55" s="38"/>
      <c r="H55" s="38"/>
      <c r="I55" s="31"/>
      <c r="O55" s="38"/>
      <c r="P55" s="38"/>
    </row>
    <row r="56" spans="7:16" x14ac:dyDescent="0.25">
      <c r="G56" s="38"/>
      <c r="H56" s="38"/>
      <c r="I56" s="31"/>
      <c r="O56" s="38"/>
      <c r="P56" s="38"/>
    </row>
    <row r="57" spans="7:16" x14ac:dyDescent="0.25">
      <c r="G57" s="38"/>
      <c r="H57" s="38"/>
      <c r="J57" s="38"/>
      <c r="O57" s="38"/>
      <c r="P57" s="38"/>
    </row>
    <row r="58" spans="7:16" x14ac:dyDescent="0.25">
      <c r="G58" s="38"/>
      <c r="H58" s="38"/>
      <c r="O58" s="38"/>
      <c r="P58" s="38"/>
    </row>
    <row r="59" spans="7:16" x14ac:dyDescent="0.25">
      <c r="G59" s="38"/>
      <c r="H59" s="38"/>
      <c r="O59" s="38"/>
      <c r="P59" s="38"/>
    </row>
    <row r="60" spans="7:16" x14ac:dyDescent="0.25">
      <c r="G60" s="38"/>
      <c r="H60" s="38"/>
      <c r="O60" s="38"/>
      <c r="P60" s="38"/>
    </row>
    <row r="61" spans="7:16" x14ac:dyDescent="0.25">
      <c r="G61" s="38"/>
      <c r="H61" s="38"/>
      <c r="O61" s="38"/>
      <c r="P61" s="38"/>
    </row>
    <row r="62" spans="7:16" x14ac:dyDescent="0.25">
      <c r="G62" s="38"/>
      <c r="H62" s="38"/>
      <c r="O62" s="38"/>
      <c r="P62" s="38"/>
    </row>
    <row r="63" spans="7:16" x14ac:dyDescent="0.25">
      <c r="G63" s="38"/>
      <c r="H63" s="38"/>
      <c r="O63" s="38"/>
      <c r="P63" s="38"/>
    </row>
    <row r="64" spans="7:16" x14ac:dyDescent="0.25">
      <c r="G64" s="38"/>
      <c r="H64" s="38"/>
      <c r="O64" s="38"/>
      <c r="P64" s="38"/>
    </row>
    <row r="65" spans="7:16" x14ac:dyDescent="0.25">
      <c r="G65" s="38"/>
      <c r="H65" s="38"/>
      <c r="P65" s="38"/>
    </row>
    <row r="66" spans="7:16" x14ac:dyDescent="0.25">
      <c r="G66" s="38"/>
      <c r="H66" s="38"/>
      <c r="P66" s="38"/>
    </row>
    <row r="67" spans="7:16" x14ac:dyDescent="0.25">
      <c r="G67" s="38"/>
      <c r="H67" s="38"/>
    </row>
    <row r="68" spans="7:16" x14ac:dyDescent="0.25">
      <c r="G68" s="38"/>
      <c r="H68" s="38"/>
    </row>
    <row r="69" spans="7:16" x14ac:dyDescent="0.25">
      <c r="G69" s="38"/>
      <c r="H69" s="38"/>
    </row>
    <row r="70" spans="7:16" x14ac:dyDescent="0.25">
      <c r="G70" s="38"/>
      <c r="H70" s="38"/>
    </row>
    <row r="71" spans="7:16" x14ac:dyDescent="0.25">
      <c r="G71" s="38"/>
      <c r="H71" s="38"/>
    </row>
    <row r="72" spans="7:16" x14ac:dyDescent="0.25">
      <c r="G72" s="38"/>
      <c r="H72" s="38"/>
    </row>
    <row r="73" spans="7:16" x14ac:dyDescent="0.25">
      <c r="G73" s="38"/>
      <c r="H73" s="38"/>
    </row>
    <row r="74" spans="7:16" x14ac:dyDescent="0.25">
      <c r="G74" s="38"/>
      <c r="H74" s="38"/>
    </row>
    <row r="75" spans="7:16" x14ac:dyDescent="0.25">
      <c r="G75" s="38"/>
      <c r="H75" s="38"/>
    </row>
    <row r="76" spans="7:16" x14ac:dyDescent="0.25">
      <c r="G76" s="38"/>
      <c r="H76" s="38"/>
    </row>
    <row r="77" spans="7:16" x14ac:dyDescent="0.25">
      <c r="G77" s="38"/>
      <c r="H77" s="38"/>
    </row>
    <row r="78" spans="7:16" x14ac:dyDescent="0.25">
      <c r="G78" s="38"/>
      <c r="H78" s="38"/>
    </row>
    <row r="79" spans="7:16" x14ac:dyDescent="0.25">
      <c r="G79" s="38"/>
      <c r="H79" s="38"/>
    </row>
    <row r="80" spans="7:16" x14ac:dyDescent="0.25">
      <c r="G80" s="38"/>
      <c r="H80" s="38"/>
    </row>
    <row r="81" spans="7:8" x14ac:dyDescent="0.25">
      <c r="G81" s="38"/>
      <c r="H81" s="38"/>
    </row>
    <row r="82" spans="7:8" x14ac:dyDescent="0.25">
      <c r="G82" s="38"/>
      <c r="H82" s="38"/>
    </row>
    <row r="83" spans="7:8" x14ac:dyDescent="0.25">
      <c r="G83" s="38"/>
      <c r="H83" s="38"/>
    </row>
    <row r="84" spans="7:8" x14ac:dyDescent="0.25">
      <c r="G84" s="38"/>
      <c r="H84" s="38"/>
    </row>
    <row r="85" spans="7:8" x14ac:dyDescent="0.25">
      <c r="G85" s="38"/>
      <c r="H85" s="38"/>
    </row>
    <row r="86" spans="7:8" x14ac:dyDescent="0.25">
      <c r="G86" s="38"/>
      <c r="H86" s="38"/>
    </row>
    <row r="87" spans="7:8" x14ac:dyDescent="0.25">
      <c r="G87" s="38"/>
      <c r="H87" s="38"/>
    </row>
    <row r="88" spans="7:8" x14ac:dyDescent="0.25">
      <c r="G88" s="38"/>
      <c r="H88" s="38"/>
    </row>
    <row r="89" spans="7:8" x14ac:dyDescent="0.25">
      <c r="G89" s="38"/>
      <c r="H89" s="38"/>
    </row>
    <row r="90" spans="7:8" x14ac:dyDescent="0.25">
      <c r="G90" s="38"/>
      <c r="H90" s="38"/>
    </row>
    <row r="91" spans="7:8" x14ac:dyDescent="0.25">
      <c r="G91" s="38"/>
      <c r="H91" s="38"/>
    </row>
    <row r="92" spans="7:8" x14ac:dyDescent="0.25">
      <c r="G92" s="38"/>
      <c r="H92" s="38"/>
    </row>
    <row r="93" spans="7:8" x14ac:dyDescent="0.25">
      <c r="G93" s="38"/>
      <c r="H93" s="38"/>
    </row>
    <row r="94" spans="7:8" x14ac:dyDescent="0.25">
      <c r="G94" s="38"/>
      <c r="H94" s="38"/>
    </row>
    <row r="95" spans="7:8" x14ac:dyDescent="0.25">
      <c r="G95" s="38"/>
      <c r="H95" s="38"/>
    </row>
    <row r="96" spans="7:8" x14ac:dyDescent="0.25">
      <c r="G96" s="38"/>
      <c r="H96" s="38"/>
    </row>
    <row r="97" spans="7:8" x14ac:dyDescent="0.25">
      <c r="G97" s="38"/>
      <c r="H97" s="38"/>
    </row>
    <row r="98" spans="7:8" x14ac:dyDescent="0.25">
      <c r="G98" s="38"/>
      <c r="H98" s="38"/>
    </row>
    <row r="99" spans="7:8" x14ac:dyDescent="0.25">
      <c r="G99" s="38"/>
      <c r="H99" s="38"/>
    </row>
    <row r="100" spans="7:8" x14ac:dyDescent="0.25">
      <c r="G100" s="38"/>
      <c r="H100" s="38"/>
    </row>
    <row r="101" spans="7:8" x14ac:dyDescent="0.25">
      <c r="G101" s="38"/>
      <c r="H101" s="38"/>
    </row>
    <row r="102" spans="7:8" x14ac:dyDescent="0.25">
      <c r="G102" s="38"/>
      <c r="H102" s="38"/>
    </row>
    <row r="103" spans="7:8" x14ac:dyDescent="0.25">
      <c r="G103" s="38"/>
      <c r="H103" s="38"/>
    </row>
    <row r="104" spans="7:8" x14ac:dyDescent="0.25">
      <c r="G104" s="38"/>
      <c r="H104" s="38"/>
    </row>
    <row r="105" spans="7:8" x14ac:dyDescent="0.25">
      <c r="G105" s="38"/>
      <c r="H105" s="38"/>
    </row>
    <row r="106" spans="7:8" x14ac:dyDescent="0.25">
      <c r="G106" s="38"/>
      <c r="H106" s="38"/>
    </row>
    <row r="107" spans="7:8" x14ac:dyDescent="0.25">
      <c r="G107" s="38"/>
      <c r="H107" s="38"/>
    </row>
    <row r="108" spans="7:8" x14ac:dyDescent="0.25">
      <c r="G108" s="38"/>
      <c r="H108" s="38"/>
    </row>
    <row r="109" spans="7:8" x14ac:dyDescent="0.25">
      <c r="G109" s="38"/>
      <c r="H109" s="38"/>
    </row>
    <row r="110" spans="7:8" x14ac:dyDescent="0.25">
      <c r="G110" s="38"/>
      <c r="H110" s="38"/>
    </row>
    <row r="111" spans="7:8" x14ac:dyDescent="0.25">
      <c r="G111" s="38"/>
      <c r="H111" s="38"/>
    </row>
    <row r="112" spans="7:8" x14ac:dyDescent="0.25">
      <c r="G112" s="38"/>
      <c r="H112" s="38"/>
    </row>
    <row r="113" spans="7:8" x14ac:dyDescent="0.25">
      <c r="G113" s="38"/>
      <c r="H113" s="38"/>
    </row>
    <row r="114" spans="7:8" x14ac:dyDescent="0.25">
      <c r="G114" s="38"/>
      <c r="H114" s="38"/>
    </row>
    <row r="115" spans="7:8" x14ac:dyDescent="0.25">
      <c r="G115" s="38"/>
      <c r="H115" s="38"/>
    </row>
    <row r="116" spans="7:8" x14ac:dyDescent="0.25">
      <c r="G116" s="38"/>
      <c r="H116" s="38"/>
    </row>
    <row r="117" spans="7:8" x14ac:dyDescent="0.25">
      <c r="G117" s="38"/>
      <c r="H117" s="38"/>
    </row>
    <row r="118" spans="7:8" x14ac:dyDescent="0.25">
      <c r="G118" s="38"/>
      <c r="H118" s="38"/>
    </row>
    <row r="119" spans="7:8" x14ac:dyDescent="0.25">
      <c r="G119" s="38"/>
      <c r="H119" s="38"/>
    </row>
    <row r="120" spans="7:8" x14ac:dyDescent="0.25">
      <c r="G120" s="38"/>
      <c r="H120" s="38"/>
    </row>
    <row r="121" spans="7:8" x14ac:dyDescent="0.25">
      <c r="G121" s="38"/>
      <c r="H121" s="38"/>
    </row>
    <row r="122" spans="7:8" x14ac:dyDescent="0.25">
      <c r="G122" s="38"/>
      <c r="H122" s="38"/>
    </row>
    <row r="123" spans="7:8" x14ac:dyDescent="0.25">
      <c r="G123" s="38"/>
      <c r="H123" s="38"/>
    </row>
    <row r="124" spans="7:8" x14ac:dyDescent="0.25">
      <c r="G124" s="38"/>
      <c r="H124" s="38"/>
    </row>
    <row r="125" spans="7:8" x14ac:dyDescent="0.25">
      <c r="G125" s="38"/>
      <c r="H125" s="38"/>
    </row>
    <row r="126" spans="7:8" x14ac:dyDescent="0.25">
      <c r="G126" s="38"/>
      <c r="H126" s="38"/>
    </row>
    <row r="127" spans="7:8" x14ac:dyDescent="0.25">
      <c r="G127" s="38"/>
      <c r="H127" s="38"/>
    </row>
    <row r="128" spans="7:8" x14ac:dyDescent="0.25">
      <c r="G128" s="38"/>
      <c r="H128" s="38"/>
    </row>
    <row r="129" spans="7:8" x14ac:dyDescent="0.25">
      <c r="G129" s="38"/>
      <c r="H129" s="38"/>
    </row>
    <row r="130" spans="7:8" x14ac:dyDescent="0.25">
      <c r="G130" s="38"/>
      <c r="H130" s="38"/>
    </row>
    <row r="131" spans="7:8" x14ac:dyDescent="0.25">
      <c r="G131" s="38"/>
      <c r="H131" s="38"/>
    </row>
    <row r="132" spans="7:8" x14ac:dyDescent="0.25">
      <c r="G132" s="38"/>
      <c r="H132" s="38"/>
    </row>
    <row r="133" spans="7:8" x14ac:dyDescent="0.25">
      <c r="G133" s="38"/>
      <c r="H133" s="38"/>
    </row>
    <row r="134" spans="7:8" x14ac:dyDescent="0.25">
      <c r="G134" s="38"/>
      <c r="H134" s="38"/>
    </row>
    <row r="135" spans="7:8" x14ac:dyDescent="0.25">
      <c r="G135" s="38"/>
      <c r="H135" s="38"/>
    </row>
    <row r="136" spans="7:8" x14ac:dyDescent="0.25">
      <c r="G136" s="38"/>
      <c r="H136" s="38"/>
    </row>
    <row r="137" spans="7:8" x14ac:dyDescent="0.25">
      <c r="G137" s="38"/>
      <c r="H137" s="38"/>
    </row>
    <row r="138" spans="7:8" x14ac:dyDescent="0.25">
      <c r="G138" s="38"/>
      <c r="H138" s="38"/>
    </row>
    <row r="139" spans="7:8" x14ac:dyDescent="0.25">
      <c r="G139" s="38"/>
      <c r="H139" s="38"/>
    </row>
    <row r="140" spans="7:8" x14ac:dyDescent="0.25">
      <c r="G140" s="38"/>
      <c r="H140" s="38"/>
    </row>
    <row r="141" spans="7:8" x14ac:dyDescent="0.25">
      <c r="G141" s="38"/>
      <c r="H141" s="38"/>
    </row>
    <row r="142" spans="7:8" x14ac:dyDescent="0.25">
      <c r="G142" s="38"/>
      <c r="H142" s="38"/>
    </row>
    <row r="143" spans="7:8" x14ac:dyDescent="0.25">
      <c r="G143" s="38"/>
      <c r="H143" s="38"/>
    </row>
    <row r="144" spans="7:8" x14ac:dyDescent="0.25">
      <c r="G144" s="38"/>
      <c r="H144" s="38"/>
    </row>
    <row r="145" spans="7:8" x14ac:dyDescent="0.25">
      <c r="G145" s="38"/>
      <c r="H145" s="38"/>
    </row>
    <row r="146" spans="7:8" x14ac:dyDescent="0.25">
      <c r="G146" s="38"/>
      <c r="H146" s="38"/>
    </row>
    <row r="147" spans="7:8" x14ac:dyDescent="0.25">
      <c r="G147" s="38"/>
      <c r="H147" s="38"/>
    </row>
    <row r="148" spans="7:8" x14ac:dyDescent="0.25">
      <c r="G148" s="38"/>
      <c r="H148" s="38"/>
    </row>
    <row r="149" spans="7:8" x14ac:dyDescent="0.25">
      <c r="G149" s="38"/>
      <c r="H149" s="38"/>
    </row>
    <row r="150" spans="7:8" x14ac:dyDescent="0.25">
      <c r="G150" s="38"/>
      <c r="H150" s="38"/>
    </row>
    <row r="151" spans="7:8" x14ac:dyDescent="0.25">
      <c r="G151" s="38"/>
      <c r="H151" s="38"/>
    </row>
    <row r="152" spans="7:8" x14ac:dyDescent="0.25">
      <c r="G152" s="38"/>
      <c r="H152" s="38"/>
    </row>
    <row r="153" spans="7:8" x14ac:dyDescent="0.25">
      <c r="G153" s="38"/>
      <c r="H153" s="38"/>
    </row>
    <row r="154" spans="7:8" x14ac:dyDescent="0.25">
      <c r="H154" s="38"/>
    </row>
    <row r="156" spans="7:8" x14ac:dyDescent="0.25">
      <c r="G156" s="38"/>
      <c r="H156" s="38"/>
    </row>
    <row r="157" spans="7:8" x14ac:dyDescent="0.25">
      <c r="G157" s="38"/>
      <c r="H157" s="38"/>
    </row>
    <row r="158" spans="7:8" x14ac:dyDescent="0.25">
      <c r="G158" s="38"/>
      <c r="H158" s="38"/>
    </row>
    <row r="159" spans="7:8" x14ac:dyDescent="0.25">
      <c r="G159" s="38"/>
      <c r="H159" s="38"/>
    </row>
    <row r="160" spans="7:8" x14ac:dyDescent="0.25">
      <c r="G160" s="38"/>
      <c r="H160" s="38"/>
    </row>
    <row r="161" spans="7:8" x14ac:dyDescent="0.25">
      <c r="G161" s="38"/>
      <c r="H161" s="38"/>
    </row>
    <row r="162" spans="7:8" x14ac:dyDescent="0.25">
      <c r="G162" s="38"/>
      <c r="H162" s="38"/>
    </row>
    <row r="163" spans="7:8" x14ac:dyDescent="0.25">
      <c r="G163" s="38"/>
      <c r="H163" s="38"/>
    </row>
    <row r="164" spans="7:8" x14ac:dyDescent="0.25">
      <c r="G164" s="38"/>
      <c r="H164" s="38"/>
    </row>
    <row r="165" spans="7:8" x14ac:dyDescent="0.25">
      <c r="G165" s="38"/>
      <c r="H165" s="38"/>
    </row>
    <row r="166" spans="7:8" x14ac:dyDescent="0.25">
      <c r="G166" s="38"/>
      <c r="H166" s="38"/>
    </row>
    <row r="167" spans="7:8" x14ac:dyDescent="0.25">
      <c r="G167" s="38"/>
      <c r="H167" s="38"/>
    </row>
    <row r="168" spans="7:8" x14ac:dyDescent="0.25">
      <c r="G168" s="38"/>
      <c r="H168" s="38"/>
    </row>
    <row r="169" spans="7:8" x14ac:dyDescent="0.25">
      <c r="G169" s="38"/>
      <c r="H169" s="38"/>
    </row>
    <row r="170" spans="7:8" x14ac:dyDescent="0.25">
      <c r="G170" s="38"/>
      <c r="H170" s="38"/>
    </row>
    <row r="171" spans="7:8" x14ac:dyDescent="0.25">
      <c r="G171" s="38"/>
      <c r="H171" s="38"/>
    </row>
    <row r="172" spans="7:8" x14ac:dyDescent="0.25">
      <c r="G172" s="38"/>
      <c r="H172" s="38"/>
    </row>
    <row r="173" spans="7:8" x14ac:dyDescent="0.25">
      <c r="G173" s="38"/>
      <c r="H173" s="38"/>
    </row>
    <row r="174" spans="7:8" x14ac:dyDescent="0.25">
      <c r="G174" s="38"/>
      <c r="H174" s="38"/>
    </row>
    <row r="175" spans="7:8" x14ac:dyDescent="0.25">
      <c r="G175" s="38"/>
      <c r="H175" s="38"/>
    </row>
    <row r="176" spans="7:8" x14ac:dyDescent="0.25">
      <c r="G176" s="38"/>
      <c r="H176" s="38"/>
    </row>
    <row r="177" spans="7:8" x14ac:dyDescent="0.25">
      <c r="G177" s="38"/>
      <c r="H177" s="38"/>
    </row>
    <row r="178" spans="7:8" x14ac:dyDescent="0.25">
      <c r="G178" s="38"/>
      <c r="H178" s="38"/>
    </row>
    <row r="179" spans="7:8" x14ac:dyDescent="0.25">
      <c r="G179" s="38"/>
      <c r="H179" s="38"/>
    </row>
    <row r="180" spans="7:8" x14ac:dyDescent="0.25">
      <c r="G180" s="38"/>
      <c r="H180" s="38"/>
    </row>
    <row r="181" spans="7:8" x14ac:dyDescent="0.25">
      <c r="G181" s="38"/>
      <c r="H181" s="38"/>
    </row>
    <row r="182" spans="7:8" x14ac:dyDescent="0.25">
      <c r="G182" s="38"/>
      <c r="H182" s="38"/>
    </row>
    <row r="183" spans="7:8" x14ac:dyDescent="0.25">
      <c r="G183" s="38"/>
      <c r="H183" s="38"/>
    </row>
    <row r="184" spans="7:8" x14ac:dyDescent="0.25">
      <c r="G184" s="38"/>
      <c r="H184" s="38"/>
    </row>
    <row r="185" spans="7:8" x14ac:dyDescent="0.25">
      <c r="G185" s="38"/>
      <c r="H185" s="38"/>
    </row>
    <row r="186" spans="7:8" x14ac:dyDescent="0.25">
      <c r="G186" s="38"/>
      <c r="H186" s="38"/>
    </row>
    <row r="187" spans="7:8" x14ac:dyDescent="0.25">
      <c r="G187" s="38"/>
      <c r="H187" s="38"/>
    </row>
    <row r="188" spans="7:8" x14ac:dyDescent="0.25">
      <c r="G188" s="38"/>
      <c r="H188" s="38"/>
    </row>
    <row r="189" spans="7:8" x14ac:dyDescent="0.25">
      <c r="G189" s="38"/>
      <c r="H189" s="38"/>
    </row>
    <row r="190" spans="7:8" x14ac:dyDescent="0.25">
      <c r="G190" s="38"/>
      <c r="H190" s="38"/>
    </row>
    <row r="191" spans="7:8" x14ac:dyDescent="0.25">
      <c r="G191" s="38"/>
      <c r="H191" s="38"/>
    </row>
    <row r="192" spans="7:8" x14ac:dyDescent="0.25">
      <c r="G192" s="38"/>
      <c r="H192" s="38"/>
    </row>
    <row r="193" spans="7:8" x14ac:dyDescent="0.25">
      <c r="G193" s="38"/>
      <c r="H193" s="38"/>
    </row>
    <row r="194" spans="7:8" x14ac:dyDescent="0.25">
      <c r="G194" s="38"/>
      <c r="H194" s="38"/>
    </row>
    <row r="195" spans="7:8" x14ac:dyDescent="0.25">
      <c r="G195" s="38"/>
      <c r="H195" s="38"/>
    </row>
    <row r="196" spans="7:8" x14ac:dyDescent="0.25">
      <c r="G196" s="38"/>
      <c r="H196" s="38"/>
    </row>
    <row r="197" spans="7:8" x14ac:dyDescent="0.25">
      <c r="G197" s="38"/>
      <c r="H197" s="38"/>
    </row>
    <row r="198" spans="7:8" x14ac:dyDescent="0.25">
      <c r="G198" s="38"/>
      <c r="H198" s="38"/>
    </row>
    <row r="199" spans="7:8" x14ac:dyDescent="0.25">
      <c r="G199" s="38"/>
      <c r="H199" s="38"/>
    </row>
    <row r="200" spans="7:8" x14ac:dyDescent="0.25">
      <c r="G200" s="38"/>
      <c r="H200" s="38"/>
    </row>
    <row r="201" spans="7:8" x14ac:dyDescent="0.25">
      <c r="G201" s="38"/>
      <c r="H201" s="38"/>
    </row>
    <row r="202" spans="7:8" x14ac:dyDescent="0.25">
      <c r="G202" s="38"/>
      <c r="H202" s="38"/>
    </row>
    <row r="203" spans="7:8" x14ac:dyDescent="0.25">
      <c r="G203" s="38"/>
      <c r="H203" s="38"/>
    </row>
    <row r="204" spans="7:8" x14ac:dyDescent="0.25">
      <c r="G204" s="38"/>
      <c r="H204" s="38"/>
    </row>
    <row r="205" spans="7:8" x14ac:dyDescent="0.25">
      <c r="G205" s="38"/>
      <c r="H205" s="38"/>
    </row>
    <row r="206" spans="7:8" x14ac:dyDescent="0.25">
      <c r="G206" s="38"/>
      <c r="H206" s="38"/>
    </row>
    <row r="207" spans="7:8" x14ac:dyDescent="0.25">
      <c r="G207" s="38"/>
      <c r="H207" s="38"/>
    </row>
    <row r="208" spans="7:8" x14ac:dyDescent="0.25">
      <c r="G208" s="38"/>
      <c r="H208" s="38"/>
    </row>
    <row r="209" spans="7:8" x14ac:dyDescent="0.25">
      <c r="G209" s="38"/>
      <c r="H209" s="38"/>
    </row>
    <row r="210" spans="7:8" x14ac:dyDescent="0.25">
      <c r="G210" s="38"/>
      <c r="H210" s="38"/>
    </row>
    <row r="211" spans="7:8" x14ac:dyDescent="0.25">
      <c r="G211" s="38"/>
      <c r="H211" s="38"/>
    </row>
    <row r="212" spans="7:8" x14ac:dyDescent="0.25">
      <c r="G212" s="38"/>
      <c r="H212" s="38"/>
    </row>
    <row r="213" spans="7:8" x14ac:dyDescent="0.25">
      <c r="G213" s="38"/>
      <c r="H213" s="38"/>
    </row>
    <row r="214" spans="7:8" x14ac:dyDescent="0.25">
      <c r="G214" s="38"/>
      <c r="H214" s="38"/>
    </row>
    <row r="215" spans="7:8" x14ac:dyDescent="0.25">
      <c r="G215" s="38"/>
      <c r="H215" s="38"/>
    </row>
    <row r="216" spans="7:8" x14ac:dyDescent="0.25">
      <c r="G216" s="38"/>
      <c r="H216" s="38"/>
    </row>
    <row r="217" spans="7:8" x14ac:dyDescent="0.25">
      <c r="G217" s="38"/>
      <c r="H217" s="38"/>
    </row>
    <row r="218" spans="7:8" x14ac:dyDescent="0.25">
      <c r="G218" s="38"/>
      <c r="H218" s="38"/>
    </row>
    <row r="219" spans="7:8" x14ac:dyDescent="0.25">
      <c r="G219" s="38"/>
      <c r="H219" s="38"/>
    </row>
    <row r="220" spans="7:8" x14ac:dyDescent="0.25">
      <c r="G220" s="38"/>
      <c r="H220" s="38"/>
    </row>
    <row r="221" spans="7:8" x14ac:dyDescent="0.25">
      <c r="G221" s="38"/>
      <c r="H221" s="38"/>
    </row>
    <row r="222" spans="7:8" x14ac:dyDescent="0.25">
      <c r="G222" s="38"/>
      <c r="H222" s="38"/>
    </row>
    <row r="223" spans="7:8" x14ac:dyDescent="0.25">
      <c r="G223" s="38"/>
      <c r="H223" s="38"/>
    </row>
    <row r="224" spans="7:8" x14ac:dyDescent="0.25">
      <c r="G224" s="38"/>
      <c r="H224" s="38"/>
    </row>
    <row r="225" spans="7:8" x14ac:dyDescent="0.25">
      <c r="G225" s="38"/>
      <c r="H225" s="38"/>
    </row>
    <row r="226" spans="7:8" x14ac:dyDescent="0.25">
      <c r="G226" s="38"/>
      <c r="H226" s="38"/>
    </row>
    <row r="227" spans="7:8" x14ac:dyDescent="0.25">
      <c r="G227" s="38"/>
      <c r="H227" s="38"/>
    </row>
    <row r="228" spans="7:8" x14ac:dyDescent="0.25">
      <c r="G228" s="38"/>
      <c r="H228" s="38"/>
    </row>
    <row r="229" spans="7:8" x14ac:dyDescent="0.25">
      <c r="G229" s="38"/>
      <c r="H229" s="38"/>
    </row>
    <row r="230" spans="7:8" x14ac:dyDescent="0.25">
      <c r="G230" s="38"/>
      <c r="H230" s="38"/>
    </row>
    <row r="231" spans="7:8" x14ac:dyDescent="0.25">
      <c r="G231" s="38"/>
      <c r="H231" s="38"/>
    </row>
    <row r="232" spans="7:8" x14ac:dyDescent="0.25">
      <c r="G232" s="38"/>
      <c r="H232" s="38"/>
    </row>
    <row r="233" spans="7:8" x14ac:dyDescent="0.25">
      <c r="G233" s="38"/>
      <c r="H233" s="38"/>
    </row>
    <row r="234" spans="7:8" x14ac:dyDescent="0.25">
      <c r="G234" s="38"/>
      <c r="H234" s="38"/>
    </row>
    <row r="235" spans="7:8" x14ac:dyDescent="0.25">
      <c r="G235" s="38"/>
      <c r="H235" s="38"/>
    </row>
    <row r="236" spans="7:8" x14ac:dyDescent="0.25">
      <c r="G236" s="38"/>
      <c r="H236" s="38"/>
    </row>
    <row r="237" spans="7:8" x14ac:dyDescent="0.25">
      <c r="G237" s="38"/>
      <c r="H237" s="38"/>
    </row>
    <row r="238" spans="7:8" x14ac:dyDescent="0.25">
      <c r="G238" s="38"/>
      <c r="H238" s="38"/>
    </row>
    <row r="239" spans="7:8" x14ac:dyDescent="0.25">
      <c r="G239" s="38"/>
      <c r="H239" s="38"/>
    </row>
    <row r="240" spans="7:8" x14ac:dyDescent="0.25">
      <c r="G240" s="38"/>
      <c r="H240" s="38"/>
    </row>
    <row r="241" spans="7:8" x14ac:dyDescent="0.25">
      <c r="G241" s="38"/>
      <c r="H241" s="38"/>
    </row>
    <row r="242" spans="7:8" x14ac:dyDescent="0.25">
      <c r="G242" s="38"/>
      <c r="H242" s="38"/>
    </row>
    <row r="243" spans="7:8" x14ac:dyDescent="0.25">
      <c r="G243" s="38"/>
      <c r="H243" s="38"/>
    </row>
    <row r="244" spans="7:8" x14ac:dyDescent="0.25">
      <c r="G244" s="38"/>
      <c r="H244" s="38"/>
    </row>
    <row r="245" spans="7:8" x14ac:dyDescent="0.25">
      <c r="G245" s="38"/>
      <c r="H245" s="38"/>
    </row>
    <row r="246" spans="7:8" x14ac:dyDescent="0.25">
      <c r="G246" s="38"/>
      <c r="H246" s="38"/>
    </row>
    <row r="247" spans="7:8" x14ac:dyDescent="0.25">
      <c r="G247" s="38"/>
      <c r="H247" s="38"/>
    </row>
    <row r="248" spans="7:8" x14ac:dyDescent="0.25">
      <c r="G248" s="38"/>
      <c r="H248" s="38"/>
    </row>
    <row r="249" spans="7:8" x14ac:dyDescent="0.25">
      <c r="G249" s="38"/>
      <c r="H249" s="38"/>
    </row>
    <row r="250" spans="7:8" x14ac:dyDescent="0.25">
      <c r="G250" s="38"/>
      <c r="H250" s="38"/>
    </row>
    <row r="251" spans="7:8" x14ac:dyDescent="0.25">
      <c r="G251" s="38"/>
      <c r="H251" s="38"/>
    </row>
    <row r="252" spans="7:8" x14ac:dyDescent="0.25">
      <c r="G252" s="38"/>
      <c r="H252" s="38"/>
    </row>
    <row r="253" spans="7:8" x14ac:dyDescent="0.25">
      <c r="G253" s="38"/>
      <c r="H253" s="38"/>
    </row>
    <row r="254" spans="7:8" x14ac:dyDescent="0.25">
      <c r="G254" s="38"/>
      <c r="H254" s="38"/>
    </row>
    <row r="255" spans="7:8" x14ac:dyDescent="0.25">
      <c r="G255" s="38"/>
      <c r="H255" s="38"/>
    </row>
    <row r="256" spans="7:8" x14ac:dyDescent="0.25">
      <c r="G256" s="38"/>
      <c r="H256" s="38"/>
    </row>
    <row r="257" spans="7:8" x14ac:dyDescent="0.25">
      <c r="G257" s="38"/>
      <c r="H257" s="38"/>
    </row>
    <row r="258" spans="7:8" x14ac:dyDescent="0.25">
      <c r="G258" s="38"/>
      <c r="H258" s="38"/>
    </row>
    <row r="259" spans="7:8" x14ac:dyDescent="0.25">
      <c r="G259" s="38"/>
      <c r="H259" s="38"/>
    </row>
    <row r="260" spans="7:8" x14ac:dyDescent="0.25">
      <c r="G260" s="38"/>
      <c r="H260" s="38"/>
    </row>
    <row r="261" spans="7:8" x14ac:dyDescent="0.25">
      <c r="G261" s="38"/>
      <c r="H261" s="38"/>
    </row>
    <row r="262" spans="7:8" x14ac:dyDescent="0.25">
      <c r="G262" s="38"/>
      <c r="H262" s="38"/>
    </row>
    <row r="263" spans="7:8" x14ac:dyDescent="0.25">
      <c r="G263" s="38"/>
      <c r="H263" s="38"/>
    </row>
    <row r="264" spans="7:8" x14ac:dyDescent="0.25">
      <c r="G264" s="38"/>
      <c r="H264" s="38"/>
    </row>
    <row r="265" spans="7:8" x14ac:dyDescent="0.25">
      <c r="G265" s="38"/>
      <c r="H265" s="38"/>
    </row>
    <row r="266" spans="7:8" x14ac:dyDescent="0.25">
      <c r="G266" s="38"/>
      <c r="H266" s="38"/>
    </row>
    <row r="267" spans="7:8" x14ac:dyDescent="0.25">
      <c r="G267" s="38"/>
      <c r="H267" s="38"/>
    </row>
    <row r="268" spans="7:8" x14ac:dyDescent="0.25">
      <c r="G268" s="38"/>
      <c r="H268" s="38"/>
    </row>
    <row r="269" spans="7:8" x14ac:dyDescent="0.25">
      <c r="G269" s="38"/>
      <c r="H269" s="38"/>
    </row>
    <row r="270" spans="7:8" x14ac:dyDescent="0.25">
      <c r="G270" s="38"/>
      <c r="H270" s="38"/>
    </row>
    <row r="271" spans="7:8" x14ac:dyDescent="0.25">
      <c r="G271" s="38"/>
      <c r="H271" s="38"/>
    </row>
    <row r="272" spans="7:8" x14ac:dyDescent="0.25">
      <c r="G272" s="38"/>
      <c r="H272" s="38"/>
    </row>
    <row r="273" spans="7:8" x14ac:dyDescent="0.25">
      <c r="G273" s="38"/>
      <c r="H273" s="38"/>
    </row>
    <row r="274" spans="7:8" x14ac:dyDescent="0.25">
      <c r="G274" s="38"/>
      <c r="H274" s="38"/>
    </row>
    <row r="275" spans="7:8" x14ac:dyDescent="0.25">
      <c r="G275" s="38"/>
      <c r="H275" s="38"/>
    </row>
    <row r="276" spans="7:8" x14ac:dyDescent="0.25">
      <c r="G276" s="38"/>
      <c r="H276" s="38"/>
    </row>
    <row r="277" spans="7:8" x14ac:dyDescent="0.25">
      <c r="G277" s="38"/>
      <c r="H277" s="38"/>
    </row>
    <row r="278" spans="7:8" x14ac:dyDescent="0.25">
      <c r="G278" s="38"/>
      <c r="H278" s="38"/>
    </row>
    <row r="279" spans="7:8" x14ac:dyDescent="0.25">
      <c r="G279" s="38"/>
      <c r="H279" s="38"/>
    </row>
    <row r="280" spans="7:8" x14ac:dyDescent="0.25">
      <c r="G280" s="38"/>
      <c r="H280" s="38"/>
    </row>
    <row r="281" spans="7:8" x14ac:dyDescent="0.25">
      <c r="G281" s="38"/>
      <c r="H281" s="38"/>
    </row>
    <row r="282" spans="7:8" x14ac:dyDescent="0.25">
      <c r="G282" s="38"/>
      <c r="H282" s="38"/>
    </row>
    <row r="283" spans="7:8" x14ac:dyDescent="0.25">
      <c r="G283" s="38"/>
      <c r="H283" s="38"/>
    </row>
    <row r="284" spans="7:8" x14ac:dyDescent="0.25">
      <c r="G284" s="38"/>
      <c r="H284" s="38"/>
    </row>
    <row r="285" spans="7:8" x14ac:dyDescent="0.25">
      <c r="G285" s="38"/>
      <c r="H285" s="38"/>
    </row>
    <row r="286" spans="7:8" x14ac:dyDescent="0.25">
      <c r="G286" s="38"/>
      <c r="H286" s="38"/>
    </row>
    <row r="287" spans="7:8" x14ac:dyDescent="0.25">
      <c r="G287" s="38"/>
      <c r="H287" s="38"/>
    </row>
    <row r="288" spans="7:8" x14ac:dyDescent="0.25">
      <c r="G288" s="38"/>
      <c r="H288" s="38"/>
    </row>
    <row r="289" spans="7:8" x14ac:dyDescent="0.25">
      <c r="G289" s="38"/>
      <c r="H289" s="38"/>
    </row>
    <row r="290" spans="7:8" x14ac:dyDescent="0.25">
      <c r="G290" s="38"/>
      <c r="H290" s="38"/>
    </row>
    <row r="291" spans="7:8" x14ac:dyDescent="0.25">
      <c r="G291" s="38"/>
      <c r="H291" s="38"/>
    </row>
    <row r="292" spans="7:8" x14ac:dyDescent="0.25">
      <c r="G292" s="38"/>
      <c r="H292" s="38"/>
    </row>
    <row r="293" spans="7:8" x14ac:dyDescent="0.25">
      <c r="G293" s="38"/>
      <c r="H293" s="38"/>
    </row>
    <row r="294" spans="7:8" x14ac:dyDescent="0.25">
      <c r="G294" s="38"/>
      <c r="H294" s="38"/>
    </row>
    <row r="295" spans="7:8" x14ac:dyDescent="0.25">
      <c r="G295" s="38"/>
      <c r="H295" s="38"/>
    </row>
    <row r="296" spans="7:8" x14ac:dyDescent="0.25">
      <c r="G296" s="38"/>
      <c r="H296" s="38"/>
    </row>
    <row r="297" spans="7:8" x14ac:dyDescent="0.25">
      <c r="G297" s="38"/>
      <c r="H297" s="38"/>
    </row>
    <row r="298" spans="7:8" x14ac:dyDescent="0.25">
      <c r="G298" s="38"/>
      <c r="H298" s="38"/>
    </row>
    <row r="299" spans="7:8" x14ac:dyDescent="0.25">
      <c r="G299" s="38"/>
      <c r="H299" s="38"/>
    </row>
    <row r="300" spans="7:8" x14ac:dyDescent="0.25">
      <c r="G300" s="38"/>
      <c r="H300" s="38"/>
    </row>
    <row r="301" spans="7:8" x14ac:dyDescent="0.25">
      <c r="G301" s="38"/>
      <c r="H301" s="38"/>
    </row>
    <row r="302" spans="7:8" x14ac:dyDescent="0.25">
      <c r="G302" s="38"/>
      <c r="H302" s="38"/>
    </row>
    <row r="303" spans="7:8" x14ac:dyDescent="0.25">
      <c r="G303" s="38"/>
      <c r="H303" s="38"/>
    </row>
    <row r="304" spans="7:8" x14ac:dyDescent="0.25">
      <c r="G304" s="38"/>
      <c r="H304" s="38"/>
    </row>
    <row r="305" spans="7:8" x14ac:dyDescent="0.25">
      <c r="G305" s="38"/>
      <c r="H305" s="38"/>
    </row>
    <row r="306" spans="7:8" x14ac:dyDescent="0.25">
      <c r="G306" s="38"/>
      <c r="H306" s="38"/>
    </row>
    <row r="307" spans="7:8" x14ac:dyDescent="0.25">
      <c r="G307" s="38"/>
      <c r="H307" s="38"/>
    </row>
    <row r="308" spans="7:8" x14ac:dyDescent="0.25">
      <c r="G308" s="38"/>
      <c r="H308" s="38"/>
    </row>
    <row r="309" spans="7:8" x14ac:dyDescent="0.25">
      <c r="G309" s="38"/>
      <c r="H309" s="38"/>
    </row>
    <row r="310" spans="7:8" x14ac:dyDescent="0.25">
      <c r="G310" s="38"/>
      <c r="H310" s="38"/>
    </row>
    <row r="311" spans="7:8" x14ac:dyDescent="0.25">
      <c r="G311" s="38"/>
      <c r="H311" s="38"/>
    </row>
    <row r="312" spans="7:8" x14ac:dyDescent="0.25">
      <c r="G312" s="38"/>
      <c r="H312" s="38"/>
    </row>
    <row r="313" spans="7:8" x14ac:dyDescent="0.25">
      <c r="G313" s="38"/>
      <c r="H313" s="38"/>
    </row>
    <row r="314" spans="7:8" x14ac:dyDescent="0.25">
      <c r="G314" s="38"/>
      <c r="H314" s="38"/>
    </row>
    <row r="315" spans="7:8" x14ac:dyDescent="0.25">
      <c r="G315" s="38"/>
      <c r="H315" s="38"/>
    </row>
    <row r="316" spans="7:8" x14ac:dyDescent="0.25">
      <c r="G316" s="38"/>
      <c r="H316" s="38"/>
    </row>
    <row r="317" spans="7:8" x14ac:dyDescent="0.25">
      <c r="G317" s="38"/>
      <c r="H317" s="38"/>
    </row>
    <row r="318" spans="7:8" x14ac:dyDescent="0.25">
      <c r="G318" s="38"/>
      <c r="H318" s="38"/>
    </row>
    <row r="319" spans="7:8" x14ac:dyDescent="0.25">
      <c r="G319" s="38"/>
      <c r="H319" s="38"/>
    </row>
    <row r="320" spans="7:8" x14ac:dyDescent="0.25">
      <c r="G320" s="38"/>
      <c r="H320" s="38"/>
    </row>
    <row r="321" spans="7:8" x14ac:dyDescent="0.25">
      <c r="G321" s="38"/>
      <c r="H321" s="38"/>
    </row>
    <row r="322" spans="7:8" x14ac:dyDescent="0.25">
      <c r="G322" s="38"/>
      <c r="H322" s="38"/>
    </row>
    <row r="323" spans="7:8" x14ac:dyDescent="0.25">
      <c r="G323" s="38"/>
      <c r="H323" s="38"/>
    </row>
    <row r="324" spans="7:8" x14ac:dyDescent="0.25">
      <c r="G324" s="38"/>
      <c r="H324" s="38"/>
    </row>
    <row r="325" spans="7:8" x14ac:dyDescent="0.25">
      <c r="G325" s="38"/>
      <c r="H325" s="38"/>
    </row>
    <row r="326" spans="7:8" x14ac:dyDescent="0.25">
      <c r="G326" s="38"/>
      <c r="H326" s="38"/>
    </row>
    <row r="327" spans="7:8" x14ac:dyDescent="0.25">
      <c r="G327" s="38"/>
      <c r="H327" s="38"/>
    </row>
    <row r="328" spans="7:8" x14ac:dyDescent="0.25">
      <c r="G328" s="38"/>
      <c r="H328" s="38"/>
    </row>
    <row r="329" spans="7:8" x14ac:dyDescent="0.25">
      <c r="G329" s="38"/>
      <c r="H329" s="38"/>
    </row>
    <row r="330" spans="7:8" x14ac:dyDescent="0.25">
      <c r="G330" s="38"/>
      <c r="H330" s="38"/>
    </row>
    <row r="331" spans="7:8" x14ac:dyDescent="0.25">
      <c r="H331" s="38"/>
    </row>
    <row r="332" spans="7:8" x14ac:dyDescent="0.25">
      <c r="H332" s="38"/>
    </row>
    <row r="333" spans="7:8" x14ac:dyDescent="0.25">
      <c r="G333" s="38"/>
      <c r="H333" s="38"/>
    </row>
    <row r="334" spans="7:8" x14ac:dyDescent="0.25">
      <c r="G334" s="38"/>
      <c r="H334" s="38"/>
    </row>
    <row r="335" spans="7:8" x14ac:dyDescent="0.25">
      <c r="G335" s="38"/>
      <c r="H335" s="38"/>
    </row>
    <row r="336" spans="7:8" x14ac:dyDescent="0.25">
      <c r="G336" s="38"/>
      <c r="H336" s="38"/>
    </row>
    <row r="337" spans="7:8" x14ac:dyDescent="0.25">
      <c r="G337" s="38"/>
      <c r="H337" s="38"/>
    </row>
    <row r="338" spans="7:8" x14ac:dyDescent="0.25">
      <c r="G338" s="38"/>
      <c r="H338" s="38"/>
    </row>
    <row r="339" spans="7:8" x14ac:dyDescent="0.25">
      <c r="G339" s="38"/>
      <c r="H339" s="38"/>
    </row>
    <row r="340" spans="7:8" x14ac:dyDescent="0.25">
      <c r="G340" s="38"/>
      <c r="H340" s="38"/>
    </row>
    <row r="341" spans="7:8" x14ac:dyDescent="0.25">
      <c r="G341" s="38"/>
      <c r="H341" s="38"/>
    </row>
    <row r="342" spans="7:8" x14ac:dyDescent="0.25">
      <c r="G342" s="38"/>
      <c r="H342" s="38"/>
    </row>
    <row r="343" spans="7:8" x14ac:dyDescent="0.25">
      <c r="G343" s="38"/>
      <c r="H343" s="38"/>
    </row>
    <row r="344" spans="7:8" x14ac:dyDescent="0.25">
      <c r="G344" s="38"/>
      <c r="H344" s="38"/>
    </row>
    <row r="345" spans="7:8" x14ac:dyDescent="0.25">
      <c r="G345" s="38"/>
      <c r="H345" s="38"/>
    </row>
    <row r="346" spans="7:8" x14ac:dyDescent="0.25">
      <c r="G346" s="38"/>
      <c r="H346" s="38"/>
    </row>
    <row r="347" spans="7:8" x14ac:dyDescent="0.25">
      <c r="G347" s="38"/>
      <c r="H347" s="38"/>
    </row>
    <row r="348" spans="7:8" x14ac:dyDescent="0.25">
      <c r="G348" s="38"/>
      <c r="H348" s="38"/>
    </row>
    <row r="349" spans="7:8" x14ac:dyDescent="0.25">
      <c r="G349" s="38"/>
      <c r="H349" s="38"/>
    </row>
    <row r="350" spans="7:8" x14ac:dyDescent="0.25">
      <c r="G350" s="38"/>
      <c r="H350" s="38"/>
    </row>
    <row r="351" spans="7:8" x14ac:dyDescent="0.25">
      <c r="G351" s="38"/>
      <c r="H351" s="38"/>
    </row>
    <row r="352" spans="7:8" x14ac:dyDescent="0.25">
      <c r="G352" s="38"/>
      <c r="H352" s="38"/>
    </row>
    <row r="353" spans="7:8" x14ac:dyDescent="0.25">
      <c r="G353" s="38"/>
      <c r="H353" s="38"/>
    </row>
    <row r="354" spans="7:8" x14ac:dyDescent="0.25">
      <c r="G354" s="38"/>
      <c r="H354" s="38"/>
    </row>
    <row r="355" spans="7:8" x14ac:dyDescent="0.25">
      <c r="G355" s="38"/>
      <c r="H355" s="38"/>
    </row>
    <row r="356" spans="7:8" x14ac:dyDescent="0.25">
      <c r="G356" s="38"/>
      <c r="H356" s="38"/>
    </row>
    <row r="357" spans="7:8" x14ac:dyDescent="0.25">
      <c r="G357" s="38"/>
      <c r="H357" s="38"/>
    </row>
    <row r="358" spans="7:8" x14ac:dyDescent="0.25">
      <c r="G358" s="38"/>
      <c r="H358" s="38"/>
    </row>
    <row r="359" spans="7:8" x14ac:dyDescent="0.25">
      <c r="G359" s="38"/>
      <c r="H359" s="38"/>
    </row>
    <row r="360" spans="7:8" x14ac:dyDescent="0.25">
      <c r="G360" s="38"/>
      <c r="H360" s="38"/>
    </row>
    <row r="361" spans="7:8" x14ac:dyDescent="0.25">
      <c r="G361" s="38"/>
      <c r="H361" s="38"/>
    </row>
    <row r="362" spans="7:8" x14ac:dyDescent="0.25">
      <c r="G362" s="38"/>
      <c r="H362" s="38"/>
    </row>
    <row r="363" spans="7:8" x14ac:dyDescent="0.25">
      <c r="G363" s="38"/>
      <c r="H363" s="38"/>
    </row>
    <row r="364" spans="7:8" x14ac:dyDescent="0.25">
      <c r="G364" s="38"/>
      <c r="H364" s="38"/>
    </row>
    <row r="365" spans="7:8" x14ac:dyDescent="0.25">
      <c r="G365" s="38"/>
      <c r="H365" s="38"/>
    </row>
    <row r="366" spans="7:8" x14ac:dyDescent="0.25">
      <c r="G366" s="38"/>
      <c r="H366" s="38"/>
    </row>
    <row r="367" spans="7:8" x14ac:dyDescent="0.25">
      <c r="G367" s="38"/>
      <c r="H367" s="38"/>
    </row>
    <row r="368" spans="7:8" x14ac:dyDescent="0.25">
      <c r="G368" s="38"/>
      <c r="H368" s="38"/>
    </row>
    <row r="369" spans="7:8" x14ac:dyDescent="0.25">
      <c r="G369" s="38"/>
      <c r="H369" s="38"/>
    </row>
    <row r="370" spans="7:8" x14ac:dyDescent="0.25">
      <c r="G370" s="38"/>
      <c r="H370" s="38"/>
    </row>
    <row r="371" spans="7:8" x14ac:dyDescent="0.25">
      <c r="G371" s="38"/>
      <c r="H371" s="38"/>
    </row>
    <row r="372" spans="7:8" x14ac:dyDescent="0.25">
      <c r="G372" s="38"/>
      <c r="H372" s="38"/>
    </row>
    <row r="373" spans="7:8" x14ac:dyDescent="0.25">
      <c r="G373" s="38"/>
      <c r="H373" s="38"/>
    </row>
    <row r="374" spans="7:8" x14ac:dyDescent="0.25">
      <c r="G374" s="38"/>
      <c r="H374" s="38"/>
    </row>
    <row r="375" spans="7:8" x14ac:dyDescent="0.25">
      <c r="G375" s="38"/>
      <c r="H375" s="38"/>
    </row>
    <row r="376" spans="7:8" x14ac:dyDescent="0.25">
      <c r="G376" s="38"/>
      <c r="H376" s="38"/>
    </row>
    <row r="377" spans="7:8" x14ac:dyDescent="0.25">
      <c r="G377" s="38"/>
      <c r="H377" s="38"/>
    </row>
    <row r="378" spans="7:8" x14ac:dyDescent="0.25">
      <c r="G378" s="38"/>
      <c r="H378" s="38"/>
    </row>
    <row r="379" spans="7:8" x14ac:dyDescent="0.25">
      <c r="G379" s="38"/>
      <c r="H379" s="38"/>
    </row>
    <row r="380" spans="7:8" x14ac:dyDescent="0.25">
      <c r="G380" s="38"/>
      <c r="H380" s="38"/>
    </row>
    <row r="381" spans="7:8" x14ac:dyDescent="0.25">
      <c r="G381" s="38"/>
      <c r="H381" s="38"/>
    </row>
    <row r="382" spans="7:8" x14ac:dyDescent="0.25">
      <c r="G382" s="38"/>
      <c r="H382" s="38"/>
    </row>
    <row r="383" spans="7:8" x14ac:dyDescent="0.25">
      <c r="G383" s="38"/>
      <c r="H383" s="38"/>
    </row>
    <row r="384" spans="7:8" x14ac:dyDescent="0.25">
      <c r="G384" s="38"/>
      <c r="H384" s="38"/>
    </row>
    <row r="385" spans="7:8" x14ac:dyDescent="0.25">
      <c r="G385" s="38"/>
      <c r="H385" s="38"/>
    </row>
    <row r="386" spans="7:8" x14ac:dyDescent="0.25">
      <c r="G386" s="38"/>
      <c r="H386" s="38"/>
    </row>
    <row r="387" spans="7:8" x14ac:dyDescent="0.25">
      <c r="G387" s="38"/>
      <c r="H387" s="38"/>
    </row>
    <row r="388" spans="7:8" x14ac:dyDescent="0.25">
      <c r="G388" s="38"/>
      <c r="H388" s="38"/>
    </row>
    <row r="389" spans="7:8" x14ac:dyDescent="0.25">
      <c r="G389" s="38"/>
      <c r="H389" s="38"/>
    </row>
    <row r="390" spans="7:8" x14ac:dyDescent="0.25">
      <c r="G390" s="38"/>
      <c r="H390" s="38"/>
    </row>
    <row r="391" spans="7:8" x14ac:dyDescent="0.25">
      <c r="G391" s="38"/>
      <c r="H391" s="38"/>
    </row>
    <row r="392" spans="7:8" x14ac:dyDescent="0.25">
      <c r="G392" s="38"/>
      <c r="H392" s="38"/>
    </row>
    <row r="393" spans="7:8" x14ac:dyDescent="0.25">
      <c r="G393" s="38"/>
      <c r="H393" s="38"/>
    </row>
    <row r="394" spans="7:8" x14ac:dyDescent="0.25">
      <c r="G394" s="38"/>
      <c r="H394" s="38"/>
    </row>
    <row r="395" spans="7:8" x14ac:dyDescent="0.25">
      <c r="G395" s="38"/>
      <c r="H395" s="38"/>
    </row>
    <row r="396" spans="7:8" x14ac:dyDescent="0.25">
      <c r="G396" s="38"/>
      <c r="H396" s="38"/>
    </row>
    <row r="397" spans="7:8" x14ac:dyDescent="0.25">
      <c r="G397" s="38"/>
      <c r="H397" s="38"/>
    </row>
    <row r="398" spans="7:8" x14ac:dyDescent="0.25">
      <c r="G398" s="38"/>
      <c r="H398" s="38"/>
    </row>
    <row r="399" spans="7:8" x14ac:dyDescent="0.25">
      <c r="G399" s="38"/>
      <c r="H399" s="38"/>
    </row>
    <row r="400" spans="7:8" x14ac:dyDescent="0.25">
      <c r="G400" s="38"/>
      <c r="H400" s="38"/>
    </row>
    <row r="401" spans="7:8" x14ac:dyDescent="0.25">
      <c r="G401" s="38"/>
      <c r="H401" s="38"/>
    </row>
    <row r="402" spans="7:8" x14ac:dyDescent="0.25">
      <c r="G402" s="38"/>
      <c r="H402" s="38"/>
    </row>
    <row r="403" spans="7:8" x14ac:dyDescent="0.25">
      <c r="G403" s="38"/>
      <c r="H403" s="38"/>
    </row>
    <row r="404" spans="7:8" x14ac:dyDescent="0.25">
      <c r="G404" s="38"/>
      <c r="H404" s="38"/>
    </row>
    <row r="405" spans="7:8" x14ac:dyDescent="0.25">
      <c r="G405" s="38"/>
      <c r="H405" s="38"/>
    </row>
    <row r="406" spans="7:8" x14ac:dyDescent="0.25">
      <c r="G406" s="38"/>
      <c r="H406" s="38"/>
    </row>
    <row r="407" spans="7:8" x14ac:dyDescent="0.25">
      <c r="G407" s="38"/>
      <c r="H407" s="38"/>
    </row>
    <row r="408" spans="7:8" x14ac:dyDescent="0.25">
      <c r="G408" s="38"/>
      <c r="H408" s="38"/>
    </row>
    <row r="409" spans="7:8" x14ac:dyDescent="0.25">
      <c r="G409" s="38"/>
      <c r="H409" s="38"/>
    </row>
    <row r="410" spans="7:8" x14ac:dyDescent="0.25">
      <c r="G410" s="38"/>
      <c r="H410" s="38"/>
    </row>
    <row r="411" spans="7:8" x14ac:dyDescent="0.25">
      <c r="G411" s="38"/>
      <c r="H411" s="38"/>
    </row>
    <row r="412" spans="7:8" x14ac:dyDescent="0.25">
      <c r="G412" s="38"/>
      <c r="H412" s="38"/>
    </row>
    <row r="413" spans="7:8" x14ac:dyDescent="0.25">
      <c r="G413" s="38"/>
      <c r="H413" s="38"/>
    </row>
    <row r="414" spans="7:8" x14ac:dyDescent="0.25">
      <c r="G414" s="38"/>
      <c r="H414" s="38"/>
    </row>
    <row r="415" spans="7:8" x14ac:dyDescent="0.25">
      <c r="G415" s="38"/>
      <c r="H415" s="38"/>
    </row>
    <row r="416" spans="7:8" x14ac:dyDescent="0.25">
      <c r="G416" s="38"/>
      <c r="H416" s="38"/>
    </row>
    <row r="417" spans="7:8" x14ac:dyDescent="0.25">
      <c r="G417" s="38"/>
      <c r="H417" s="38"/>
    </row>
    <row r="418" spans="7:8" x14ac:dyDescent="0.25">
      <c r="G418" s="38"/>
      <c r="H418" s="38"/>
    </row>
    <row r="419" spans="7:8" x14ac:dyDescent="0.25">
      <c r="G419" s="38"/>
      <c r="H419" s="38"/>
    </row>
    <row r="420" spans="7:8" x14ac:dyDescent="0.25">
      <c r="G420" s="38"/>
      <c r="H420" s="38"/>
    </row>
    <row r="421" spans="7:8" x14ac:dyDescent="0.25">
      <c r="G421" s="38"/>
      <c r="H421" s="38"/>
    </row>
    <row r="422" spans="7:8" x14ac:dyDescent="0.25">
      <c r="G422" s="38"/>
      <c r="H422" s="38"/>
    </row>
    <row r="423" spans="7:8" x14ac:dyDescent="0.25">
      <c r="G423" s="38"/>
      <c r="H423" s="38"/>
    </row>
    <row r="424" spans="7:8" x14ac:dyDescent="0.25">
      <c r="G424" s="38"/>
      <c r="H424" s="38"/>
    </row>
    <row r="425" spans="7:8" x14ac:dyDescent="0.25">
      <c r="G425" s="38"/>
      <c r="H425" s="38"/>
    </row>
    <row r="426" spans="7:8" x14ac:dyDescent="0.25">
      <c r="G426" s="38"/>
      <c r="H426" s="38"/>
    </row>
    <row r="427" spans="7:8" x14ac:dyDescent="0.25">
      <c r="G427" s="38"/>
      <c r="H427" s="38"/>
    </row>
    <row r="428" spans="7:8" x14ac:dyDescent="0.25">
      <c r="G428" s="38"/>
      <c r="H428" s="38"/>
    </row>
    <row r="429" spans="7:8" x14ac:dyDescent="0.25">
      <c r="G429" s="38"/>
      <c r="H429" s="38"/>
    </row>
    <row r="430" spans="7:8" x14ac:dyDescent="0.25">
      <c r="G430" s="38"/>
      <c r="H430" s="38"/>
    </row>
    <row r="431" spans="7:8" x14ac:dyDescent="0.25">
      <c r="G431" s="38"/>
      <c r="H431" s="38"/>
    </row>
    <row r="432" spans="7:8" x14ac:dyDescent="0.25">
      <c r="G432" s="38"/>
      <c r="H432" s="38"/>
    </row>
    <row r="433" spans="7:8" x14ac:dyDescent="0.25">
      <c r="G433" s="38"/>
      <c r="H433" s="38"/>
    </row>
    <row r="434" spans="7:8" x14ac:dyDescent="0.25">
      <c r="G434" s="38"/>
      <c r="H434" s="38"/>
    </row>
    <row r="435" spans="7:8" x14ac:dyDescent="0.25">
      <c r="G435" s="38"/>
      <c r="H435" s="38"/>
    </row>
    <row r="436" spans="7:8" x14ac:dyDescent="0.25">
      <c r="G436" s="38"/>
      <c r="H436" s="38"/>
    </row>
    <row r="437" spans="7:8" x14ac:dyDescent="0.25">
      <c r="G437" s="38"/>
      <c r="H437" s="38"/>
    </row>
    <row r="438" spans="7:8" x14ac:dyDescent="0.25">
      <c r="G438" s="38"/>
      <c r="H438" s="38"/>
    </row>
    <row r="439" spans="7:8" x14ac:dyDescent="0.25">
      <c r="G439" s="38"/>
      <c r="H439" s="38"/>
    </row>
    <row r="440" spans="7:8" x14ac:dyDescent="0.25">
      <c r="G440" s="38"/>
      <c r="H440" s="38"/>
    </row>
    <row r="441" spans="7:8" x14ac:dyDescent="0.25">
      <c r="G441" s="38"/>
      <c r="H441" s="38"/>
    </row>
    <row r="442" spans="7:8" x14ac:dyDescent="0.25">
      <c r="G442" s="38"/>
      <c r="H442" s="38"/>
    </row>
    <row r="443" spans="7:8" x14ac:dyDescent="0.25">
      <c r="G443" s="38"/>
      <c r="H443" s="38"/>
    </row>
    <row r="444" spans="7:8" x14ac:dyDescent="0.25">
      <c r="G444" s="38"/>
      <c r="H444" s="38"/>
    </row>
    <row r="445" spans="7:8" x14ac:dyDescent="0.25">
      <c r="G445" s="38"/>
      <c r="H445" s="38"/>
    </row>
    <row r="446" spans="7:8" x14ac:dyDescent="0.25">
      <c r="G446" s="38"/>
      <c r="H446" s="38"/>
    </row>
    <row r="447" spans="7:8" x14ac:dyDescent="0.25">
      <c r="G447" s="38"/>
      <c r="H447" s="38"/>
    </row>
    <row r="448" spans="7:8" x14ac:dyDescent="0.25">
      <c r="G448" s="38"/>
      <c r="H448" s="38"/>
    </row>
    <row r="449" spans="7:8" x14ac:dyDescent="0.25">
      <c r="G449" s="38"/>
      <c r="H449" s="38"/>
    </row>
    <row r="450" spans="7:8" x14ac:dyDescent="0.25">
      <c r="G450" s="38"/>
      <c r="H450" s="38"/>
    </row>
    <row r="451" spans="7:8" x14ac:dyDescent="0.25">
      <c r="G451" s="38"/>
      <c r="H451" s="38"/>
    </row>
    <row r="452" spans="7:8" x14ac:dyDescent="0.25">
      <c r="G452" s="38"/>
      <c r="H452" s="38"/>
    </row>
    <row r="453" spans="7:8" x14ac:dyDescent="0.25">
      <c r="G453" s="38"/>
      <c r="H453" s="38"/>
    </row>
    <row r="454" spans="7:8" x14ac:dyDescent="0.25">
      <c r="G454" s="38"/>
      <c r="H454" s="38"/>
    </row>
    <row r="455" spans="7:8" x14ac:dyDescent="0.25">
      <c r="G455" s="38"/>
      <c r="H455" s="38"/>
    </row>
    <row r="456" spans="7:8" x14ac:dyDescent="0.25">
      <c r="G456" s="38"/>
      <c r="H456" s="38"/>
    </row>
    <row r="457" spans="7:8" x14ac:dyDescent="0.25">
      <c r="G457" s="38"/>
      <c r="H457" s="38"/>
    </row>
    <row r="458" spans="7:8" x14ac:dyDescent="0.25">
      <c r="G458" s="38"/>
      <c r="H458" s="38"/>
    </row>
    <row r="459" spans="7:8" x14ac:dyDescent="0.25">
      <c r="G459" s="38"/>
      <c r="H459" s="38"/>
    </row>
    <row r="460" spans="7:8" x14ac:dyDescent="0.25">
      <c r="G460" s="38"/>
      <c r="H460" s="38"/>
    </row>
    <row r="461" spans="7:8" x14ac:dyDescent="0.25">
      <c r="G461" s="38"/>
      <c r="H461" s="38"/>
    </row>
    <row r="462" spans="7:8" x14ac:dyDescent="0.25">
      <c r="G462" s="38"/>
      <c r="H462" s="38"/>
    </row>
    <row r="463" spans="7:8" x14ac:dyDescent="0.25">
      <c r="G463" s="38"/>
      <c r="H463" s="38"/>
    </row>
    <row r="464" spans="7:8" x14ac:dyDescent="0.25">
      <c r="G464" s="38"/>
      <c r="H464" s="38"/>
    </row>
    <row r="465" spans="7:8" x14ac:dyDescent="0.25">
      <c r="G465" s="38"/>
      <c r="H465" s="38"/>
    </row>
    <row r="466" spans="7:8" x14ac:dyDescent="0.25">
      <c r="G466" s="38"/>
      <c r="H466" s="38"/>
    </row>
    <row r="467" spans="7:8" x14ac:dyDescent="0.25">
      <c r="G467" s="38"/>
      <c r="H467" s="38"/>
    </row>
    <row r="468" spans="7:8" x14ac:dyDescent="0.25">
      <c r="G468" s="38"/>
      <c r="H468" s="38"/>
    </row>
    <row r="469" spans="7:8" x14ac:dyDescent="0.25">
      <c r="G469" s="38"/>
      <c r="H469" s="38"/>
    </row>
    <row r="470" spans="7:8" x14ac:dyDescent="0.25">
      <c r="G470" s="38"/>
      <c r="H470" s="38"/>
    </row>
    <row r="471" spans="7:8" x14ac:dyDescent="0.25">
      <c r="G471" s="38"/>
      <c r="H471" s="38"/>
    </row>
    <row r="472" spans="7:8" x14ac:dyDescent="0.25">
      <c r="G472" s="38"/>
      <c r="H472" s="38"/>
    </row>
    <row r="473" spans="7:8" x14ac:dyDescent="0.25">
      <c r="G473" s="38"/>
      <c r="H473" s="38"/>
    </row>
    <row r="474" spans="7:8" x14ac:dyDescent="0.25">
      <c r="G474" s="38"/>
      <c r="H474" s="38"/>
    </row>
    <row r="475" spans="7:8" x14ac:dyDescent="0.25">
      <c r="G475" s="38"/>
      <c r="H475" s="38"/>
    </row>
    <row r="476" spans="7:8" x14ac:dyDescent="0.25">
      <c r="G476" s="38"/>
      <c r="H476" s="38"/>
    </row>
    <row r="477" spans="7:8" x14ac:dyDescent="0.25">
      <c r="G477" s="38"/>
      <c r="H477" s="38"/>
    </row>
    <row r="478" spans="7:8" x14ac:dyDescent="0.25">
      <c r="G478" s="38"/>
      <c r="H478" s="38"/>
    </row>
    <row r="479" spans="7:8" x14ac:dyDescent="0.25">
      <c r="H479" s="38"/>
    </row>
  </sheetData>
  <sheetProtection selectLockedCells="1" selectUnlockedCells="1"/>
  <sortState ref="L5:N58">
    <sortCondition descending="1" ref="N5:N58"/>
  </sortState>
  <hyperlinks>
    <hyperlink ref="H23" location="ÍNDICE!A1" display="Voltar ao índice"/>
    <hyperlink ref="H46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ignoredErrors>
    <ignoredError sqref="B2 F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showGridLines="0" zoomScaleNormal="100" workbookViewId="0"/>
  </sheetViews>
  <sheetFormatPr defaultRowHeight="12.75" x14ac:dyDescent="0.25"/>
  <cols>
    <col min="1" max="1" width="2" style="12" customWidth="1"/>
    <col min="2" max="2" width="36.7109375" style="12" customWidth="1"/>
    <col min="3" max="15" width="10.7109375" style="12" customWidth="1"/>
    <col min="16" max="16" width="2.7109375" style="12" customWidth="1"/>
    <col min="17" max="17" width="12.5703125" style="12" customWidth="1"/>
    <col min="18" max="16384" width="9.140625" style="12"/>
  </cols>
  <sheetData>
    <row r="1" spans="2:18" ht="30" customHeight="1" x14ac:dyDescent="0.25">
      <c r="B1" s="8" t="s">
        <v>77</v>
      </c>
      <c r="F1" s="13"/>
      <c r="G1" s="13"/>
      <c r="H1" s="13"/>
      <c r="I1" s="13"/>
      <c r="O1" s="41"/>
      <c r="P1" s="47"/>
      <c r="Q1" s="126" t="s">
        <v>89</v>
      </c>
    </row>
    <row r="2" spans="2:18" ht="30" customHeight="1" x14ac:dyDescent="0.25">
      <c r="B2" s="10" t="s">
        <v>14</v>
      </c>
      <c r="C2" s="48">
        <v>2010</v>
      </c>
      <c r="D2" s="48">
        <v>2011</v>
      </c>
      <c r="E2" s="48">
        <v>2012</v>
      </c>
      <c r="F2" s="48">
        <v>2013</v>
      </c>
      <c r="G2" s="48">
        <v>2014</v>
      </c>
      <c r="H2" s="48">
        <v>2015</v>
      </c>
      <c r="I2" s="48">
        <v>2016</v>
      </c>
      <c r="J2" s="48">
        <v>2017</v>
      </c>
      <c r="K2" s="49">
        <v>2018</v>
      </c>
      <c r="L2" s="49">
        <v>2019</v>
      </c>
      <c r="M2" s="49">
        <v>2020</v>
      </c>
      <c r="N2" s="49">
        <v>2021</v>
      </c>
      <c r="O2" s="49" t="s">
        <v>94</v>
      </c>
      <c r="P2" s="25"/>
      <c r="Q2" s="126"/>
      <c r="R2" s="14"/>
    </row>
    <row r="3" spans="2:18" ht="19.5" customHeight="1" x14ac:dyDescent="0.25">
      <c r="B3" s="92" t="s">
        <v>0</v>
      </c>
      <c r="C3" s="81">
        <v>496.71000000000004</v>
      </c>
      <c r="D3" s="81">
        <v>495.61</v>
      </c>
      <c r="E3" s="81">
        <v>465.40999999999997</v>
      </c>
      <c r="F3" s="81">
        <v>470.77</v>
      </c>
      <c r="G3" s="81">
        <v>445.10999999999996</v>
      </c>
      <c r="H3" s="81">
        <v>476.21000000000004</v>
      </c>
      <c r="I3" s="81">
        <v>508.28</v>
      </c>
      <c r="J3" s="81">
        <v>529.15</v>
      </c>
      <c r="K3" s="81">
        <v>570.22</v>
      </c>
      <c r="L3" s="81">
        <v>564.81999999999994</v>
      </c>
      <c r="M3" s="81">
        <v>545.30999999999995</v>
      </c>
      <c r="N3" s="81">
        <v>565.66000000000008</v>
      </c>
      <c r="O3" s="81">
        <v>604.53000000000009</v>
      </c>
      <c r="Q3" s="82">
        <f>(((O3/C3)^(1/12)-1)*100)</f>
        <v>1.6505141198273288</v>
      </c>
    </row>
    <row r="4" spans="2:18" ht="19.5" customHeight="1" x14ac:dyDescent="0.25">
      <c r="B4" s="93"/>
    </row>
    <row r="5" spans="2:18" ht="24.95" customHeight="1" x14ac:dyDescent="0.25">
      <c r="B5" s="94" t="s">
        <v>12</v>
      </c>
      <c r="C5" s="19">
        <v>3666.41</v>
      </c>
      <c r="D5" s="19">
        <v>3556.6099999999997</v>
      </c>
      <c r="E5" s="19">
        <v>3538.87</v>
      </c>
      <c r="F5" s="19">
        <v>3828.2899999999995</v>
      </c>
      <c r="G5" s="19">
        <v>3721.7799999999997</v>
      </c>
      <c r="H5" s="19">
        <v>4126.29</v>
      </c>
      <c r="I5" s="19">
        <v>4050.32</v>
      </c>
      <c r="J5" s="19">
        <v>4388.8999999999996</v>
      </c>
      <c r="K5" s="19">
        <v>4582.41</v>
      </c>
      <c r="L5" s="19">
        <v>4821.2999999999993</v>
      </c>
      <c r="M5" s="19">
        <v>4914.59</v>
      </c>
      <c r="N5" s="19">
        <v>6046.51</v>
      </c>
      <c r="O5" s="19">
        <v>6253.4400000000005</v>
      </c>
      <c r="Q5" s="20">
        <f t="shared" ref="Q5:Q9" si="0">(((O5/C5)^(1/12)-1)*100)</f>
        <v>4.5497896108926073</v>
      </c>
    </row>
    <row r="6" spans="2:18" ht="24.95" customHeight="1" x14ac:dyDescent="0.25">
      <c r="B6" s="95" t="s">
        <v>36</v>
      </c>
      <c r="C6" s="85">
        <f t="shared" ref="C6:J6" si="1">C3/C5</f>
        <v>0.13547584694564985</v>
      </c>
      <c r="D6" s="85">
        <f t="shared" si="1"/>
        <v>0.13934898681609736</v>
      </c>
      <c r="E6" s="85">
        <f t="shared" si="1"/>
        <v>0.13151373178443965</v>
      </c>
      <c r="F6" s="85">
        <f t="shared" si="1"/>
        <v>0.12297135274495925</v>
      </c>
      <c r="G6" s="85">
        <f t="shared" si="1"/>
        <v>0.11959599976355399</v>
      </c>
      <c r="H6" s="85">
        <f t="shared" si="1"/>
        <v>0.11540875701901709</v>
      </c>
      <c r="I6" s="85">
        <f t="shared" si="1"/>
        <v>0.12549131920440854</v>
      </c>
      <c r="J6" s="85">
        <f t="shared" si="1"/>
        <v>0.12056551755565176</v>
      </c>
      <c r="K6" s="85">
        <f t="shared" ref="K6:O6" si="2">K3/K5</f>
        <v>0.12443670470342026</v>
      </c>
      <c r="L6" s="85">
        <f t="shared" si="2"/>
        <v>0.11715097587787526</v>
      </c>
      <c r="M6" s="85">
        <f t="shared" si="2"/>
        <v>0.11095737386028132</v>
      </c>
      <c r="N6" s="85">
        <f t="shared" ref="N6" si="3">N3/N5</f>
        <v>9.3551486725400285E-2</v>
      </c>
      <c r="O6" s="85">
        <f t="shared" si="2"/>
        <v>9.6671591955787534E-2</v>
      </c>
      <c r="Q6" s="15">
        <f t="shared" si="0"/>
        <v>-2.7731050457926565</v>
      </c>
    </row>
    <row r="7" spans="2:18" ht="14.1" customHeight="1" x14ac:dyDescent="0.25">
      <c r="B7" s="93"/>
    </row>
    <row r="8" spans="2:18" ht="24.95" customHeight="1" x14ac:dyDescent="0.25">
      <c r="B8" s="94" t="s">
        <v>1</v>
      </c>
      <c r="C8" s="19">
        <v>6562.4199999999992</v>
      </c>
      <c r="D8" s="19">
        <v>6544.02</v>
      </c>
      <c r="E8" s="19">
        <v>6620.0700000000006</v>
      </c>
      <c r="F8" s="19">
        <v>6879.9</v>
      </c>
      <c r="G8" s="19">
        <v>6914.83</v>
      </c>
      <c r="H8" s="19">
        <v>7280.9400000000005</v>
      </c>
      <c r="I8" s="19">
        <v>7094.87</v>
      </c>
      <c r="J8" s="19">
        <v>7639.07</v>
      </c>
      <c r="K8" s="19">
        <v>7833.5299999999988</v>
      </c>
      <c r="L8" s="19">
        <v>8304.6299999999992</v>
      </c>
      <c r="M8" s="19">
        <v>8403.489999999998</v>
      </c>
      <c r="N8" s="19">
        <v>9652.09</v>
      </c>
      <c r="O8" s="19">
        <v>10644.520000000002</v>
      </c>
      <c r="Q8" s="20">
        <f t="shared" si="0"/>
        <v>4.1130505578024446</v>
      </c>
    </row>
    <row r="9" spans="2:18" ht="24.95" customHeight="1" x14ac:dyDescent="0.25">
      <c r="B9" s="95" t="s">
        <v>37</v>
      </c>
      <c r="C9" s="85">
        <f t="shared" ref="C9:J9" si="4">C3/C8</f>
        <v>7.5690065555084882E-2</v>
      </c>
      <c r="D9" s="85">
        <f t="shared" si="4"/>
        <v>7.5734792986573998E-2</v>
      </c>
      <c r="E9" s="85">
        <f t="shared" si="4"/>
        <v>7.0302881993694916E-2</v>
      </c>
      <c r="F9" s="85">
        <f t="shared" si="4"/>
        <v>6.8426866669573691E-2</v>
      </c>
      <c r="G9" s="85">
        <f t="shared" si="4"/>
        <v>6.4370346053337538E-2</v>
      </c>
      <c r="H9" s="85">
        <f t="shared" si="4"/>
        <v>6.5405016385246956E-2</v>
      </c>
      <c r="I9" s="85">
        <f t="shared" si="4"/>
        <v>7.1640495174682545E-2</v>
      </c>
      <c r="J9" s="85">
        <f t="shared" si="4"/>
        <v>6.9268903151823449E-2</v>
      </c>
      <c r="K9" s="85">
        <f t="shared" ref="K9:O9" si="5">K3/K8</f>
        <v>7.2792215003963739E-2</v>
      </c>
      <c r="L9" s="85">
        <f t="shared" si="5"/>
        <v>6.8012662815802746E-2</v>
      </c>
      <c r="M9" s="85">
        <f t="shared" si="5"/>
        <v>6.4890896520374289E-2</v>
      </c>
      <c r="N9" s="85">
        <f t="shared" ref="N9" si="6">N3/N8</f>
        <v>5.8604923907671816E-2</v>
      </c>
      <c r="O9" s="85">
        <f t="shared" si="5"/>
        <v>5.6792603142274141E-2</v>
      </c>
      <c r="Q9" s="15">
        <f t="shared" si="0"/>
        <v>-2.3652524105111539</v>
      </c>
    </row>
    <row r="10" spans="2:18" ht="15.75" customHeight="1" x14ac:dyDescent="0.25">
      <c r="B10" s="27" t="s">
        <v>93</v>
      </c>
      <c r="C10" s="17"/>
      <c r="D10" s="17"/>
      <c r="E10" s="17"/>
    </row>
    <row r="11" spans="2:18" x14ac:dyDescent="0.25">
      <c r="B11" s="27" t="s">
        <v>95</v>
      </c>
    </row>
    <row r="12" spans="2:18" x14ac:dyDescent="0.2">
      <c r="L12" s="39"/>
      <c r="N12" s="39" t="s">
        <v>32</v>
      </c>
    </row>
    <row r="13" spans="2:18" x14ac:dyDescent="0.25">
      <c r="B13" s="11"/>
      <c r="C13" s="21"/>
      <c r="D13" s="21"/>
      <c r="E13" s="21"/>
    </row>
    <row r="14" spans="2:18" x14ac:dyDescent="0.25">
      <c r="B14" s="11"/>
      <c r="C14" s="26"/>
      <c r="D14" s="26"/>
      <c r="E14" s="26"/>
      <c r="F14" s="26"/>
      <c r="G14" s="26"/>
      <c r="H14" s="26"/>
      <c r="I14" s="26"/>
    </row>
    <row r="15" spans="2:18" x14ac:dyDescent="0.25">
      <c r="B15" s="23"/>
      <c r="C15" s="22"/>
      <c r="D15" s="22"/>
      <c r="E15" s="22"/>
      <c r="F15" s="22"/>
      <c r="G15" s="22"/>
      <c r="H15" s="22"/>
      <c r="I15" s="22"/>
      <c r="L15" s="26"/>
      <c r="M15" s="26"/>
      <c r="N15" s="26"/>
      <c r="O15" s="26"/>
    </row>
    <row r="16" spans="2:18" x14ac:dyDescent="0.25">
      <c r="C16" s="16"/>
      <c r="D16" s="16"/>
      <c r="E16" s="16"/>
      <c r="F16" s="16"/>
      <c r="G16" s="16"/>
      <c r="H16" s="43"/>
      <c r="I16" s="16"/>
      <c r="J16" s="16"/>
      <c r="K16" s="16"/>
      <c r="L16" s="16"/>
      <c r="M16" s="16"/>
      <c r="N16" s="16"/>
      <c r="O16" s="16"/>
    </row>
    <row r="17" spans="3:15" x14ac:dyDescent="0.2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3:15" x14ac:dyDescent="0.25">
      <c r="C18" s="26"/>
      <c r="D18" s="26"/>
      <c r="E18" s="26"/>
      <c r="F18" s="26"/>
      <c r="G18" s="26"/>
      <c r="H18" s="43"/>
      <c r="I18" s="43"/>
      <c r="J18" s="43"/>
      <c r="K18" s="43"/>
      <c r="L18" s="43"/>
      <c r="N18" s="43"/>
    </row>
    <row r="19" spans="3:15" x14ac:dyDescent="0.2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3"/>
      <c r="N19" s="16"/>
      <c r="O19" s="16"/>
    </row>
    <row r="20" spans="3:15" x14ac:dyDescent="0.25">
      <c r="C20" s="26"/>
      <c r="D20" s="26"/>
      <c r="E20" s="26"/>
      <c r="F20" s="26"/>
      <c r="G20" s="26"/>
      <c r="H20" s="26"/>
      <c r="I20" s="26"/>
    </row>
    <row r="21" spans="3:15" x14ac:dyDescent="0.2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3:15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mergeCells count="1">
    <mergeCell ref="Q1:Q2"/>
  </mergeCells>
  <hyperlinks>
    <hyperlink ref="N12" location="ÍNDICE!A1" display="Voltar ao í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6"/>
  <sheetViews>
    <sheetView topLeftCell="A55" workbookViewId="0">
      <selection activeCell="N74" sqref="N74:N86"/>
    </sheetView>
  </sheetViews>
  <sheetFormatPr defaultRowHeight="15" x14ac:dyDescent="0.25"/>
  <cols>
    <col min="3" max="4" width="11.140625" customWidth="1"/>
    <col min="5" max="5" width="4" customWidth="1"/>
    <col min="8" max="8" width="13.85546875" bestFit="1" customWidth="1"/>
    <col min="9" max="9" width="12.7109375" bestFit="1" customWidth="1"/>
    <col min="10" max="10" width="3.5703125" customWidth="1"/>
    <col min="13" max="13" width="13.85546875" bestFit="1" customWidth="1"/>
    <col min="14" max="14" width="12.7109375" bestFit="1" customWidth="1"/>
    <col min="15" max="15" width="3.28515625" customWidth="1"/>
    <col min="18" max="18" width="13.85546875" bestFit="1" customWidth="1"/>
    <col min="19" max="19" width="12.7109375" bestFit="1" customWidth="1"/>
  </cols>
  <sheetData>
    <row r="2" spans="1:19" x14ac:dyDescent="0.25">
      <c r="A2" t="s">
        <v>7</v>
      </c>
      <c r="F2" t="s">
        <v>8</v>
      </c>
      <c r="K2" t="s">
        <v>9</v>
      </c>
      <c r="P2" t="s">
        <v>10</v>
      </c>
    </row>
    <row r="3" spans="1:19" x14ac:dyDescent="0.25">
      <c r="A3" t="s">
        <v>3</v>
      </c>
      <c r="F3" t="s">
        <v>3</v>
      </c>
      <c r="K3" t="s">
        <v>3</v>
      </c>
      <c r="P3" t="s">
        <v>3</v>
      </c>
    </row>
    <row r="4" spans="1:19" x14ac:dyDescent="0.25">
      <c r="A4" t="s">
        <v>2</v>
      </c>
      <c r="B4" t="s">
        <v>4</v>
      </c>
      <c r="C4" t="s">
        <v>5</v>
      </c>
      <c r="D4" t="s">
        <v>6</v>
      </c>
      <c r="F4" t="s">
        <v>2</v>
      </c>
      <c r="G4" t="s">
        <v>4</v>
      </c>
      <c r="H4" t="s">
        <v>5</v>
      </c>
      <c r="I4" t="s">
        <v>6</v>
      </c>
      <c r="K4" t="s">
        <v>2</v>
      </c>
      <c r="L4" t="s">
        <v>4</v>
      </c>
      <c r="M4" t="s">
        <v>5</v>
      </c>
      <c r="N4" t="s">
        <v>6</v>
      </c>
      <c r="P4" t="s">
        <v>2</v>
      </c>
      <c r="Q4" t="s">
        <v>4</v>
      </c>
      <c r="R4" t="s">
        <v>5</v>
      </c>
      <c r="S4" t="s">
        <v>6</v>
      </c>
    </row>
    <row r="5" spans="1:19" x14ac:dyDescent="0.25">
      <c r="A5">
        <v>2000</v>
      </c>
      <c r="B5">
        <v>1</v>
      </c>
      <c r="C5" s="3">
        <v>26689283</v>
      </c>
      <c r="D5" s="3">
        <v>67628729</v>
      </c>
      <c r="F5">
        <v>2000</v>
      </c>
      <c r="G5">
        <v>1</v>
      </c>
      <c r="H5" s="3">
        <v>820539646</v>
      </c>
      <c r="I5" s="3">
        <v>205243309</v>
      </c>
      <c r="K5">
        <v>2000</v>
      </c>
      <c r="L5">
        <v>1</v>
      </c>
      <c r="M5" s="3">
        <v>520299646</v>
      </c>
      <c r="N5" s="3">
        <v>320048140</v>
      </c>
      <c r="P5">
        <v>2000</v>
      </c>
      <c r="Q5">
        <v>1</v>
      </c>
      <c r="R5" s="3">
        <v>166492433</v>
      </c>
      <c r="S5" s="3">
        <v>158749306</v>
      </c>
    </row>
    <row r="6" spans="1:19" x14ac:dyDescent="0.25">
      <c r="A6">
        <v>2001</v>
      </c>
      <c r="B6">
        <v>1</v>
      </c>
      <c r="C6" s="3">
        <v>30722776</v>
      </c>
      <c r="D6" s="3">
        <v>76750459</v>
      </c>
      <c r="F6">
        <v>2001</v>
      </c>
      <c r="G6">
        <v>1</v>
      </c>
      <c r="H6" s="3">
        <v>871373019</v>
      </c>
      <c r="I6" s="3">
        <v>237625958</v>
      </c>
      <c r="K6">
        <v>2001</v>
      </c>
      <c r="L6">
        <v>1</v>
      </c>
      <c r="M6" s="3">
        <v>579502695</v>
      </c>
      <c r="N6" s="3">
        <v>411094255</v>
      </c>
      <c r="P6">
        <v>2001</v>
      </c>
      <c r="Q6">
        <v>1</v>
      </c>
      <c r="R6" s="3">
        <v>171201315</v>
      </c>
      <c r="S6" s="3">
        <v>144610746</v>
      </c>
    </row>
    <row r="7" spans="1:19" x14ac:dyDescent="0.25">
      <c r="A7">
        <v>2002</v>
      </c>
      <c r="B7">
        <v>1</v>
      </c>
      <c r="C7" s="3">
        <v>32197584</v>
      </c>
      <c r="D7" s="3">
        <v>83255089</v>
      </c>
      <c r="F7">
        <v>2002</v>
      </c>
      <c r="G7">
        <v>1</v>
      </c>
      <c r="H7" s="3">
        <v>724314953</v>
      </c>
      <c r="I7" s="3">
        <v>230633107</v>
      </c>
      <c r="K7">
        <v>2002</v>
      </c>
      <c r="L7">
        <v>1</v>
      </c>
      <c r="M7" s="3">
        <v>541156768</v>
      </c>
      <c r="N7" s="3">
        <v>383824392</v>
      </c>
      <c r="P7">
        <v>2002</v>
      </c>
      <c r="Q7">
        <v>1</v>
      </c>
      <c r="R7" s="3">
        <v>178231027</v>
      </c>
      <c r="S7" s="3">
        <v>158447816</v>
      </c>
    </row>
    <row r="8" spans="1:19" x14ac:dyDescent="0.25">
      <c r="A8">
        <v>2003</v>
      </c>
      <c r="B8">
        <v>1</v>
      </c>
      <c r="C8" s="3">
        <v>34753975</v>
      </c>
      <c r="D8" s="3">
        <v>88537388</v>
      </c>
      <c r="F8">
        <v>2003</v>
      </c>
      <c r="G8">
        <v>1</v>
      </c>
      <c r="H8" s="3">
        <v>752460132</v>
      </c>
      <c r="I8" s="3">
        <v>233734508</v>
      </c>
      <c r="K8">
        <v>2003</v>
      </c>
      <c r="L8">
        <v>1</v>
      </c>
      <c r="M8" s="3">
        <v>540161095</v>
      </c>
      <c r="N8" s="3">
        <v>400463902</v>
      </c>
      <c r="P8">
        <v>2003</v>
      </c>
      <c r="Q8">
        <v>1</v>
      </c>
      <c r="R8" s="3">
        <v>175680956</v>
      </c>
      <c r="S8" s="3">
        <v>157490159</v>
      </c>
    </row>
    <row r="9" spans="1:19" x14ac:dyDescent="0.25">
      <c r="A9">
        <v>2004</v>
      </c>
      <c r="B9">
        <v>1</v>
      </c>
      <c r="C9" s="3">
        <v>36064776</v>
      </c>
      <c r="D9" s="3">
        <v>83770059</v>
      </c>
      <c r="F9">
        <v>2004</v>
      </c>
      <c r="G9">
        <v>1</v>
      </c>
      <c r="H9" s="3">
        <v>803718659</v>
      </c>
      <c r="I9" s="3">
        <v>235601835</v>
      </c>
      <c r="K9">
        <v>2004</v>
      </c>
      <c r="L9">
        <v>1</v>
      </c>
      <c r="M9" s="3">
        <v>576998820</v>
      </c>
      <c r="N9" s="3">
        <v>417303814</v>
      </c>
      <c r="P9">
        <v>2004</v>
      </c>
      <c r="Q9">
        <v>1</v>
      </c>
      <c r="R9" s="3">
        <v>187041668</v>
      </c>
      <c r="S9" s="3">
        <v>169758306</v>
      </c>
    </row>
    <row r="10" spans="1:19" x14ac:dyDescent="0.25">
      <c r="A10">
        <v>2005</v>
      </c>
      <c r="B10">
        <v>1</v>
      </c>
      <c r="C10" s="3">
        <v>30814224</v>
      </c>
      <c r="D10" s="3">
        <v>71755302</v>
      </c>
      <c r="F10">
        <v>2005</v>
      </c>
      <c r="G10">
        <v>1</v>
      </c>
      <c r="H10" s="3">
        <v>663089001</v>
      </c>
      <c r="I10" s="3">
        <v>222327822</v>
      </c>
      <c r="K10">
        <v>2005</v>
      </c>
      <c r="L10">
        <v>1</v>
      </c>
      <c r="M10" s="3">
        <v>580473619</v>
      </c>
      <c r="N10" s="3">
        <v>417598810</v>
      </c>
      <c r="P10">
        <v>2005</v>
      </c>
      <c r="Q10">
        <v>1</v>
      </c>
      <c r="R10" s="3">
        <v>202601398</v>
      </c>
      <c r="S10" s="3">
        <v>170535123</v>
      </c>
    </row>
    <row r="11" spans="1:19" x14ac:dyDescent="0.25">
      <c r="A11">
        <v>2006</v>
      </c>
      <c r="B11">
        <v>1</v>
      </c>
      <c r="C11" s="3">
        <v>41944291</v>
      </c>
      <c r="D11" s="3">
        <v>92198801</v>
      </c>
      <c r="F11">
        <v>2006</v>
      </c>
      <c r="G11">
        <v>1</v>
      </c>
      <c r="H11" s="3">
        <v>720931285</v>
      </c>
      <c r="I11" s="3">
        <v>275703828</v>
      </c>
      <c r="K11">
        <v>2006</v>
      </c>
      <c r="L11">
        <v>1</v>
      </c>
      <c r="M11" s="3">
        <v>565772648</v>
      </c>
      <c r="N11" s="3">
        <v>397439593</v>
      </c>
      <c r="P11">
        <v>2006</v>
      </c>
      <c r="Q11">
        <v>1</v>
      </c>
      <c r="R11" s="3">
        <v>211676974</v>
      </c>
      <c r="S11" s="3">
        <v>186911192</v>
      </c>
    </row>
    <row r="12" spans="1:19" x14ac:dyDescent="0.25">
      <c r="A12">
        <v>2007</v>
      </c>
      <c r="B12">
        <v>1</v>
      </c>
      <c r="C12" s="3">
        <v>44450107</v>
      </c>
      <c r="D12" s="3">
        <v>96242022</v>
      </c>
      <c r="F12">
        <v>2007</v>
      </c>
      <c r="G12">
        <v>1</v>
      </c>
      <c r="H12" s="3">
        <v>713088890</v>
      </c>
      <c r="I12" s="3">
        <v>305655702</v>
      </c>
      <c r="K12">
        <v>2007</v>
      </c>
      <c r="L12">
        <v>1</v>
      </c>
      <c r="M12" s="3">
        <v>643978418</v>
      </c>
      <c r="N12" s="3">
        <v>451445350</v>
      </c>
      <c r="P12">
        <v>2007</v>
      </c>
      <c r="Q12">
        <v>1</v>
      </c>
      <c r="R12" s="3">
        <v>229810354</v>
      </c>
      <c r="S12" s="3">
        <v>216017832</v>
      </c>
    </row>
    <row r="13" spans="1:19" x14ac:dyDescent="0.25">
      <c r="A13">
        <v>2008</v>
      </c>
      <c r="B13">
        <v>1</v>
      </c>
      <c r="C13" s="3">
        <v>47751122</v>
      </c>
      <c r="D13" s="3">
        <v>112670517</v>
      </c>
      <c r="F13">
        <v>2008</v>
      </c>
      <c r="G13">
        <v>1</v>
      </c>
      <c r="H13" s="3">
        <v>744019314</v>
      </c>
      <c r="I13" s="3">
        <v>285968768</v>
      </c>
      <c r="K13">
        <v>2008</v>
      </c>
      <c r="L13">
        <v>1</v>
      </c>
      <c r="M13" s="3">
        <v>700590574</v>
      </c>
      <c r="N13" s="3">
        <v>504205972</v>
      </c>
      <c r="P13">
        <v>2008</v>
      </c>
      <c r="Q13">
        <v>1</v>
      </c>
      <c r="R13" s="3">
        <v>246054892</v>
      </c>
      <c r="S13" s="3">
        <v>237230017</v>
      </c>
    </row>
    <row r="14" spans="1:19" x14ac:dyDescent="0.25">
      <c r="A14">
        <v>2009</v>
      </c>
      <c r="B14">
        <v>1</v>
      </c>
      <c r="C14" s="3">
        <v>44717621</v>
      </c>
      <c r="D14" s="3">
        <v>92209248</v>
      </c>
      <c r="F14">
        <v>2009</v>
      </c>
      <c r="G14">
        <v>1</v>
      </c>
      <c r="H14" s="3">
        <v>736084171</v>
      </c>
      <c r="I14" s="3">
        <v>266156867</v>
      </c>
      <c r="K14">
        <v>2009</v>
      </c>
      <c r="L14">
        <v>1</v>
      </c>
      <c r="M14" s="3">
        <v>685969075</v>
      </c>
      <c r="N14" s="3">
        <v>457440198</v>
      </c>
      <c r="P14">
        <v>2009</v>
      </c>
      <c r="Q14">
        <v>1</v>
      </c>
      <c r="R14" s="3">
        <v>260324214</v>
      </c>
      <c r="S14" s="3">
        <v>264282361</v>
      </c>
    </row>
    <row r="15" spans="1:19" x14ac:dyDescent="0.25">
      <c r="A15">
        <v>2010</v>
      </c>
      <c r="B15">
        <v>1</v>
      </c>
      <c r="C15" s="3">
        <v>40118274</v>
      </c>
      <c r="D15" s="3">
        <v>92598461</v>
      </c>
      <c r="F15">
        <v>2010</v>
      </c>
      <c r="G15">
        <v>1</v>
      </c>
      <c r="H15" s="3">
        <v>773625545</v>
      </c>
      <c r="I15" s="3">
        <v>315922308</v>
      </c>
      <c r="K15">
        <v>2010</v>
      </c>
      <c r="L15">
        <v>1</v>
      </c>
      <c r="M15" s="3">
        <v>699185194</v>
      </c>
      <c r="N15" s="3">
        <v>519204840</v>
      </c>
      <c r="P15">
        <v>2010</v>
      </c>
      <c r="Q15">
        <v>1</v>
      </c>
      <c r="R15" s="3">
        <v>286320035</v>
      </c>
      <c r="S15" s="3">
        <v>280707172</v>
      </c>
    </row>
    <row r="16" spans="1:19" x14ac:dyDescent="0.25">
      <c r="A16">
        <v>2011</v>
      </c>
      <c r="B16">
        <v>1</v>
      </c>
      <c r="C16" s="3">
        <v>33734594</v>
      </c>
      <c r="D16" s="3">
        <v>80461638</v>
      </c>
      <c r="F16">
        <v>2011</v>
      </c>
      <c r="G16">
        <v>1</v>
      </c>
      <c r="H16" s="3">
        <v>708326598</v>
      </c>
      <c r="I16" s="3">
        <v>299572760</v>
      </c>
      <c r="K16">
        <v>2011</v>
      </c>
      <c r="L16">
        <v>1</v>
      </c>
      <c r="M16" s="3">
        <v>646617387</v>
      </c>
      <c r="N16" s="3">
        <v>476832067</v>
      </c>
      <c r="P16">
        <v>2011</v>
      </c>
      <c r="Q16">
        <v>1</v>
      </c>
      <c r="R16" s="3">
        <v>271109551</v>
      </c>
      <c r="S16" s="3">
        <v>284715153</v>
      </c>
    </row>
    <row r="17" spans="1:19" x14ac:dyDescent="0.25">
      <c r="A17">
        <v>2012</v>
      </c>
      <c r="B17">
        <v>1</v>
      </c>
      <c r="C17" s="3">
        <v>27030452</v>
      </c>
      <c r="D17" s="3">
        <v>70201258</v>
      </c>
      <c r="F17">
        <v>2012</v>
      </c>
      <c r="G17">
        <v>1</v>
      </c>
      <c r="H17" s="3">
        <v>671198599</v>
      </c>
      <c r="I17" s="3">
        <v>277091690</v>
      </c>
      <c r="K17">
        <v>2012</v>
      </c>
      <c r="L17">
        <v>1</v>
      </c>
      <c r="M17" s="3">
        <v>581546502</v>
      </c>
      <c r="N17" s="3">
        <v>451649808</v>
      </c>
      <c r="P17">
        <v>2012</v>
      </c>
      <c r="Q17">
        <v>1</v>
      </c>
      <c r="R17" s="3">
        <v>257325353</v>
      </c>
      <c r="S17" s="3">
        <v>274637551</v>
      </c>
    </row>
    <row r="18" spans="1:19" x14ac:dyDescent="0.25">
      <c r="A18">
        <v>2000</v>
      </c>
      <c r="B18">
        <v>2</v>
      </c>
      <c r="C18" s="3">
        <v>6464354</v>
      </c>
      <c r="D18" s="3">
        <v>15822087</v>
      </c>
      <c r="F18">
        <v>2000</v>
      </c>
      <c r="G18">
        <v>2</v>
      </c>
      <c r="H18" s="3">
        <v>95661388</v>
      </c>
      <c r="I18" s="3">
        <v>68982051</v>
      </c>
      <c r="K18">
        <v>2000</v>
      </c>
      <c r="L18">
        <v>2</v>
      </c>
      <c r="M18" s="3">
        <v>119290341</v>
      </c>
      <c r="N18" s="3">
        <v>82623022</v>
      </c>
      <c r="P18">
        <v>2000</v>
      </c>
      <c r="Q18">
        <v>2</v>
      </c>
      <c r="R18" s="3">
        <v>179467157</v>
      </c>
      <c r="S18" s="3">
        <v>131542673</v>
      </c>
    </row>
    <row r="19" spans="1:19" x14ac:dyDescent="0.25">
      <c r="A19">
        <v>2001</v>
      </c>
      <c r="B19">
        <v>2</v>
      </c>
      <c r="C19" s="3">
        <v>19487071</v>
      </c>
      <c r="D19" s="3">
        <v>21367571</v>
      </c>
      <c r="F19">
        <v>2001</v>
      </c>
      <c r="G19">
        <v>2</v>
      </c>
      <c r="H19" s="3">
        <v>90563861</v>
      </c>
      <c r="I19" s="3">
        <v>82182895</v>
      </c>
      <c r="K19">
        <v>2001</v>
      </c>
      <c r="L19">
        <v>2</v>
      </c>
      <c r="M19" s="3">
        <v>151423577</v>
      </c>
      <c r="N19" s="3">
        <v>114059713</v>
      </c>
      <c r="P19">
        <v>2001</v>
      </c>
      <c r="Q19">
        <v>2</v>
      </c>
      <c r="R19" s="3">
        <v>170248977</v>
      </c>
      <c r="S19" s="3">
        <v>126662796</v>
      </c>
    </row>
    <row r="20" spans="1:19" x14ac:dyDescent="0.25">
      <c r="A20">
        <v>2002</v>
      </c>
      <c r="B20">
        <v>2</v>
      </c>
      <c r="C20" s="3">
        <v>21616225</v>
      </c>
      <c r="D20" s="3">
        <v>23787422</v>
      </c>
      <c r="F20">
        <v>2002</v>
      </c>
      <c r="G20">
        <v>2</v>
      </c>
      <c r="H20" s="3">
        <v>171407888</v>
      </c>
      <c r="I20" s="3">
        <v>101213404</v>
      </c>
      <c r="K20">
        <v>2002</v>
      </c>
      <c r="L20">
        <v>2</v>
      </c>
      <c r="M20" s="3">
        <v>143827839</v>
      </c>
      <c r="N20" s="3">
        <v>112773730</v>
      </c>
      <c r="P20">
        <v>2002</v>
      </c>
      <c r="Q20">
        <v>2</v>
      </c>
      <c r="R20" s="3">
        <v>191827652</v>
      </c>
      <c r="S20" s="3">
        <v>142705002</v>
      </c>
    </row>
    <row r="21" spans="1:19" x14ac:dyDescent="0.25">
      <c r="A21">
        <v>2003</v>
      </c>
      <c r="B21">
        <v>2</v>
      </c>
      <c r="C21" s="3">
        <v>9513967</v>
      </c>
      <c r="D21" s="3">
        <v>24906450</v>
      </c>
      <c r="F21">
        <v>2003</v>
      </c>
      <c r="G21">
        <v>2</v>
      </c>
      <c r="H21" s="3">
        <v>170004307</v>
      </c>
      <c r="I21" s="3">
        <v>96028757</v>
      </c>
      <c r="K21">
        <v>2003</v>
      </c>
      <c r="L21">
        <v>2</v>
      </c>
      <c r="M21" s="3">
        <v>159898225</v>
      </c>
      <c r="N21" s="3">
        <v>134692883</v>
      </c>
      <c r="P21">
        <v>2003</v>
      </c>
      <c r="Q21">
        <v>2</v>
      </c>
      <c r="R21" s="3">
        <v>229152150</v>
      </c>
      <c r="S21" s="3">
        <v>154894444</v>
      </c>
    </row>
    <row r="22" spans="1:19" x14ac:dyDescent="0.25">
      <c r="A22">
        <v>2004</v>
      </c>
      <c r="B22">
        <v>2</v>
      </c>
      <c r="C22" s="3">
        <v>42771185</v>
      </c>
      <c r="D22" s="3">
        <v>43772644</v>
      </c>
      <c r="F22">
        <v>2004</v>
      </c>
      <c r="G22">
        <v>2</v>
      </c>
      <c r="H22" s="3">
        <v>255828151</v>
      </c>
      <c r="I22" s="3">
        <v>108039555</v>
      </c>
      <c r="K22">
        <v>2004</v>
      </c>
      <c r="L22">
        <v>2</v>
      </c>
      <c r="M22" s="3">
        <v>176797536</v>
      </c>
      <c r="N22" s="3">
        <v>137641159</v>
      </c>
      <c r="P22">
        <v>2004</v>
      </c>
      <c r="Q22">
        <v>2</v>
      </c>
      <c r="R22" s="3">
        <v>208418908</v>
      </c>
      <c r="S22" s="3">
        <v>147920759</v>
      </c>
    </row>
    <row r="23" spans="1:19" x14ac:dyDescent="0.25">
      <c r="A23">
        <v>2005</v>
      </c>
      <c r="B23">
        <v>2</v>
      </c>
      <c r="C23" s="3">
        <v>50665914</v>
      </c>
      <c r="D23" s="3">
        <v>44530766</v>
      </c>
      <c r="F23">
        <v>2005</v>
      </c>
      <c r="G23">
        <v>2</v>
      </c>
      <c r="H23" s="3">
        <v>252721760</v>
      </c>
      <c r="I23" s="3">
        <v>104494530</v>
      </c>
      <c r="K23">
        <v>2005</v>
      </c>
      <c r="L23">
        <v>2</v>
      </c>
      <c r="M23" s="3">
        <v>192765049</v>
      </c>
      <c r="N23" s="3">
        <v>142745560</v>
      </c>
      <c r="P23">
        <v>2005</v>
      </c>
      <c r="Q23">
        <v>2</v>
      </c>
      <c r="R23" s="3">
        <v>210976805</v>
      </c>
      <c r="S23" s="3">
        <v>147200104</v>
      </c>
    </row>
    <row r="24" spans="1:19" x14ac:dyDescent="0.25">
      <c r="A24">
        <v>2006</v>
      </c>
      <c r="B24">
        <v>2</v>
      </c>
      <c r="C24" s="3">
        <v>43042599</v>
      </c>
      <c r="D24" s="3">
        <v>50179655</v>
      </c>
      <c r="F24">
        <v>2006</v>
      </c>
      <c r="G24">
        <v>2</v>
      </c>
      <c r="H24" s="3">
        <v>259421562</v>
      </c>
      <c r="I24" s="3">
        <v>130340983</v>
      </c>
      <c r="K24">
        <v>2006</v>
      </c>
      <c r="L24">
        <v>2</v>
      </c>
      <c r="M24" s="3">
        <v>187783501</v>
      </c>
      <c r="N24" s="3">
        <v>140559672</v>
      </c>
      <c r="P24">
        <v>2006</v>
      </c>
      <c r="Q24">
        <v>2</v>
      </c>
      <c r="R24" s="3">
        <v>256655686</v>
      </c>
      <c r="S24" s="3">
        <v>171851362</v>
      </c>
    </row>
    <row r="25" spans="1:19" x14ac:dyDescent="0.25">
      <c r="A25">
        <v>2007</v>
      </c>
      <c r="B25">
        <v>2</v>
      </c>
      <c r="C25" s="3">
        <v>51264995</v>
      </c>
      <c r="D25" s="3">
        <v>60187480</v>
      </c>
      <c r="F25">
        <v>2007</v>
      </c>
      <c r="G25">
        <v>2</v>
      </c>
      <c r="H25" s="3">
        <v>356092032</v>
      </c>
      <c r="I25" s="3">
        <v>156919440</v>
      </c>
      <c r="K25">
        <v>2007</v>
      </c>
      <c r="L25">
        <v>2</v>
      </c>
      <c r="M25" s="3">
        <v>190582053</v>
      </c>
      <c r="N25" s="3">
        <v>163052581</v>
      </c>
      <c r="P25">
        <v>2007</v>
      </c>
      <c r="Q25">
        <v>2</v>
      </c>
      <c r="R25" s="3">
        <v>303179128</v>
      </c>
      <c r="S25" s="3">
        <v>221586380</v>
      </c>
    </row>
    <row r="26" spans="1:19" x14ac:dyDescent="0.25">
      <c r="A26">
        <v>2008</v>
      </c>
      <c r="B26">
        <v>2</v>
      </c>
      <c r="C26" s="3">
        <v>32170704</v>
      </c>
      <c r="D26" s="3">
        <v>48853094</v>
      </c>
      <c r="F26">
        <v>2008</v>
      </c>
      <c r="G26">
        <v>2</v>
      </c>
      <c r="H26" s="3">
        <v>370343314</v>
      </c>
      <c r="I26" s="3">
        <v>188743665</v>
      </c>
      <c r="K26">
        <v>2008</v>
      </c>
      <c r="L26">
        <v>2</v>
      </c>
      <c r="M26" s="3">
        <v>233193178</v>
      </c>
      <c r="N26" s="3">
        <v>207553284</v>
      </c>
      <c r="P26">
        <v>2008</v>
      </c>
      <c r="Q26">
        <v>2</v>
      </c>
      <c r="R26" s="3">
        <v>296091941</v>
      </c>
      <c r="S26" s="3">
        <v>253862295</v>
      </c>
    </row>
    <row r="27" spans="1:19" x14ac:dyDescent="0.25">
      <c r="A27">
        <v>2009</v>
      </c>
      <c r="B27">
        <v>2</v>
      </c>
      <c r="C27" s="3">
        <v>53126520</v>
      </c>
      <c r="D27" s="3">
        <v>54102769</v>
      </c>
      <c r="F27">
        <v>2009</v>
      </c>
      <c r="G27">
        <v>2</v>
      </c>
      <c r="H27" s="3">
        <v>337354744</v>
      </c>
      <c r="I27" s="3">
        <v>189038927</v>
      </c>
      <c r="K27">
        <v>2009</v>
      </c>
      <c r="L27">
        <v>2</v>
      </c>
      <c r="M27" s="3">
        <v>239424536</v>
      </c>
      <c r="N27" s="3">
        <v>209157543</v>
      </c>
      <c r="P27">
        <v>2009</v>
      </c>
      <c r="Q27">
        <v>2</v>
      </c>
      <c r="R27" s="3">
        <v>298233573</v>
      </c>
      <c r="S27" s="3">
        <v>277371760</v>
      </c>
    </row>
    <row r="28" spans="1:19" x14ac:dyDescent="0.25">
      <c r="A28">
        <v>2010</v>
      </c>
      <c r="B28">
        <v>2</v>
      </c>
      <c r="C28" s="3">
        <v>51531106</v>
      </c>
      <c r="D28" s="3">
        <v>57765046</v>
      </c>
      <c r="F28">
        <v>2010</v>
      </c>
      <c r="G28">
        <v>2</v>
      </c>
      <c r="H28" s="3">
        <v>299494647</v>
      </c>
      <c r="I28" s="3">
        <v>166812578</v>
      </c>
      <c r="K28">
        <v>2010</v>
      </c>
      <c r="L28">
        <v>2</v>
      </c>
      <c r="M28" s="3">
        <v>298809819</v>
      </c>
      <c r="N28" s="3">
        <v>270107406</v>
      </c>
      <c r="P28">
        <v>2010</v>
      </c>
      <c r="Q28">
        <v>2</v>
      </c>
      <c r="R28" s="3">
        <v>311686543</v>
      </c>
      <c r="S28" s="3">
        <v>285622278</v>
      </c>
    </row>
    <row r="29" spans="1:19" x14ac:dyDescent="0.25">
      <c r="A29">
        <v>2011</v>
      </c>
      <c r="B29">
        <v>2</v>
      </c>
      <c r="C29" s="3">
        <v>52015183</v>
      </c>
      <c r="D29" s="3">
        <v>66842712</v>
      </c>
      <c r="F29">
        <v>2011</v>
      </c>
      <c r="G29">
        <v>2</v>
      </c>
      <c r="H29" s="3">
        <v>335601155</v>
      </c>
      <c r="I29" s="3">
        <v>174418241</v>
      </c>
      <c r="K29">
        <v>2011</v>
      </c>
      <c r="L29">
        <v>2</v>
      </c>
      <c r="M29" s="3">
        <v>304990683</v>
      </c>
      <c r="N29" s="3">
        <v>282887407</v>
      </c>
      <c r="P29">
        <v>2011</v>
      </c>
      <c r="Q29">
        <v>2</v>
      </c>
      <c r="R29" s="3">
        <v>351631451</v>
      </c>
      <c r="S29" s="3">
        <v>320686156</v>
      </c>
    </row>
    <row r="30" spans="1:19" x14ac:dyDescent="0.25">
      <c r="A30">
        <v>2012</v>
      </c>
      <c r="B30">
        <v>2</v>
      </c>
      <c r="C30" s="3">
        <v>26634925</v>
      </c>
      <c r="D30" s="3">
        <v>55227731</v>
      </c>
      <c r="F30">
        <v>2012</v>
      </c>
      <c r="G30">
        <v>2</v>
      </c>
      <c r="H30" s="3">
        <v>329224434</v>
      </c>
      <c r="I30" s="3">
        <v>196632500</v>
      </c>
      <c r="K30">
        <v>2012</v>
      </c>
      <c r="L30">
        <v>2</v>
      </c>
      <c r="M30" s="3">
        <v>320844468</v>
      </c>
      <c r="N30" s="3">
        <v>319531130</v>
      </c>
      <c r="P30">
        <v>2012</v>
      </c>
      <c r="Q30">
        <v>2</v>
      </c>
      <c r="R30" s="3">
        <v>372782167</v>
      </c>
      <c r="S30" s="3">
        <v>344492628</v>
      </c>
    </row>
    <row r="32" spans="1:19" x14ac:dyDescent="0.25">
      <c r="A32">
        <v>2000</v>
      </c>
      <c r="D32" s="2">
        <f>D5/1000000</f>
        <v>67.628729000000007</v>
      </c>
      <c r="I32" s="2">
        <f>I5/1000000</f>
        <v>205.24330900000001</v>
      </c>
      <c r="N32" s="2">
        <f>N5/1000000</f>
        <v>320.04813999999999</v>
      </c>
      <c r="S32" s="2">
        <f>S5/1000000</f>
        <v>158.74930599999999</v>
      </c>
    </row>
    <row r="33" spans="1:19" x14ac:dyDescent="0.25">
      <c r="A33">
        <v>2001</v>
      </c>
      <c r="D33" s="2">
        <f t="shared" ref="D33:D57" si="0">D6/1000000</f>
        <v>76.750459000000006</v>
      </c>
      <c r="I33" s="2">
        <f t="shared" ref="I33:I57" si="1">I6/1000000</f>
        <v>237.625958</v>
      </c>
      <c r="N33" s="2">
        <f t="shared" ref="N33:N57" si="2">N6/1000000</f>
        <v>411.09425499999998</v>
      </c>
      <c r="S33" s="2">
        <f t="shared" ref="S33:S57" si="3">S6/1000000</f>
        <v>144.61074600000001</v>
      </c>
    </row>
    <row r="34" spans="1:19" x14ac:dyDescent="0.25">
      <c r="A34">
        <v>2002</v>
      </c>
      <c r="D34" s="2">
        <f t="shared" si="0"/>
        <v>83.255088999999998</v>
      </c>
      <c r="I34" s="2">
        <f t="shared" si="1"/>
        <v>230.633107</v>
      </c>
      <c r="N34" s="2">
        <f t="shared" si="2"/>
        <v>383.82439199999999</v>
      </c>
      <c r="S34" s="2">
        <f t="shared" si="3"/>
        <v>158.44781599999999</v>
      </c>
    </row>
    <row r="35" spans="1:19" x14ac:dyDescent="0.25">
      <c r="A35">
        <v>2003</v>
      </c>
      <c r="D35" s="2">
        <f t="shared" si="0"/>
        <v>88.537388000000007</v>
      </c>
      <c r="I35" s="2">
        <f t="shared" si="1"/>
        <v>233.73450800000001</v>
      </c>
      <c r="N35" s="2">
        <f t="shared" si="2"/>
        <v>400.46390200000002</v>
      </c>
      <c r="S35" s="2">
        <f t="shared" si="3"/>
        <v>157.49015900000001</v>
      </c>
    </row>
    <row r="36" spans="1:19" x14ac:dyDescent="0.25">
      <c r="A36">
        <v>2004</v>
      </c>
      <c r="D36" s="2">
        <f t="shared" si="0"/>
        <v>83.770059000000003</v>
      </c>
      <c r="I36" s="2">
        <f t="shared" si="1"/>
        <v>235.60183499999999</v>
      </c>
      <c r="N36" s="2">
        <f t="shared" si="2"/>
        <v>417.30381399999999</v>
      </c>
      <c r="S36" s="2">
        <f t="shared" si="3"/>
        <v>169.758306</v>
      </c>
    </row>
    <row r="37" spans="1:19" x14ac:dyDescent="0.25">
      <c r="A37">
        <v>2005</v>
      </c>
      <c r="D37" s="2">
        <f t="shared" si="0"/>
        <v>71.755302</v>
      </c>
      <c r="I37" s="2">
        <f t="shared" si="1"/>
        <v>222.327822</v>
      </c>
      <c r="N37" s="2">
        <f t="shared" si="2"/>
        <v>417.59881000000001</v>
      </c>
      <c r="S37" s="2">
        <f t="shared" si="3"/>
        <v>170.535123</v>
      </c>
    </row>
    <row r="38" spans="1:19" x14ac:dyDescent="0.25">
      <c r="A38">
        <v>2006</v>
      </c>
      <c r="D38" s="2">
        <f t="shared" si="0"/>
        <v>92.198801000000003</v>
      </c>
      <c r="I38" s="2">
        <f t="shared" si="1"/>
        <v>275.70382799999999</v>
      </c>
      <c r="N38" s="2">
        <f t="shared" si="2"/>
        <v>397.439593</v>
      </c>
      <c r="S38" s="2">
        <f t="shared" si="3"/>
        <v>186.911192</v>
      </c>
    </row>
    <row r="39" spans="1:19" x14ac:dyDescent="0.25">
      <c r="A39">
        <v>2007</v>
      </c>
      <c r="D39" s="2">
        <f t="shared" si="0"/>
        <v>96.242022000000006</v>
      </c>
      <c r="I39" s="2">
        <f t="shared" si="1"/>
        <v>305.65570200000002</v>
      </c>
      <c r="N39" s="2">
        <f t="shared" si="2"/>
        <v>451.44535000000002</v>
      </c>
      <c r="S39" s="2">
        <f t="shared" si="3"/>
        <v>216.017832</v>
      </c>
    </row>
    <row r="40" spans="1:19" x14ac:dyDescent="0.25">
      <c r="A40">
        <v>2008</v>
      </c>
      <c r="D40" s="2">
        <f t="shared" si="0"/>
        <v>112.670517</v>
      </c>
      <c r="I40" s="2">
        <f t="shared" si="1"/>
        <v>285.96876800000001</v>
      </c>
      <c r="N40" s="2">
        <f t="shared" si="2"/>
        <v>504.20597199999997</v>
      </c>
      <c r="S40" s="2">
        <f t="shared" si="3"/>
        <v>237.230017</v>
      </c>
    </row>
    <row r="41" spans="1:19" x14ac:dyDescent="0.25">
      <c r="A41">
        <v>2009</v>
      </c>
      <c r="D41" s="2">
        <f t="shared" si="0"/>
        <v>92.209248000000002</v>
      </c>
      <c r="I41" s="2">
        <f t="shared" si="1"/>
        <v>266.15686699999998</v>
      </c>
      <c r="N41" s="2">
        <f t="shared" si="2"/>
        <v>457.44019800000001</v>
      </c>
      <c r="S41" s="2">
        <f t="shared" si="3"/>
        <v>264.28236099999998</v>
      </c>
    </row>
    <row r="42" spans="1:19" x14ac:dyDescent="0.25">
      <c r="A42">
        <v>2010</v>
      </c>
      <c r="D42" s="2">
        <f t="shared" si="0"/>
        <v>92.598461</v>
      </c>
      <c r="I42" s="2">
        <f t="shared" si="1"/>
        <v>315.92230799999999</v>
      </c>
      <c r="N42" s="2">
        <f t="shared" si="2"/>
        <v>519.20483999999999</v>
      </c>
      <c r="S42" s="2">
        <f t="shared" si="3"/>
        <v>280.70717200000001</v>
      </c>
    </row>
    <row r="43" spans="1:19" x14ac:dyDescent="0.25">
      <c r="A43">
        <v>2011</v>
      </c>
      <c r="D43" s="2">
        <f t="shared" si="0"/>
        <v>80.461637999999994</v>
      </c>
      <c r="I43" s="2">
        <f t="shared" si="1"/>
        <v>299.57276000000002</v>
      </c>
      <c r="N43" s="2">
        <f t="shared" si="2"/>
        <v>476.832067</v>
      </c>
      <c r="S43" s="2">
        <f t="shared" si="3"/>
        <v>284.71515299999999</v>
      </c>
    </row>
    <row r="44" spans="1:19" x14ac:dyDescent="0.25">
      <c r="A44">
        <v>2012</v>
      </c>
      <c r="D44" s="2">
        <f t="shared" si="0"/>
        <v>70.201257999999996</v>
      </c>
      <c r="I44" s="2">
        <f t="shared" si="1"/>
        <v>277.09169000000003</v>
      </c>
      <c r="N44" s="2">
        <f t="shared" si="2"/>
        <v>451.64980800000001</v>
      </c>
      <c r="S44" s="2">
        <f t="shared" si="3"/>
        <v>274.63755099999997</v>
      </c>
    </row>
    <row r="45" spans="1:19" x14ac:dyDescent="0.25">
      <c r="A45">
        <v>2000</v>
      </c>
      <c r="D45" s="2">
        <f t="shared" si="0"/>
        <v>15.822087</v>
      </c>
      <c r="I45" s="2">
        <f t="shared" si="1"/>
        <v>68.982050999999998</v>
      </c>
      <c r="N45" s="2">
        <f t="shared" si="2"/>
        <v>82.623022000000006</v>
      </c>
      <c r="S45" s="2">
        <f t="shared" si="3"/>
        <v>131.54267300000001</v>
      </c>
    </row>
    <row r="46" spans="1:19" x14ac:dyDescent="0.25">
      <c r="A46">
        <v>2001</v>
      </c>
      <c r="D46" s="2">
        <f t="shared" si="0"/>
        <v>21.367571000000002</v>
      </c>
      <c r="I46" s="2">
        <f t="shared" si="1"/>
        <v>82.182895000000002</v>
      </c>
      <c r="N46" s="2">
        <f t="shared" si="2"/>
        <v>114.059713</v>
      </c>
      <c r="S46" s="2">
        <f t="shared" si="3"/>
        <v>126.662796</v>
      </c>
    </row>
    <row r="47" spans="1:19" x14ac:dyDescent="0.25">
      <c r="A47">
        <v>2002</v>
      </c>
      <c r="D47" s="2">
        <f t="shared" si="0"/>
        <v>23.787421999999999</v>
      </c>
      <c r="I47" s="2">
        <f t="shared" si="1"/>
        <v>101.213404</v>
      </c>
      <c r="N47" s="2">
        <f t="shared" si="2"/>
        <v>112.77373</v>
      </c>
      <c r="S47" s="2">
        <f t="shared" si="3"/>
        <v>142.70500200000001</v>
      </c>
    </row>
    <row r="48" spans="1:19" x14ac:dyDescent="0.25">
      <c r="A48">
        <v>2003</v>
      </c>
      <c r="D48" s="2">
        <f t="shared" si="0"/>
        <v>24.90645</v>
      </c>
      <c r="I48" s="2">
        <f t="shared" si="1"/>
        <v>96.028756999999999</v>
      </c>
      <c r="N48" s="2">
        <f t="shared" si="2"/>
        <v>134.69288299999999</v>
      </c>
      <c r="S48" s="2">
        <f t="shared" si="3"/>
        <v>154.89444399999999</v>
      </c>
    </row>
    <row r="49" spans="1:19" x14ac:dyDescent="0.25">
      <c r="A49">
        <v>2004</v>
      </c>
      <c r="D49" s="2">
        <f t="shared" si="0"/>
        <v>43.772644</v>
      </c>
      <c r="I49" s="2">
        <f t="shared" si="1"/>
        <v>108.03955499999999</v>
      </c>
      <c r="N49" s="2">
        <f t="shared" si="2"/>
        <v>137.64115899999999</v>
      </c>
      <c r="S49" s="2">
        <f t="shared" si="3"/>
        <v>147.920759</v>
      </c>
    </row>
    <row r="50" spans="1:19" x14ac:dyDescent="0.25">
      <c r="A50">
        <v>2005</v>
      </c>
      <c r="D50" s="2">
        <f t="shared" si="0"/>
        <v>44.530766</v>
      </c>
      <c r="I50" s="2">
        <f t="shared" si="1"/>
        <v>104.49453</v>
      </c>
      <c r="N50" s="2">
        <f t="shared" si="2"/>
        <v>142.74556000000001</v>
      </c>
      <c r="S50" s="2">
        <f t="shared" si="3"/>
        <v>147.20010400000001</v>
      </c>
    </row>
    <row r="51" spans="1:19" x14ac:dyDescent="0.25">
      <c r="A51">
        <v>2006</v>
      </c>
      <c r="D51" s="2">
        <f t="shared" si="0"/>
        <v>50.179654999999997</v>
      </c>
      <c r="I51" s="2">
        <f t="shared" si="1"/>
        <v>130.34098299999999</v>
      </c>
      <c r="N51" s="2">
        <f t="shared" si="2"/>
        <v>140.55967200000001</v>
      </c>
      <c r="S51" s="2">
        <f t="shared" si="3"/>
        <v>171.85136199999999</v>
      </c>
    </row>
    <row r="52" spans="1:19" x14ac:dyDescent="0.25">
      <c r="A52">
        <v>2007</v>
      </c>
      <c r="D52" s="2">
        <f t="shared" si="0"/>
        <v>60.187480000000001</v>
      </c>
      <c r="I52" s="2">
        <f t="shared" si="1"/>
        <v>156.91944000000001</v>
      </c>
      <c r="N52" s="2">
        <f t="shared" si="2"/>
        <v>163.052581</v>
      </c>
      <c r="S52" s="2">
        <f t="shared" si="3"/>
        <v>221.58637999999999</v>
      </c>
    </row>
    <row r="53" spans="1:19" x14ac:dyDescent="0.25">
      <c r="A53">
        <v>2008</v>
      </c>
      <c r="D53" s="2">
        <f t="shared" si="0"/>
        <v>48.853093999999999</v>
      </c>
      <c r="I53" s="2">
        <f t="shared" si="1"/>
        <v>188.74366499999999</v>
      </c>
      <c r="N53" s="2">
        <f t="shared" si="2"/>
        <v>207.55328399999999</v>
      </c>
      <c r="S53" s="2">
        <f t="shared" si="3"/>
        <v>253.86229499999999</v>
      </c>
    </row>
    <row r="54" spans="1:19" x14ac:dyDescent="0.25">
      <c r="A54">
        <v>2009</v>
      </c>
      <c r="D54" s="2">
        <f t="shared" si="0"/>
        <v>54.102769000000002</v>
      </c>
      <c r="I54" s="2">
        <f t="shared" si="1"/>
        <v>189.038927</v>
      </c>
      <c r="N54" s="2">
        <f t="shared" si="2"/>
        <v>209.157543</v>
      </c>
      <c r="S54" s="2">
        <f t="shared" si="3"/>
        <v>277.37175999999999</v>
      </c>
    </row>
    <row r="55" spans="1:19" x14ac:dyDescent="0.25">
      <c r="A55">
        <v>2010</v>
      </c>
      <c r="D55" s="2">
        <f t="shared" si="0"/>
        <v>57.765045999999998</v>
      </c>
      <c r="I55" s="2">
        <f t="shared" si="1"/>
        <v>166.812578</v>
      </c>
      <c r="N55" s="2">
        <f t="shared" si="2"/>
        <v>270.10740600000003</v>
      </c>
      <c r="S55" s="2">
        <f t="shared" si="3"/>
        <v>285.62227799999999</v>
      </c>
    </row>
    <row r="56" spans="1:19" x14ac:dyDescent="0.25">
      <c r="A56">
        <v>2011</v>
      </c>
      <c r="D56" s="2">
        <f t="shared" si="0"/>
        <v>66.842712000000006</v>
      </c>
      <c r="I56" s="2">
        <f t="shared" si="1"/>
        <v>174.41824099999999</v>
      </c>
      <c r="N56" s="2">
        <f t="shared" si="2"/>
        <v>282.887407</v>
      </c>
      <c r="S56" s="2">
        <f t="shared" si="3"/>
        <v>320.68615599999998</v>
      </c>
    </row>
    <row r="57" spans="1:19" x14ac:dyDescent="0.25">
      <c r="A57">
        <v>2012</v>
      </c>
      <c r="D57" s="2">
        <f t="shared" si="0"/>
        <v>55.227730999999999</v>
      </c>
      <c r="I57" s="2">
        <f t="shared" si="1"/>
        <v>196.63249999999999</v>
      </c>
      <c r="N57" s="2">
        <f t="shared" si="2"/>
        <v>319.53113000000002</v>
      </c>
      <c r="S57" s="2">
        <f t="shared" si="3"/>
        <v>344.49262800000002</v>
      </c>
    </row>
    <row r="59" spans="1:19" x14ac:dyDescent="0.25">
      <c r="A59" t="s">
        <v>3</v>
      </c>
    </row>
    <row r="60" spans="1:19" x14ac:dyDescent="0.25">
      <c r="A60" t="s">
        <v>2</v>
      </c>
      <c r="B60" t="s">
        <v>4</v>
      </c>
      <c r="C60" t="s">
        <v>5</v>
      </c>
      <c r="D60" t="s">
        <v>6</v>
      </c>
      <c r="K60" s="5" t="s">
        <v>2</v>
      </c>
      <c r="L60" s="5" t="s">
        <v>4</v>
      </c>
      <c r="M60" s="5" t="s">
        <v>13</v>
      </c>
    </row>
    <row r="61" spans="1:19" x14ac:dyDescent="0.25">
      <c r="A61">
        <v>2000</v>
      </c>
      <c r="B61">
        <v>1</v>
      </c>
      <c r="C61">
        <v>53626131321</v>
      </c>
      <c r="D61">
        <v>45589971183</v>
      </c>
      <c r="F61">
        <f>D61/1000000</f>
        <v>45589.971183000001</v>
      </c>
      <c r="K61" s="6">
        <v>2000</v>
      </c>
      <c r="L61" s="6">
        <v>1</v>
      </c>
      <c r="M61" s="7">
        <v>4576326039</v>
      </c>
      <c r="N61">
        <f>M61/1000000</f>
        <v>4576.3260389999996</v>
      </c>
    </row>
    <row r="62" spans="1:19" x14ac:dyDescent="0.25">
      <c r="A62">
        <v>2001</v>
      </c>
      <c r="B62">
        <v>1</v>
      </c>
      <c r="C62">
        <v>54740165913</v>
      </c>
      <c r="D62">
        <v>46560017292</v>
      </c>
      <c r="F62">
        <f t="shared" ref="F62:F86" si="4">D62/1000000</f>
        <v>46560.017291999997</v>
      </c>
      <c r="K62" s="6">
        <v>2001</v>
      </c>
      <c r="L62" s="6">
        <v>1</v>
      </c>
      <c r="M62" s="7">
        <v>4954356735</v>
      </c>
      <c r="N62">
        <f t="shared" ref="N62:N86" si="5">M62/1000000</f>
        <v>4954.3567350000003</v>
      </c>
    </row>
    <row r="63" spans="1:19" x14ac:dyDescent="0.25">
      <c r="A63">
        <v>2002</v>
      </c>
      <c r="B63">
        <v>1</v>
      </c>
      <c r="C63">
        <v>56176607248</v>
      </c>
      <c r="D63">
        <v>45079949454</v>
      </c>
      <c r="F63">
        <f t="shared" si="4"/>
        <v>45079.949454000001</v>
      </c>
      <c r="K63" s="6">
        <v>2002</v>
      </c>
      <c r="L63" s="6">
        <v>1</v>
      </c>
      <c r="M63" s="7">
        <v>4955527923</v>
      </c>
      <c r="N63">
        <f t="shared" si="5"/>
        <v>4955.5279229999996</v>
      </c>
    </row>
    <row r="64" spans="1:19" x14ac:dyDescent="0.25">
      <c r="A64">
        <v>2003</v>
      </c>
      <c r="B64">
        <v>1</v>
      </c>
      <c r="C64">
        <v>53247627062</v>
      </c>
      <c r="D64">
        <v>44441381384</v>
      </c>
      <c r="F64">
        <f t="shared" si="4"/>
        <v>44441.381384</v>
      </c>
      <c r="K64" s="6">
        <v>2003</v>
      </c>
      <c r="L64" s="6">
        <v>1</v>
      </c>
      <c r="M64" s="7">
        <v>4924540198</v>
      </c>
      <c r="N64">
        <f t="shared" si="5"/>
        <v>4924.5401979999997</v>
      </c>
    </row>
    <row r="65" spans="1:14" x14ac:dyDescent="0.25">
      <c r="A65">
        <v>2004</v>
      </c>
      <c r="B65">
        <v>1</v>
      </c>
      <c r="C65">
        <v>55311404893</v>
      </c>
      <c r="D65">
        <v>49259709117</v>
      </c>
      <c r="F65">
        <f t="shared" si="4"/>
        <v>49259.709116999999</v>
      </c>
      <c r="K65" s="6">
        <v>2004</v>
      </c>
      <c r="L65" s="6">
        <v>1</v>
      </c>
      <c r="M65" s="7">
        <v>5225703375</v>
      </c>
      <c r="N65">
        <f t="shared" si="5"/>
        <v>5225.7033750000001</v>
      </c>
    </row>
    <row r="66" spans="1:14" x14ac:dyDescent="0.25">
      <c r="A66">
        <v>2005</v>
      </c>
      <c r="B66">
        <v>1</v>
      </c>
      <c r="C66">
        <v>56937663080</v>
      </c>
      <c r="D66">
        <v>51293939738</v>
      </c>
      <c r="F66">
        <f t="shared" si="4"/>
        <v>51293.939738000001</v>
      </c>
      <c r="K66" s="6">
        <v>2005</v>
      </c>
      <c r="L66" s="6">
        <v>1</v>
      </c>
      <c r="M66" s="7">
        <v>5148045029</v>
      </c>
      <c r="N66">
        <f t="shared" si="5"/>
        <v>5148.0450289999999</v>
      </c>
    </row>
    <row r="67" spans="1:14" x14ac:dyDescent="0.25">
      <c r="A67">
        <v>2006</v>
      </c>
      <c r="B67">
        <v>1</v>
      </c>
      <c r="C67">
        <v>56359819207</v>
      </c>
      <c r="D67">
        <v>56190285397</v>
      </c>
      <c r="F67">
        <f t="shared" si="4"/>
        <v>56190.285397</v>
      </c>
      <c r="K67" s="6">
        <v>2006</v>
      </c>
      <c r="L67" s="6">
        <v>1</v>
      </c>
      <c r="M67" s="7">
        <v>5576176065</v>
      </c>
      <c r="N67">
        <f t="shared" si="5"/>
        <v>5576.1760649999997</v>
      </c>
    </row>
    <row r="68" spans="1:14" x14ac:dyDescent="0.25">
      <c r="A68">
        <v>2007</v>
      </c>
      <c r="B68">
        <v>1</v>
      </c>
      <c r="C68">
        <v>56657414594</v>
      </c>
      <c r="D68">
        <v>59926609694</v>
      </c>
      <c r="F68">
        <f t="shared" si="4"/>
        <v>59926.609693999999</v>
      </c>
      <c r="K68" s="6">
        <v>2007</v>
      </c>
      <c r="L68" s="6">
        <v>1</v>
      </c>
      <c r="M68" s="7">
        <v>6365858610</v>
      </c>
      <c r="N68">
        <f t="shared" si="5"/>
        <v>6365.8586100000002</v>
      </c>
    </row>
    <row r="69" spans="1:14" x14ac:dyDescent="0.25">
      <c r="A69">
        <v>2008</v>
      </c>
      <c r="B69">
        <v>1</v>
      </c>
      <c r="C69">
        <v>55649884819</v>
      </c>
      <c r="D69">
        <v>64193934367</v>
      </c>
      <c r="F69">
        <f t="shared" si="4"/>
        <v>64193.934367000002</v>
      </c>
      <c r="K69" s="6">
        <v>2008</v>
      </c>
      <c r="L69" s="6">
        <v>1</v>
      </c>
      <c r="M69" s="7">
        <v>7085036959</v>
      </c>
      <c r="N69">
        <f t="shared" si="5"/>
        <v>7085.036959</v>
      </c>
    </row>
    <row r="70" spans="1:14" x14ac:dyDescent="0.25">
      <c r="A70">
        <v>2009</v>
      </c>
      <c r="B70">
        <v>1</v>
      </c>
      <c r="C70">
        <v>53106221031</v>
      </c>
      <c r="D70">
        <v>51378500643</v>
      </c>
      <c r="F70">
        <f t="shared" si="4"/>
        <v>51378.500642999999</v>
      </c>
      <c r="K70" s="6">
        <v>2009</v>
      </c>
      <c r="L70" s="6">
        <v>1</v>
      </c>
      <c r="M70" s="7">
        <v>6537582579</v>
      </c>
      <c r="N70">
        <f t="shared" si="5"/>
        <v>6537.5825789999999</v>
      </c>
    </row>
    <row r="71" spans="1:14" x14ac:dyDescent="0.25">
      <c r="A71">
        <v>2010</v>
      </c>
      <c r="B71">
        <v>1</v>
      </c>
      <c r="C71">
        <v>54377717978</v>
      </c>
      <c r="D71">
        <v>58647449476</v>
      </c>
      <c r="F71">
        <f t="shared" si="4"/>
        <v>58647.449476000002</v>
      </c>
      <c r="K71" s="6">
        <v>2010</v>
      </c>
      <c r="L71" s="6">
        <v>1</v>
      </c>
      <c r="M71" s="7">
        <v>6992486043</v>
      </c>
      <c r="N71">
        <f t="shared" si="5"/>
        <v>6992.4860429999999</v>
      </c>
    </row>
    <row r="72" spans="1:14" x14ac:dyDescent="0.25">
      <c r="A72">
        <v>2011</v>
      </c>
      <c r="B72">
        <v>1</v>
      </c>
      <c r="C72">
        <v>52595741191</v>
      </c>
      <c r="D72">
        <v>59242947377</v>
      </c>
      <c r="F72">
        <f t="shared" si="4"/>
        <v>59242.947376999997</v>
      </c>
      <c r="K72" s="6">
        <v>2011</v>
      </c>
      <c r="L72" s="6">
        <v>1</v>
      </c>
      <c r="M72" s="7">
        <v>7682657936</v>
      </c>
      <c r="N72">
        <f t="shared" si="5"/>
        <v>7682.6579359999996</v>
      </c>
    </row>
    <row r="73" spans="1:14" x14ac:dyDescent="0.25">
      <c r="A73">
        <v>2012</v>
      </c>
      <c r="B73">
        <v>1</v>
      </c>
      <c r="C73">
        <v>51382827274</v>
      </c>
      <c r="D73">
        <v>56207767700</v>
      </c>
      <c r="F73">
        <f t="shared" si="4"/>
        <v>56207.767699999997</v>
      </c>
      <c r="K73" s="6">
        <v>2012</v>
      </c>
      <c r="L73" s="6">
        <v>1</v>
      </c>
      <c r="M73" s="7">
        <v>7507399051</v>
      </c>
      <c r="N73">
        <f t="shared" si="5"/>
        <v>7507.3990510000003</v>
      </c>
    </row>
    <row r="74" spans="1:14" x14ac:dyDescent="0.25">
      <c r="A74">
        <v>2000</v>
      </c>
      <c r="B74">
        <v>2</v>
      </c>
      <c r="C74">
        <v>16864353985</v>
      </c>
      <c r="D74">
        <v>26977649531</v>
      </c>
      <c r="F74">
        <f t="shared" si="4"/>
        <v>26977.649530999999</v>
      </c>
      <c r="K74" s="6">
        <v>2000</v>
      </c>
      <c r="L74" s="6">
        <v>2</v>
      </c>
      <c r="M74" s="7">
        <v>1654582373</v>
      </c>
      <c r="N74">
        <f t="shared" si="5"/>
        <v>1654.582373</v>
      </c>
    </row>
    <row r="75" spans="1:14" x14ac:dyDescent="0.25">
      <c r="A75">
        <v>2001</v>
      </c>
      <c r="B75">
        <v>2</v>
      </c>
      <c r="C75">
        <v>16700482672</v>
      </c>
      <c r="D75">
        <v>27860759446</v>
      </c>
      <c r="F75">
        <f t="shared" si="4"/>
        <v>27860.759446</v>
      </c>
      <c r="K75" s="6">
        <v>2001</v>
      </c>
      <c r="L75" s="6">
        <v>2</v>
      </c>
      <c r="M75" s="7">
        <v>1767290291</v>
      </c>
      <c r="N75">
        <f t="shared" si="5"/>
        <v>1767.290291</v>
      </c>
    </row>
    <row r="76" spans="1:14" x14ac:dyDescent="0.25">
      <c r="A76">
        <v>2002</v>
      </c>
      <c r="B76">
        <v>2</v>
      </c>
      <c r="C76">
        <v>18545271444</v>
      </c>
      <c r="D76">
        <v>28461979828</v>
      </c>
      <c r="F76">
        <f t="shared" si="4"/>
        <v>28461.979828</v>
      </c>
      <c r="K76" s="6">
        <v>2002</v>
      </c>
      <c r="L76" s="6">
        <v>2</v>
      </c>
      <c r="M76" s="7">
        <v>1961442652</v>
      </c>
      <c r="N76">
        <f t="shared" si="5"/>
        <v>1961.442652</v>
      </c>
    </row>
    <row r="77" spans="1:14" x14ac:dyDescent="0.25">
      <c r="A77">
        <v>2003</v>
      </c>
      <c r="B77">
        <v>2</v>
      </c>
      <c r="C77">
        <v>20646865394</v>
      </c>
      <c r="D77">
        <v>29260785753</v>
      </c>
      <c r="F77">
        <f t="shared" si="4"/>
        <v>29260.785753</v>
      </c>
      <c r="K77" s="6">
        <v>2003</v>
      </c>
      <c r="L77" s="6">
        <v>2</v>
      </c>
      <c r="M77" s="7">
        <v>2022749715</v>
      </c>
      <c r="N77">
        <f t="shared" si="5"/>
        <v>2022.7497149999999</v>
      </c>
    </row>
    <row r="78" spans="1:14" x14ac:dyDescent="0.25">
      <c r="A78">
        <v>2004</v>
      </c>
      <c r="B78">
        <v>2</v>
      </c>
      <c r="C78">
        <v>23375380593</v>
      </c>
      <c r="D78">
        <v>30920532469</v>
      </c>
      <c r="F78">
        <f t="shared" si="4"/>
        <v>30920.532469000002</v>
      </c>
      <c r="K78" s="6">
        <v>2004</v>
      </c>
      <c r="L78" s="6">
        <v>2</v>
      </c>
      <c r="M78" s="7">
        <v>2148512153</v>
      </c>
      <c r="N78">
        <f t="shared" si="5"/>
        <v>2148.5121530000001</v>
      </c>
    </row>
    <row r="79" spans="1:14" x14ac:dyDescent="0.25">
      <c r="A79">
        <v>2005</v>
      </c>
      <c r="B79">
        <v>2</v>
      </c>
      <c r="C79">
        <v>24490607741</v>
      </c>
      <c r="D79">
        <v>30783259649</v>
      </c>
      <c r="F79">
        <f t="shared" si="4"/>
        <v>30783.259649</v>
      </c>
      <c r="K79" s="6">
        <v>2005</v>
      </c>
      <c r="L79" s="6">
        <v>2</v>
      </c>
      <c r="M79" s="7">
        <v>2313509006</v>
      </c>
      <c r="N79">
        <f t="shared" si="5"/>
        <v>2313.5090060000002</v>
      </c>
    </row>
    <row r="80" spans="1:14" x14ac:dyDescent="0.25">
      <c r="A80">
        <v>2006</v>
      </c>
      <c r="B80">
        <v>2</v>
      </c>
      <c r="C80">
        <v>28636372596</v>
      </c>
      <c r="D80">
        <v>35375072922</v>
      </c>
      <c r="F80">
        <f t="shared" si="4"/>
        <v>35375.072921999999</v>
      </c>
      <c r="K80" s="6">
        <v>2006</v>
      </c>
      <c r="L80" s="6">
        <v>2</v>
      </c>
      <c r="M80" s="7">
        <v>2657626265</v>
      </c>
      <c r="N80">
        <f t="shared" si="5"/>
        <v>2657.6262649999999</v>
      </c>
    </row>
    <row r="81" spans="1:14" x14ac:dyDescent="0.25">
      <c r="A81">
        <v>2007</v>
      </c>
      <c r="B81">
        <v>2</v>
      </c>
      <c r="C81">
        <v>30641741412</v>
      </c>
      <c r="D81">
        <v>38300582678</v>
      </c>
      <c r="F81">
        <f t="shared" si="4"/>
        <v>38300.582677999999</v>
      </c>
      <c r="K81" s="6">
        <v>2007</v>
      </c>
      <c r="L81" s="6">
        <v>2</v>
      </c>
      <c r="M81" s="7">
        <v>3179912094</v>
      </c>
      <c r="N81">
        <f t="shared" si="5"/>
        <v>3179.9120939999998</v>
      </c>
    </row>
    <row r="82" spans="1:14" x14ac:dyDescent="0.25">
      <c r="A82">
        <v>2008</v>
      </c>
      <c r="B82">
        <v>2</v>
      </c>
      <c r="C82">
        <v>30865391240</v>
      </c>
      <c r="D82">
        <v>38853579926</v>
      </c>
      <c r="F82">
        <f t="shared" si="4"/>
        <v>38853.579925999999</v>
      </c>
      <c r="K82" s="6">
        <v>2008</v>
      </c>
      <c r="L82" s="6">
        <v>2</v>
      </c>
      <c r="M82" s="7">
        <v>3626809511</v>
      </c>
      <c r="N82">
        <f t="shared" si="5"/>
        <v>3626.8095109999999</v>
      </c>
    </row>
    <row r="83" spans="1:14" x14ac:dyDescent="0.25">
      <c r="A83">
        <v>2009</v>
      </c>
      <c r="B83">
        <v>2</v>
      </c>
      <c r="C83">
        <v>26851641115</v>
      </c>
      <c r="D83">
        <v>31697180557</v>
      </c>
      <c r="F83">
        <f t="shared" si="4"/>
        <v>31697.180557</v>
      </c>
      <c r="K83" s="6">
        <v>2009</v>
      </c>
      <c r="L83" s="6">
        <v>2</v>
      </c>
      <c r="M83" s="7">
        <v>3517437394</v>
      </c>
      <c r="N83">
        <f t="shared" si="5"/>
        <v>3517.437394</v>
      </c>
    </row>
    <row r="84" spans="1:14" x14ac:dyDescent="0.25">
      <c r="A84">
        <v>2010</v>
      </c>
      <c r="B84">
        <v>2</v>
      </c>
      <c r="C84">
        <v>30516859448</v>
      </c>
      <c r="D84">
        <v>37268788392</v>
      </c>
      <c r="F84">
        <f t="shared" si="4"/>
        <v>37268.788392000002</v>
      </c>
      <c r="K84" s="6">
        <v>2010</v>
      </c>
      <c r="L84" s="6">
        <v>2</v>
      </c>
      <c r="M84" s="7">
        <v>3723238000</v>
      </c>
      <c r="N84">
        <f t="shared" si="5"/>
        <v>3723.2379999999998</v>
      </c>
    </row>
    <row r="85" spans="1:14" x14ac:dyDescent="0.25">
      <c r="A85">
        <v>2011</v>
      </c>
      <c r="B85">
        <v>2</v>
      </c>
      <c r="C85">
        <v>31797293312</v>
      </c>
      <c r="D85">
        <v>42880790807</v>
      </c>
      <c r="F85">
        <f t="shared" si="4"/>
        <v>42880.790806999998</v>
      </c>
      <c r="K85" s="6">
        <v>2011</v>
      </c>
      <c r="L85" s="6">
        <v>2</v>
      </c>
      <c r="M85" s="7">
        <v>4156725642</v>
      </c>
      <c r="N85">
        <f t="shared" si="5"/>
        <v>4156.7256420000003</v>
      </c>
    </row>
    <row r="86" spans="1:14" x14ac:dyDescent="0.25">
      <c r="A86">
        <v>2012</v>
      </c>
      <c r="B86">
        <v>2</v>
      </c>
      <c r="C86">
        <v>33126681326</v>
      </c>
      <c r="D86">
        <v>45407326806</v>
      </c>
      <c r="F86">
        <f t="shared" si="4"/>
        <v>45407.326805999997</v>
      </c>
      <c r="K86" s="6">
        <v>2012</v>
      </c>
      <c r="L86" s="6">
        <v>2</v>
      </c>
      <c r="M86" s="7">
        <v>4492920778</v>
      </c>
      <c r="N86">
        <f t="shared" si="5"/>
        <v>4492.9207779999997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5"/>
  <sheetViews>
    <sheetView showGridLines="0" zoomScale="95" zoomScaleNormal="95" workbookViewId="0"/>
  </sheetViews>
  <sheetFormatPr defaultRowHeight="15" x14ac:dyDescent="0.25"/>
  <cols>
    <col min="1" max="1" width="2.42578125" style="1" customWidth="1"/>
    <col min="2" max="2" width="32" style="1" customWidth="1"/>
    <col min="3" max="3" width="16.140625" style="1" customWidth="1"/>
    <col min="4" max="16" width="12.7109375" style="1" customWidth="1"/>
    <col min="17" max="16384" width="9.140625" style="1"/>
  </cols>
  <sheetData>
    <row r="1" spans="2:30" ht="30" customHeight="1" x14ac:dyDescent="0.25">
      <c r="B1" s="8" t="s">
        <v>75</v>
      </c>
      <c r="M1"/>
      <c r="N1"/>
      <c r="O1"/>
      <c r="P1"/>
      <c r="Q1"/>
      <c r="R1"/>
      <c r="S1"/>
      <c r="T1"/>
      <c r="U1"/>
      <c r="V1"/>
      <c r="W1"/>
      <c r="X1"/>
      <c r="Y1"/>
    </row>
    <row r="2" spans="2:30" ht="30" customHeight="1" x14ac:dyDescent="0.25">
      <c r="B2" s="10" t="s">
        <v>62</v>
      </c>
      <c r="C2" s="54" t="s">
        <v>38</v>
      </c>
      <c r="D2" s="49">
        <v>2010</v>
      </c>
      <c r="E2" s="49">
        <v>2011</v>
      </c>
      <c r="F2" s="49">
        <v>2012</v>
      </c>
      <c r="G2" s="49">
        <v>2013</v>
      </c>
      <c r="H2" s="49">
        <v>2014</v>
      </c>
      <c r="I2" s="49">
        <v>2015</v>
      </c>
      <c r="J2" s="49">
        <v>2016</v>
      </c>
      <c r="K2" s="49">
        <v>2017</v>
      </c>
      <c r="L2" s="49">
        <v>2018</v>
      </c>
      <c r="M2" s="49">
        <v>2019</v>
      </c>
      <c r="N2" s="49">
        <v>2020</v>
      </c>
      <c r="O2" s="49">
        <v>2021</v>
      </c>
      <c r="P2" s="49">
        <v>2022</v>
      </c>
      <c r="R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20.100000000000001" customHeight="1" x14ac:dyDescent="0.25">
      <c r="B3" s="60" t="s">
        <v>63</v>
      </c>
      <c r="C3" s="61" t="s">
        <v>76</v>
      </c>
      <c r="D3" s="88">
        <v>496.71000000000004</v>
      </c>
      <c r="E3" s="88">
        <v>495.61</v>
      </c>
      <c r="F3" s="88">
        <v>465.40999999999997</v>
      </c>
      <c r="G3" s="88">
        <v>470.77</v>
      </c>
      <c r="H3" s="88">
        <v>445.10999999999996</v>
      </c>
      <c r="I3" s="88">
        <v>476.21000000000004</v>
      </c>
      <c r="J3" s="88">
        <v>508.28</v>
      </c>
      <c r="K3" s="88">
        <v>529.15</v>
      </c>
      <c r="L3" s="88">
        <v>570.22</v>
      </c>
      <c r="M3" s="88">
        <v>564.81999999999994</v>
      </c>
      <c r="N3" s="88">
        <v>545.30999999999995</v>
      </c>
      <c r="O3" s="88">
        <v>565.66000000000008</v>
      </c>
      <c r="P3" s="88">
        <v>604.53000000000009</v>
      </c>
      <c r="S3" s="62"/>
      <c r="T3" s="62"/>
      <c r="U3" s="62"/>
      <c r="V3" s="4"/>
      <c r="W3" s="4"/>
      <c r="X3" s="4"/>
      <c r="Y3" s="4"/>
      <c r="Z3" s="4"/>
      <c r="AA3" s="4"/>
      <c r="AB3" s="3"/>
      <c r="AC3" s="3"/>
      <c r="AD3" s="3"/>
    </row>
    <row r="4" spans="2:30" ht="20.100000000000001" customHeight="1" x14ac:dyDescent="0.25">
      <c r="B4" s="63" t="s">
        <v>64</v>
      </c>
      <c r="C4" s="64" t="s">
        <v>76</v>
      </c>
      <c r="D4" s="89">
        <v>91.696728999999991</v>
      </c>
      <c r="E4" s="89">
        <v>78.796592000000004</v>
      </c>
      <c r="F4" s="89">
        <v>72.610394999999983</v>
      </c>
      <c r="G4" s="89">
        <v>74.703022999999988</v>
      </c>
      <c r="H4" s="89">
        <v>83.902041999999994</v>
      </c>
      <c r="I4" s="89">
        <v>87.093378999999999</v>
      </c>
      <c r="J4" s="89">
        <v>103.181849</v>
      </c>
      <c r="K4" s="89">
        <v>123.89851999999999</v>
      </c>
      <c r="L4" s="89">
        <v>126.58603100000001</v>
      </c>
      <c r="M4" s="89">
        <v>127.26603799999999</v>
      </c>
      <c r="N4" s="89">
        <v>128.381405</v>
      </c>
      <c r="O4" s="89">
        <v>162.32834600000001</v>
      </c>
      <c r="P4" s="89">
        <v>195.36751699999996</v>
      </c>
      <c r="S4" s="62"/>
      <c r="T4" s="62"/>
      <c r="U4" s="62"/>
      <c r="V4" s="4"/>
      <c r="W4" s="4"/>
      <c r="X4" s="4"/>
      <c r="Y4" s="4"/>
      <c r="Z4" s="4"/>
      <c r="AA4" s="4"/>
      <c r="AB4" s="3"/>
      <c r="AC4" s="3"/>
      <c r="AD4" s="3"/>
    </row>
    <row r="5" spans="2:30" ht="20.100000000000001" customHeight="1" x14ac:dyDescent="0.25">
      <c r="B5" s="65" t="s">
        <v>65</v>
      </c>
      <c r="C5" s="66" t="s">
        <v>76</v>
      </c>
      <c r="D5" s="90">
        <v>57.765046000000012</v>
      </c>
      <c r="E5" s="90">
        <v>61.304538000000001</v>
      </c>
      <c r="F5" s="90">
        <v>54.849606000000009</v>
      </c>
      <c r="G5" s="90">
        <v>51.309461999999996</v>
      </c>
      <c r="H5" s="90">
        <v>54.445197</v>
      </c>
      <c r="I5" s="90">
        <v>64.975834000000006</v>
      </c>
      <c r="J5" s="90">
        <v>76.839183000000006</v>
      </c>
      <c r="K5" s="90">
        <v>79.173641000000003</v>
      </c>
      <c r="L5" s="90">
        <v>78.579010000000011</v>
      </c>
      <c r="M5" s="90">
        <v>98.160495999999981</v>
      </c>
      <c r="N5" s="90">
        <v>108.753416</v>
      </c>
      <c r="O5" s="90">
        <v>126.497581</v>
      </c>
      <c r="P5" s="90">
        <v>131.29020199999999</v>
      </c>
      <c r="S5" s="62"/>
      <c r="T5" s="62"/>
      <c r="U5" s="62"/>
      <c r="V5" s="4"/>
      <c r="W5" s="4"/>
      <c r="X5" s="4"/>
      <c r="Y5" s="4"/>
      <c r="Z5" s="4"/>
      <c r="AA5" s="4"/>
      <c r="AB5" s="4"/>
      <c r="AC5" s="4"/>
      <c r="AD5" s="4"/>
    </row>
    <row r="6" spans="2:30" x14ac:dyDescent="0.25">
      <c r="B6" s="60"/>
      <c r="C6" s="61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2:30" ht="24" customHeight="1" x14ac:dyDescent="0.25">
      <c r="B7" s="67" t="s">
        <v>66</v>
      </c>
      <c r="C7" s="68" t="s">
        <v>17</v>
      </c>
      <c r="D7" s="76">
        <f t="shared" ref="D7:L7" si="0">D5/D3*100</f>
        <v>11.629531517384391</v>
      </c>
      <c r="E7" s="76">
        <f t="shared" si="0"/>
        <v>12.369511914610278</v>
      </c>
      <c r="F7" s="76">
        <f t="shared" si="0"/>
        <v>11.785222921724934</v>
      </c>
      <c r="G7" s="76">
        <f t="shared" si="0"/>
        <v>10.899050916583469</v>
      </c>
      <c r="H7" s="76">
        <f t="shared" si="0"/>
        <v>12.231852126440657</v>
      </c>
      <c r="I7" s="76">
        <f t="shared" si="0"/>
        <v>13.644365721005439</v>
      </c>
      <c r="J7" s="76">
        <f t="shared" si="0"/>
        <v>15.117490949870152</v>
      </c>
      <c r="K7" s="76">
        <f t="shared" si="0"/>
        <v>14.962419162808279</v>
      </c>
      <c r="L7" s="76">
        <f t="shared" si="0"/>
        <v>13.780472449230121</v>
      </c>
      <c r="M7" s="76">
        <f t="shared" ref="M7:N7" si="1">M5/M3*100</f>
        <v>17.379075811763038</v>
      </c>
      <c r="N7" s="76">
        <f t="shared" si="1"/>
        <v>19.943411270653392</v>
      </c>
      <c r="O7" s="76">
        <f t="shared" ref="O7:P7" si="2">O5/O3*100</f>
        <v>22.362829438178409</v>
      </c>
      <c r="P7" s="76">
        <f t="shared" si="2"/>
        <v>21.717731460804256</v>
      </c>
    </row>
    <row r="8" spans="2:30" ht="24" customHeight="1" x14ac:dyDescent="0.25">
      <c r="B8" s="69" t="s">
        <v>67</v>
      </c>
      <c r="C8" s="70" t="s">
        <v>76</v>
      </c>
      <c r="D8" s="77">
        <f t="shared" ref="D8:L8" si="3">D3+D4-D5</f>
        <v>530.64168300000006</v>
      </c>
      <c r="E8" s="77">
        <f t="shared" si="3"/>
        <v>513.10205400000007</v>
      </c>
      <c r="F8" s="77">
        <f t="shared" si="3"/>
        <v>483.17078900000001</v>
      </c>
      <c r="G8" s="77">
        <f t="shared" si="3"/>
        <v>494.16356100000002</v>
      </c>
      <c r="H8" s="77">
        <f t="shared" si="3"/>
        <v>474.56684499999994</v>
      </c>
      <c r="I8" s="77">
        <f t="shared" si="3"/>
        <v>498.32754500000004</v>
      </c>
      <c r="J8" s="77">
        <f t="shared" si="3"/>
        <v>534.62266599999998</v>
      </c>
      <c r="K8" s="77">
        <f t="shared" si="3"/>
        <v>573.87487899999996</v>
      </c>
      <c r="L8" s="77">
        <f t="shared" si="3"/>
        <v>618.22702100000004</v>
      </c>
      <c r="M8" s="77">
        <f t="shared" ref="M8:N8" si="4">M3+M4-M5</f>
        <v>593.92554199999995</v>
      </c>
      <c r="N8" s="77">
        <f t="shared" si="4"/>
        <v>564.9379889999999</v>
      </c>
      <c r="O8" s="77">
        <f t="shared" ref="O8:P8" si="5">O3+O4-O5</f>
        <v>601.49076500000012</v>
      </c>
      <c r="P8" s="77">
        <f t="shared" si="5"/>
        <v>668.60731500000009</v>
      </c>
    </row>
    <row r="9" spans="2:30" ht="24" customHeight="1" x14ac:dyDescent="0.25">
      <c r="B9" s="67" t="s">
        <v>68</v>
      </c>
      <c r="C9" s="68" t="s">
        <v>17</v>
      </c>
      <c r="D9" s="76">
        <f t="shared" ref="D9:L9" si="6">D3/D8*100</f>
        <v>93.605537580808544</v>
      </c>
      <c r="E9" s="76">
        <f t="shared" si="6"/>
        <v>96.590921072399354</v>
      </c>
      <c r="F9" s="76">
        <f t="shared" si="6"/>
        <v>96.324117805888292</v>
      </c>
      <c r="G9" s="76">
        <f t="shared" si="6"/>
        <v>95.266028730920524</v>
      </c>
      <c r="H9" s="76">
        <f t="shared" si="6"/>
        <v>93.792898658986601</v>
      </c>
      <c r="I9" s="76">
        <f t="shared" si="6"/>
        <v>95.56164510231919</v>
      </c>
      <c r="J9" s="76">
        <f t="shared" si="6"/>
        <v>95.072661958556012</v>
      </c>
      <c r="K9" s="76">
        <f t="shared" si="6"/>
        <v>92.206510402069725</v>
      </c>
      <c r="L9" s="76">
        <f t="shared" si="6"/>
        <v>92.234726181597935</v>
      </c>
      <c r="M9" s="76">
        <f t="shared" ref="M9:N9" si="7">M3/M8*100</f>
        <v>95.099462821216747</v>
      </c>
      <c r="N9" s="76">
        <f t="shared" si="7"/>
        <v>96.525638320987483</v>
      </c>
      <c r="O9" s="76">
        <f t="shared" ref="O9:P9" si="8">O3/O8*100</f>
        <v>94.043006628705257</v>
      </c>
      <c r="P9" s="76">
        <f t="shared" si="8"/>
        <v>90.416300635298924</v>
      </c>
    </row>
    <row r="10" spans="2:30" ht="24" customHeight="1" x14ac:dyDescent="0.25">
      <c r="B10" s="71" t="s">
        <v>69</v>
      </c>
      <c r="C10" s="72" t="s">
        <v>17</v>
      </c>
      <c r="D10" s="78">
        <f t="shared" ref="D10:L10" si="9">(D3-D5)/D8*100</f>
        <v>82.719652085831342</v>
      </c>
      <c r="E10" s="78">
        <f t="shared" si="9"/>
        <v>84.643095581917123</v>
      </c>
      <c r="F10" s="78">
        <f t="shared" si="9"/>
        <v>84.972105795079429</v>
      </c>
      <c r="G10" s="78">
        <f t="shared" si="9"/>
        <v>84.882935753330457</v>
      </c>
      <c r="H10" s="78">
        <f t="shared" si="9"/>
        <v>82.320289989917015</v>
      </c>
      <c r="I10" s="78">
        <f t="shared" si="9"/>
        <v>82.522864755549492</v>
      </c>
      <c r="J10" s="78">
        <f t="shared" si="9"/>
        <v>80.700060891170665</v>
      </c>
      <c r="K10" s="78">
        <f t="shared" si="9"/>
        <v>78.410185820313643</v>
      </c>
      <c r="L10" s="78">
        <f t="shared" si="9"/>
        <v>79.524345151519995</v>
      </c>
      <c r="M10" s="78">
        <f t="shared" ref="M10:N10" si="10">(M3-M5)/M8*100</f>
        <v>78.572055080938071</v>
      </c>
      <c r="N10" s="78">
        <f t="shared" si="10"/>
        <v>77.275133289009531</v>
      </c>
      <c r="O10" s="78">
        <f t="shared" ref="O10:P10" si="11">(O3-O5)/O8*100</f>
        <v>73.012329457793086</v>
      </c>
      <c r="P10" s="78">
        <f t="shared" si="11"/>
        <v>70.779931266531236</v>
      </c>
    </row>
    <row r="11" spans="2:30" x14ac:dyDescent="0.25">
      <c r="B11" s="73" t="s">
        <v>70</v>
      </c>
    </row>
    <row r="12" spans="2:30" x14ac:dyDescent="0.25">
      <c r="B12" s="73" t="s">
        <v>71</v>
      </c>
    </row>
    <row r="13" spans="2:30" x14ac:dyDescent="0.25">
      <c r="B13" s="73" t="s">
        <v>72</v>
      </c>
      <c r="O13" s="74" t="s">
        <v>32</v>
      </c>
    </row>
    <row r="14" spans="2:30" x14ac:dyDescent="0.25">
      <c r="B14" s="73" t="s">
        <v>73</v>
      </c>
    </row>
    <row r="15" spans="2:30" x14ac:dyDescent="0.25">
      <c r="B15" s="73" t="s">
        <v>74</v>
      </c>
    </row>
    <row r="17" spans="2:3" x14ac:dyDescent="0.25">
      <c r="B17"/>
      <c r="C17"/>
    </row>
    <row r="18" spans="2:3" x14ac:dyDescent="0.25">
      <c r="B18"/>
      <c r="C18"/>
    </row>
    <row r="24" spans="2:3" x14ac:dyDescent="0.25">
      <c r="C24" s="62"/>
    </row>
    <row r="25" spans="2:3" x14ac:dyDescent="0.25">
      <c r="C25" s="62"/>
    </row>
  </sheetData>
  <hyperlinks>
    <hyperlink ref="O13" location="ÍNDICE!A1" display="Voltar ao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ÍNDICE</vt:lpstr>
      <vt:lpstr>1</vt:lpstr>
      <vt:lpstr>2</vt:lpstr>
      <vt:lpstr>3</vt:lpstr>
      <vt:lpstr>4</vt:lpstr>
      <vt:lpstr>CI_Dados</vt:lpstr>
      <vt:lpstr>5</vt:lpstr>
      <vt:lpstr>'1'!Área_de_Impressão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2019-07-30T10:52:10Z</cp:lastPrinted>
  <dcterms:created xsi:type="dcterms:W3CDTF">2013-05-14T13:00:18Z</dcterms:created>
  <dcterms:modified xsi:type="dcterms:W3CDTF">2023-11-07T14:44:01Z</dcterms:modified>
</cp:coreProperties>
</file>