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11355" yWindow="135" windowWidth="8595" windowHeight="7710" tabRatio="35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8" r:id="rId6"/>
  </sheets>
  <definedNames>
    <definedName name="_xlnm.Print_Area" localSheetId="1">'1'!$B$1:$W$22</definedName>
  </definedNames>
  <calcPr calcId="152511"/>
</workbook>
</file>

<file path=xl/calcChain.xml><?xml version="1.0" encoding="utf-8"?>
<calcChain xmlns="http://schemas.openxmlformats.org/spreadsheetml/2006/main">
  <c r="Q64" i="2" l="1"/>
  <c r="Q63" i="2"/>
  <c r="Q60" i="2"/>
  <c r="Q59" i="2"/>
  <c r="P5" i="5" l="1"/>
  <c r="P8" i="8" l="1"/>
  <c r="P10" i="8" s="1"/>
  <c r="P7" i="8"/>
  <c r="Q14" i="3"/>
  <c r="Q11" i="3"/>
  <c r="Q8" i="3"/>
  <c r="Q5" i="3"/>
  <c r="Q21" i="2"/>
  <c r="Q20" i="2"/>
  <c r="Q18" i="2"/>
  <c r="Q15" i="2"/>
  <c r="Q11" i="2"/>
  <c r="Q10" i="2"/>
  <c r="Q8" i="2"/>
  <c r="Q5" i="2"/>
  <c r="P9" i="8" l="1"/>
  <c r="P14" i="3"/>
  <c r="P11" i="3"/>
  <c r="P8" i="3"/>
  <c r="P5" i="3"/>
  <c r="P63" i="2"/>
  <c r="P60" i="2"/>
  <c r="P64" i="2" s="1"/>
  <c r="P59" i="2"/>
  <c r="P21" i="2"/>
  <c r="P20" i="2"/>
  <c r="P18" i="2"/>
  <c r="P15" i="2"/>
  <c r="P11" i="2"/>
  <c r="P10" i="2"/>
  <c r="P8" i="2"/>
  <c r="P5" i="2"/>
  <c r="O8" i="8"/>
  <c r="O10" i="8" s="1"/>
  <c r="O7" i="8"/>
  <c r="O9" i="8" l="1"/>
  <c r="O5" i="5"/>
  <c r="N8" i="8" l="1"/>
  <c r="N9" i="8" s="1"/>
  <c r="N7" i="8"/>
  <c r="N5" i="5"/>
  <c r="N10" i="8" l="1"/>
  <c r="O60" i="2"/>
  <c r="O64" i="2" s="1"/>
  <c r="O59" i="2"/>
  <c r="O63" i="2" s="1"/>
  <c r="E63" i="2"/>
  <c r="E60" i="2"/>
  <c r="E59" i="2"/>
  <c r="O14" i="3"/>
  <c r="O11" i="3"/>
  <c r="O8" i="3"/>
  <c r="O5" i="3"/>
  <c r="O21" i="2"/>
  <c r="O20" i="2"/>
  <c r="O18" i="2"/>
  <c r="O15" i="2"/>
  <c r="O11" i="2"/>
  <c r="O10" i="2"/>
  <c r="O8" i="2"/>
  <c r="O5" i="2"/>
  <c r="M8" i="8"/>
  <c r="M9" i="8" s="1"/>
  <c r="M7" i="8"/>
  <c r="M5" i="5"/>
  <c r="M10" i="8" l="1"/>
  <c r="L19" i="4" l="1"/>
  <c r="K19" i="4"/>
  <c r="L8" i="4"/>
  <c r="K8" i="4"/>
  <c r="D19" i="4"/>
  <c r="C19" i="4"/>
  <c r="D8" i="4"/>
  <c r="C8" i="4"/>
  <c r="N14" i="3"/>
  <c r="N11" i="3"/>
  <c r="N8" i="3"/>
  <c r="N5" i="3"/>
  <c r="N60" i="2"/>
  <c r="N64" i="2" s="1"/>
  <c r="N59" i="2"/>
  <c r="N63" i="2" s="1"/>
  <c r="N21" i="2"/>
  <c r="N20" i="2"/>
  <c r="N18" i="2"/>
  <c r="N15" i="2"/>
  <c r="N11" i="2"/>
  <c r="N10" i="2"/>
  <c r="N8" i="2"/>
  <c r="N5" i="2"/>
  <c r="K8" i="2" l="1"/>
  <c r="L5" i="5" l="1"/>
  <c r="L8" i="8" l="1"/>
  <c r="L10" i="8" s="1"/>
  <c r="L7" i="8"/>
  <c r="M14" i="3"/>
  <c r="M11" i="3"/>
  <c r="M8" i="3"/>
  <c r="M5" i="3"/>
  <c r="M60" i="2"/>
  <c r="M64" i="2" s="1"/>
  <c r="M59" i="2"/>
  <c r="M63" i="2" s="1"/>
  <c r="M21" i="2"/>
  <c r="M20" i="2"/>
  <c r="M18" i="2"/>
  <c r="M15" i="2"/>
  <c r="M11" i="2"/>
  <c r="M10" i="2"/>
  <c r="M8" i="2"/>
  <c r="M5" i="2"/>
  <c r="L9" i="8" l="1"/>
  <c r="L60" i="2"/>
  <c r="K60" i="2"/>
  <c r="J60" i="2"/>
  <c r="I60" i="2"/>
  <c r="H60" i="2"/>
  <c r="G60" i="2"/>
  <c r="F60" i="2"/>
  <c r="L59" i="2"/>
  <c r="K59" i="2"/>
  <c r="J59" i="2"/>
  <c r="I59" i="2"/>
  <c r="H59" i="2"/>
  <c r="G59" i="2"/>
  <c r="F59" i="2"/>
  <c r="H19" i="4"/>
  <c r="G19" i="4"/>
  <c r="K5" i="5"/>
  <c r="J5" i="5"/>
  <c r="I5" i="5"/>
  <c r="H5" i="5"/>
  <c r="G5" i="5"/>
  <c r="F5" i="5"/>
  <c r="E5" i="5"/>
  <c r="D5" i="5"/>
  <c r="L64" i="2" l="1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O8" i="4"/>
  <c r="K8" i="8" l="1"/>
  <c r="K9" i="8" s="1"/>
  <c r="K7" i="8"/>
  <c r="L14" i="3"/>
  <c r="L11" i="3"/>
  <c r="L8" i="3"/>
  <c r="L5" i="3"/>
  <c r="L21" i="2"/>
  <c r="L20" i="2"/>
  <c r="L18" i="2"/>
  <c r="L15" i="2"/>
  <c r="L11" i="2"/>
  <c r="L10" i="2"/>
  <c r="L8" i="2"/>
  <c r="L5" i="2"/>
  <c r="K10" i="8" l="1"/>
  <c r="K14" i="3"/>
  <c r="K11" i="3"/>
  <c r="K8" i="3"/>
  <c r="K5" i="3"/>
  <c r="J8" i="8" l="1"/>
  <c r="J10" i="8" s="1"/>
  <c r="I8" i="8"/>
  <c r="I9" i="8" s="1"/>
  <c r="J7" i="8"/>
  <c r="I7" i="8"/>
  <c r="K21" i="2"/>
  <c r="K20" i="2"/>
  <c r="K18" i="2"/>
  <c r="K15" i="2"/>
  <c r="K11" i="2"/>
  <c r="K10" i="2"/>
  <c r="K5" i="2"/>
  <c r="J9" i="8" l="1"/>
  <c r="I10" i="8"/>
  <c r="E8" i="8"/>
  <c r="E9" i="8" s="1"/>
  <c r="P19" i="4" l="1"/>
  <c r="O19" i="4"/>
  <c r="P8" i="4"/>
  <c r="I8" i="2" l="1"/>
  <c r="J14" i="3" l="1"/>
  <c r="I14" i="3"/>
  <c r="H14" i="3"/>
  <c r="G14" i="3"/>
  <c r="F14" i="3"/>
  <c r="E14" i="3"/>
  <c r="J11" i="3"/>
  <c r="I11" i="3"/>
  <c r="H11" i="3"/>
  <c r="G11" i="3"/>
  <c r="F11" i="3"/>
  <c r="E11" i="3"/>
  <c r="H8" i="8" l="1"/>
  <c r="H9" i="8" s="1"/>
  <c r="H7" i="8"/>
  <c r="J8" i="3"/>
  <c r="J5" i="3"/>
  <c r="I8" i="3"/>
  <c r="I5" i="3"/>
  <c r="H10" i="8" l="1"/>
  <c r="J21" i="2"/>
  <c r="J20" i="2"/>
  <c r="J18" i="2"/>
  <c r="J15" i="2"/>
  <c r="J11" i="2"/>
  <c r="J10" i="2"/>
  <c r="J8" i="2"/>
  <c r="J5" i="2"/>
  <c r="I21" i="2"/>
  <c r="I20" i="2"/>
  <c r="I18" i="2"/>
  <c r="I15" i="2"/>
  <c r="I11" i="2"/>
  <c r="I10" i="2"/>
  <c r="H5" i="3" l="1"/>
  <c r="G5" i="3"/>
  <c r="F5" i="3"/>
  <c r="E5" i="3"/>
  <c r="G8" i="8" l="1"/>
  <c r="G10" i="8" s="1"/>
  <c r="G7" i="8"/>
  <c r="H8" i="3"/>
  <c r="H21" i="2"/>
  <c r="H20" i="2"/>
  <c r="H18" i="2"/>
  <c r="H15" i="2"/>
  <c r="H11" i="2"/>
  <c r="H10" i="2"/>
  <c r="H8" i="2"/>
  <c r="H5" i="2"/>
  <c r="G9" i="8" l="1"/>
  <c r="F8" i="8"/>
  <c r="F7" i="8"/>
  <c r="G8" i="4"/>
  <c r="G8" i="3"/>
  <c r="G21" i="2"/>
  <c r="G20" i="2"/>
  <c r="G18" i="2"/>
  <c r="G15" i="2"/>
  <c r="G11" i="2"/>
  <c r="G10" i="2"/>
  <c r="G8" i="2"/>
  <c r="G5" i="2"/>
  <c r="F21" i="2"/>
  <c r="E21" i="2"/>
  <c r="F20" i="2"/>
  <c r="E20" i="2"/>
  <c r="F11" i="2"/>
  <c r="E11" i="2"/>
  <c r="F10" i="2"/>
  <c r="E10" i="2"/>
  <c r="D8" i="8"/>
  <c r="D10" i="8" s="1"/>
  <c r="D7" i="8"/>
  <c r="E8" i="3"/>
  <c r="F18" i="2"/>
  <c r="F15" i="2"/>
  <c r="F8" i="2"/>
  <c r="F5" i="2"/>
  <c r="F8" i="3"/>
  <c r="E18" i="2"/>
  <c r="E15" i="2"/>
  <c r="E8" i="2"/>
  <c r="E5" i="2"/>
  <c r="E10" i="8"/>
  <c r="E7" i="8"/>
  <c r="H8" i="4"/>
  <c r="F10" i="8" l="1"/>
  <c r="F9" i="8"/>
  <c r="D9" i="8"/>
</calcChain>
</file>

<file path=xl/sharedStrings.xml><?xml version="1.0" encoding="utf-8"?>
<sst xmlns="http://schemas.openxmlformats.org/spreadsheetml/2006/main" count="175" uniqueCount="75">
  <si>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</si>
  <si>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</si>
  <si>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</si>
  <si>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</si>
  <si>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</si>
  <si>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</si>
  <si>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</si>
  <si>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</si>
  <si>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</si>
  <si>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</si>
  <si>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</si>
  <si>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</si>
  <si>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</si>
  <si>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</si>
  <si>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</si>
  <si>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Itália</t>
  </si>
  <si>
    <t>França</t>
  </si>
  <si>
    <t>Alemanha</t>
  </si>
  <si>
    <t>TOTAL</t>
  </si>
  <si>
    <t>Rubrica</t>
  </si>
  <si>
    <t>ha</t>
  </si>
  <si>
    <t>Grau de Auto-Aprovisionamento</t>
  </si>
  <si>
    <t>%</t>
  </si>
  <si>
    <t>Produção</t>
  </si>
  <si>
    <t>Importação</t>
  </si>
  <si>
    <t>Exportação</t>
  </si>
  <si>
    <t>Orientação Exportadora</t>
  </si>
  <si>
    <t>Consumo Aparente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</si>
  <si>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</si>
  <si>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</si>
  <si>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</si>
  <si>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</si>
  <si>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</si>
  <si>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de Abastecimento
do Mercado Interno</t>
  </si>
  <si>
    <t>Área</t>
  </si>
  <si>
    <t>4. Área e Produção</t>
  </si>
  <si>
    <t>Fonte:</t>
  </si>
  <si>
    <t>2. Destinos das Saídas UE/Países Terceiros</t>
  </si>
  <si>
    <t>2011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</si>
  <si>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</si>
  <si>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</si>
  <si>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</si>
  <si>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3. Destinos das Saídas e Origens das Entradas</t>
  </si>
  <si>
    <t>Outros países</t>
  </si>
  <si>
    <t>UE</t>
  </si>
  <si>
    <t>NOZ</t>
  </si>
  <si>
    <t>Código NC: 08023</t>
  </si>
  <si>
    <t>Produção - Noz com casca</t>
  </si>
  <si>
    <t>Produção - Noz sem casca</t>
  </si>
  <si>
    <t>Noz - Área e Produção</t>
  </si>
  <si>
    <t>Noz sem casca - Indicadores de análise do Comércio Internacional</t>
  </si>
  <si>
    <t>5. Indicadores de análise do Comércio Internacional</t>
  </si>
  <si>
    <t xml:space="preserve">Noz - Comércio Internacional </t>
  </si>
  <si>
    <t xml:space="preserve">Noz
 com casca </t>
  </si>
  <si>
    <t xml:space="preserve">Noz
sem casca </t>
  </si>
  <si>
    <t>Noz - Destinos das Saídas - UE e Países Terceiros (PT)</t>
  </si>
  <si>
    <t>Noz com casca - Principais destinos das Saídas</t>
  </si>
  <si>
    <t>Noz sem casca - Principais destinos das Saídas</t>
  </si>
  <si>
    <t>Noz com casca - Principais origens das Entradas</t>
  </si>
  <si>
    <t>Noz sem casca - Principais origens das Entradas</t>
  </si>
  <si>
    <t>Chile</t>
  </si>
  <si>
    <t>Noz com casca convertida em noz sem casca</t>
  </si>
  <si>
    <t>Total da Noz sem casca</t>
  </si>
  <si>
    <t>Nota: Produção, Importação e Exportação - convertidas em noz sem casca</t>
  </si>
  <si>
    <t>Dinamarca</t>
  </si>
  <si>
    <t>Nota: 1 kg noz com casca = 0,73 kg noz sem casca</t>
  </si>
  <si>
    <t>Luxemburgo</t>
  </si>
  <si>
    <t>Suíça</t>
  </si>
  <si>
    <t>Argentina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</si>
  <si>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</si>
  <si>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</si>
  <si>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t>2022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</si>
  <si>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</si>
  <si>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t>Turquia</t>
  </si>
  <si>
    <t>atualizado em: ago/2023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</si>
</sst>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sz val="9"/>
      <color theme="1"/>
      <name val="Calibri"/>
      <family val="2"/>
      <scheme val="minor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 style="hair">
        <color theme="9" tint="0.59996337778862885"/>
      </top>
      <bottom/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/>
      <bottom style="hair">
        <color theme="9" tint="0.59996337778862885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1" fillId="0" borderId="0"/>
    <xf numFmtId="0" fontId="10" fillId="0" borderId="0"/>
  </cellStyleXfs>
  <cellXfs count="99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1" fontId="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3" fillId="4" borderId="0" xfId="3" applyNumberFormat="1" applyFont="1" applyFill="1" applyBorder="1" applyAlignment="1" applyProtection="1"/>
    <xf numFmtId="0" fontId="13" fillId="5" borderId="0" xfId="6" applyFont="1" applyFill="1" applyAlignment="1">
      <alignment horizontal="center" vertical="center"/>
    </xf>
    <xf numFmtId="0" fontId="14" fillId="5" borderId="0" xfId="6" applyFont="1" applyFill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6" borderId="0" xfId="0" applyNumberFormat="1" applyFill="1" applyBorder="1" applyAlignment="1">
      <alignment vertical="center"/>
    </xf>
    <xf numFmtId="0" fontId="3" fillId="4" borderId="0" xfId="3" applyNumberFormat="1" applyFill="1" applyBorder="1" applyAlignment="1" applyProtection="1"/>
    <xf numFmtId="0" fontId="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15" fillId="3" borderId="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quotePrefix="1" applyFont="1" applyAlignment="1">
      <alignment vertical="top"/>
    </xf>
    <xf numFmtId="0" fontId="12" fillId="0" borderId="0" xfId="0" applyFont="1" applyAlignment="1">
      <alignment vertical="top"/>
    </xf>
    <xf numFmtId="164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12" fillId="0" borderId="0" xfId="0" applyFont="1" applyAlignment="1"/>
    <xf numFmtId="0" fontId="18" fillId="0" borderId="0" xfId="0" quotePrefix="1" applyFont="1" applyAlignment="1">
      <alignment horizontal="center" vertical="center"/>
    </xf>
    <xf numFmtId="0" fontId="20" fillId="0" borderId="0" xfId="1" applyNumberFormat="1" applyFont="1" applyFill="1" applyProtection="1">
      <alignment vertical="center"/>
    </xf>
    <xf numFmtId="0" fontId="20" fillId="0" borderId="0" xfId="0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7" xfId="1" applyNumberFormat="1" applyFont="1" applyFill="1" applyBorder="1" applyProtection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3" borderId="2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left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 2" xfId="5"/>
    <cellStyle name="Normal_Tarifs préférentiels PAR zone et SH2 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Noz</a:t>
            </a:r>
            <a:r>
              <a:rPr lang="pt-PT" baseline="0"/>
              <a:t> com casca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7880524411266205"/>
          <c:y val="1.1635088968157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017851206286785"/>
          <c:w val="0.86211968305474107"/>
          <c:h val="0.68384144162134752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2.4782207517647197</c:v>
                </c:pt>
                <c:pt idx="1">
                  <c:v>3.0554595710135275</c:v>
                </c:pt>
                <c:pt idx="2">
                  <c:v>3.4407564411727374</c:v>
                </c:pt>
                <c:pt idx="3">
                  <c:v>3.5573836048963932</c:v>
                </c:pt>
                <c:pt idx="4">
                  <c:v>4.1109050480562415</c:v>
                </c:pt>
                <c:pt idx="5">
                  <c:v>4.0464305392668383</c:v>
                </c:pt>
                <c:pt idx="6">
                  <c:v>3.4980557793823084</c:v>
                </c:pt>
                <c:pt idx="7">
                  <c:v>3.75505090500537</c:v>
                </c:pt>
                <c:pt idx="8">
                  <c:v>3.4845898022882924</c:v>
                </c:pt>
                <c:pt idx="9">
                  <c:v>3.0866570366209243</c:v>
                </c:pt>
                <c:pt idx="10">
                  <c:v>3.015764430751585</c:v>
                </c:pt>
                <c:pt idx="11">
                  <c:v>2.801992808712674</c:v>
                </c:pt>
                <c:pt idx="12">
                  <c:v>3.0759939223440109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4.5695893781284465</c:v>
                </c:pt>
                <c:pt idx="1">
                  <c:v>3.8727165852776273</c:v>
                </c:pt>
                <c:pt idx="2">
                  <c:v>2.8914805730073772</c:v>
                </c:pt>
                <c:pt idx="3">
                  <c:v>2.3891143911439112</c:v>
                </c:pt>
                <c:pt idx="4">
                  <c:v>3.1458305427810269</c:v>
                </c:pt>
                <c:pt idx="5">
                  <c:v>4.2586120148928321</c:v>
                </c:pt>
                <c:pt idx="6">
                  <c:v>2.1791391198252135</c:v>
                </c:pt>
                <c:pt idx="7">
                  <c:v>3.5684649570158822</c:v>
                </c:pt>
                <c:pt idx="8">
                  <c:v>3.8989958941725802</c:v>
                </c:pt>
                <c:pt idx="9">
                  <c:v>3.3519933510281774</c:v>
                </c:pt>
                <c:pt idx="10">
                  <c:v>2.7420534116203488</c:v>
                </c:pt>
                <c:pt idx="11">
                  <c:v>3.7489537376234821</c:v>
                </c:pt>
                <c:pt idx="12">
                  <c:v>2.6661966502233669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54080"/>
        <c:axId val="-131376928"/>
      </c:lineChart>
      <c:catAx>
        <c:axId val="-1313540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69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5408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291750393207E-2"/>
          <c:y val="0.89631660867972907"/>
          <c:w val="0.8229562041984827"/>
          <c:h val="8.944851370322892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Noz sem casca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9333357607755677"/>
          <c:y val="1.1635231874103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8899114134914"/>
          <c:y val="0.11957195712022706"/>
          <c:w val="0.85670900428586505"/>
          <c:h val="0.70142542570823763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0.00</c:formatCode>
                <c:ptCount val="13"/>
                <c:pt idx="0">
                  <c:v>7.9223073479023425</c:v>
                </c:pt>
                <c:pt idx="1">
                  <c:v>8.3781424769465183</c:v>
                </c:pt>
                <c:pt idx="2">
                  <c:v>7.6054531990356402</c:v>
                </c:pt>
                <c:pt idx="3">
                  <c:v>8.636248610565783</c:v>
                </c:pt>
                <c:pt idx="4">
                  <c:v>8.6306233952962934</c:v>
                </c:pt>
                <c:pt idx="5">
                  <c:v>9.59520653356042</c:v>
                </c:pt>
                <c:pt idx="6">
                  <c:v>7.4163895512958637</c:v>
                </c:pt>
                <c:pt idx="7">
                  <c:v>8.2339703585944868</c:v>
                </c:pt>
                <c:pt idx="8">
                  <c:v>7.3848490753789946</c:v>
                </c:pt>
                <c:pt idx="9">
                  <c:v>6.3760549338784482</c:v>
                </c:pt>
                <c:pt idx="10">
                  <c:v>6.4163388319370007</c:v>
                </c:pt>
                <c:pt idx="11">
                  <c:v>6.0116977070170474</c:v>
                </c:pt>
                <c:pt idx="12">
                  <c:v>6.597844845845251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0.00</c:formatCode>
                <c:ptCount val="13"/>
                <c:pt idx="0">
                  <c:v>15.405383772853652</c:v>
                </c:pt>
                <c:pt idx="1">
                  <c:v>9.5358358486930825</c:v>
                </c:pt>
                <c:pt idx="2">
                  <c:v>12.565247795682579</c:v>
                </c:pt>
                <c:pt idx="3">
                  <c:v>12.917499757352228</c:v>
                </c:pt>
                <c:pt idx="4">
                  <c:v>13.781535811101822</c:v>
                </c:pt>
                <c:pt idx="5">
                  <c:v>13.299407866145152</c:v>
                </c:pt>
                <c:pt idx="6">
                  <c:v>12.090628813668186</c:v>
                </c:pt>
                <c:pt idx="7">
                  <c:v>8.8581635188866787</c:v>
                </c:pt>
                <c:pt idx="8">
                  <c:v>7.9512088974854942</c:v>
                </c:pt>
                <c:pt idx="9">
                  <c:v>6.5001558372168953</c:v>
                </c:pt>
                <c:pt idx="10">
                  <c:v>5.1922290020459467</c:v>
                </c:pt>
                <c:pt idx="11">
                  <c:v>5.5806860249172905</c:v>
                </c:pt>
                <c:pt idx="12">
                  <c:v>2.9417348152498586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63872"/>
        <c:axId val="-131381280"/>
      </c:lineChart>
      <c:catAx>
        <c:axId val="-1313638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812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3872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291750393207E-2"/>
          <c:y val="0.89631650455457779"/>
          <c:w val="0.8229562041984827"/>
          <c:h val="8.944851011270649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Noz com casca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2893483186007615"/>
          <c:y val="3.9212284921284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083201616372"/>
          <c:y val="0.13819095477386933"/>
          <c:w val="0.8366549208973187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12.263999999999999</c:v>
                </c:pt>
                <c:pt idx="1">
                  <c:v>11.202</c:v>
                </c:pt>
                <c:pt idx="2">
                  <c:v>58.743000000000002</c:v>
                </c:pt>
                <c:pt idx="3">
                  <c:v>92.195999999999998</c:v>
                </c:pt>
                <c:pt idx="4">
                  <c:v>80.260999999999996</c:v>
                </c:pt>
                <c:pt idx="5">
                  <c:v>43.703000000000003</c:v>
                </c:pt>
                <c:pt idx="6">
                  <c:v>465.12400000000002</c:v>
                </c:pt>
                <c:pt idx="7">
                  <c:v>89.132000000000005</c:v>
                </c:pt>
                <c:pt idx="8">
                  <c:v>239.267</c:v>
                </c:pt>
                <c:pt idx="9">
                  <c:v>197.89699999999999</c:v>
                </c:pt>
                <c:pt idx="10">
                  <c:v>192.74299999999999</c:v>
                </c:pt>
                <c:pt idx="11">
                  <c:v>261.04700000000003</c:v>
                </c:pt>
                <c:pt idx="12">
                  <c:v>645.80600000000004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34.884</c:v>
                </c:pt>
                <c:pt idx="1">
                  <c:v>33.03</c:v>
                </c:pt>
                <c:pt idx="2">
                  <c:v>50.923999999999999</c:v>
                </c:pt>
                <c:pt idx="3">
                  <c:v>54.143999999999998</c:v>
                </c:pt>
                <c:pt idx="4">
                  <c:v>54.121000000000002</c:v>
                </c:pt>
                <c:pt idx="5">
                  <c:v>75.549000000000007</c:v>
                </c:pt>
                <c:pt idx="6">
                  <c:v>63.521000000000001</c:v>
                </c:pt>
                <c:pt idx="7">
                  <c:v>130.48400000000001</c:v>
                </c:pt>
                <c:pt idx="8">
                  <c:v>26.94</c:v>
                </c:pt>
                <c:pt idx="9">
                  <c:v>25.896999999999998</c:v>
                </c:pt>
                <c:pt idx="10">
                  <c:v>4.4800000000000004</c:v>
                </c:pt>
                <c:pt idx="11">
                  <c:v>3.4660000000000002</c:v>
                </c:pt>
                <c:pt idx="12">
                  <c:v>41.404000000000003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80736"/>
        <c:axId val="-131363328"/>
      </c:lineChart>
      <c:catAx>
        <c:axId val="-1313807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633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0736"/>
        <c:crosses val="autoZero"/>
        <c:crossBetween val="between"/>
        <c:majorUnit val="1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8153176255266942E-2"/>
          <c:y val="0.91481113404513759"/>
          <c:w val="0.82627200952107704"/>
          <c:h val="6.730416429905028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Noz sem casca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2930460971455474"/>
          <c:y val="4.259772536851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083201616372"/>
          <c:y val="0.13819095477386933"/>
          <c:w val="0.8366549208973187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'2'!$D$9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'2'!$E$9:$Q$9</c:f>
              <c:numCache>
                <c:formatCode>#,##0</c:formatCode>
                <c:ptCount val="13"/>
                <c:pt idx="0">
                  <c:v>1.472</c:v>
                </c:pt>
                <c:pt idx="1">
                  <c:v>15.307</c:v>
                </c:pt>
                <c:pt idx="2">
                  <c:v>5.7439999999999998</c:v>
                </c:pt>
                <c:pt idx="3">
                  <c:v>1.389</c:v>
                </c:pt>
                <c:pt idx="4">
                  <c:v>0.91</c:v>
                </c:pt>
                <c:pt idx="5">
                  <c:v>4.6280000000000001</c:v>
                </c:pt>
                <c:pt idx="6">
                  <c:v>10.164</c:v>
                </c:pt>
                <c:pt idx="7">
                  <c:v>32.192999999999998</c:v>
                </c:pt>
                <c:pt idx="8">
                  <c:v>112.18</c:v>
                </c:pt>
                <c:pt idx="9">
                  <c:v>115.59099999999999</c:v>
                </c:pt>
                <c:pt idx="10">
                  <c:v>157.392</c:v>
                </c:pt>
                <c:pt idx="11">
                  <c:v>57.591999999999999</c:v>
                </c:pt>
                <c:pt idx="12">
                  <c:v>115.898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'2'!$D$10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22.265999999999998</c:v>
                </c:pt>
                <c:pt idx="1">
                  <c:v>15.835000000000001</c:v>
                </c:pt>
                <c:pt idx="2">
                  <c:v>27.146000000000001</c:v>
                </c:pt>
                <c:pt idx="3">
                  <c:v>29.52</c:v>
                </c:pt>
                <c:pt idx="4">
                  <c:v>38.561</c:v>
                </c:pt>
                <c:pt idx="5">
                  <c:v>32.188000000000002</c:v>
                </c:pt>
                <c:pt idx="6">
                  <c:v>20.974</c:v>
                </c:pt>
                <c:pt idx="7">
                  <c:v>48.286999999999999</c:v>
                </c:pt>
                <c:pt idx="8">
                  <c:v>32.58</c:v>
                </c:pt>
                <c:pt idx="9">
                  <c:v>19.164999999999999</c:v>
                </c:pt>
                <c:pt idx="10">
                  <c:v>9.2789999999999999</c:v>
                </c:pt>
                <c:pt idx="11">
                  <c:v>23.716999999999999</c:v>
                </c:pt>
                <c:pt idx="12">
                  <c:v>221.233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84544"/>
        <c:axId val="-131386176"/>
      </c:lineChart>
      <c:catAx>
        <c:axId val="-131384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861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4544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019689258208013"/>
          <c:y val="0.91126316668775964"/>
          <c:w val="0.82627200952107704"/>
          <c:h val="6.730416429905028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Noz - Área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(ha)</a:t>
            </a: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 e Produção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(t)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31620531918491285"/>
          <c:y val="4.0562859199104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6807334295796"/>
          <c:y val="0.12258771078428241"/>
          <c:w val="0.75553411681237814"/>
          <c:h val="0.68143235761418219"/>
        </c:manualLayout>
      </c:layout>
      <c:lineChart>
        <c:grouping val="standard"/>
        <c:varyColors val="0"/>
        <c:ser>
          <c:idx val="1"/>
          <c:order val="1"/>
          <c:tx>
            <c:strRef>
              <c:f>'4'!$B$5</c:f>
              <c:strCache>
                <c:ptCount val="1"/>
                <c:pt idx="0">
                  <c:v>Produção - Noz sem casca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2445.5</c:v>
                </c:pt>
                <c:pt idx="1">
                  <c:v>2723.63</c:v>
                </c:pt>
                <c:pt idx="2">
                  <c:v>3077.68</c:v>
                </c:pt>
                <c:pt idx="3">
                  <c:v>3364.5699999999997</c:v>
                </c:pt>
                <c:pt idx="4">
                  <c:v>3017.09</c:v>
                </c:pt>
                <c:pt idx="5">
                  <c:v>2965.2599999999998</c:v>
                </c:pt>
                <c:pt idx="6">
                  <c:v>3149.95</c:v>
                </c:pt>
                <c:pt idx="7">
                  <c:v>3347.0499999999997</c:v>
                </c:pt>
                <c:pt idx="8">
                  <c:v>3467.5</c:v>
                </c:pt>
                <c:pt idx="9">
                  <c:v>4495.34</c:v>
                </c:pt>
                <c:pt idx="10">
                  <c:v>3731.0299999999997</c:v>
                </c:pt>
                <c:pt idx="11">
                  <c:v>5505.66</c:v>
                </c:pt>
                <c:pt idx="12">
                  <c:v>5201.25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85632"/>
        <c:axId val="-131370400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2698</c:v>
                </c:pt>
                <c:pt idx="1">
                  <c:v>2697</c:v>
                </c:pt>
                <c:pt idx="2">
                  <c:v>2847</c:v>
                </c:pt>
                <c:pt idx="3">
                  <c:v>2922</c:v>
                </c:pt>
                <c:pt idx="4">
                  <c:v>2946</c:v>
                </c:pt>
                <c:pt idx="5">
                  <c:v>3269</c:v>
                </c:pt>
                <c:pt idx="6">
                  <c:v>3315</c:v>
                </c:pt>
                <c:pt idx="7">
                  <c:v>3537</c:v>
                </c:pt>
                <c:pt idx="8">
                  <c:v>3851</c:v>
                </c:pt>
                <c:pt idx="9">
                  <c:v>5371</c:v>
                </c:pt>
                <c:pt idx="10">
                  <c:v>5397</c:v>
                </c:pt>
                <c:pt idx="11">
                  <c:v>5606</c:v>
                </c:pt>
                <c:pt idx="12">
                  <c:v>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75840"/>
        <c:axId val="-131357888"/>
      </c:lineChart>
      <c:catAx>
        <c:axId val="-1313856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04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5632"/>
        <c:crosses val="autoZero"/>
        <c:crossBetween val="between"/>
        <c:majorUnit val="1000"/>
      </c:valAx>
      <c:catAx>
        <c:axId val="-13137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1357888"/>
        <c:crosses val="autoZero"/>
        <c:auto val="1"/>
        <c:lblAlgn val="ctr"/>
        <c:lblOffset val="100"/>
        <c:noMultiLvlLbl val="0"/>
      </c:catAx>
      <c:valAx>
        <c:axId val="-13135788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13137584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340677820897446"/>
          <c:y val="0.91079081854552768"/>
          <c:w val="0.68768189817439107"/>
          <c:h val="6.036072385547683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Noz sem casca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4518303032060526"/>
          <c:y val="3.0499273427731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'5'!$D$4:$P$4</c:f>
              <c:numCache>
                <c:formatCode>#,##0</c:formatCode>
                <c:ptCount val="13"/>
                <c:pt idx="0">
                  <c:v>2295.4286700000002</c:v>
                </c:pt>
                <c:pt idx="1">
                  <c:v>2190.8376499999999</c:v>
                </c:pt>
                <c:pt idx="2">
                  <c:v>1904.5472500000001</c:v>
                </c:pt>
                <c:pt idx="3">
                  <c:v>1690.9192899999998</c:v>
                </c:pt>
                <c:pt idx="4">
                  <c:v>1737.32818</c:v>
                </c:pt>
                <c:pt idx="5">
                  <c:v>2166.9366399999999</c:v>
                </c:pt>
                <c:pt idx="6">
                  <c:v>2616.6700300000002</c:v>
                </c:pt>
                <c:pt idx="7">
                  <c:v>2953.8011200000001</c:v>
                </c:pt>
                <c:pt idx="8">
                  <c:v>3045.6899700000004</c:v>
                </c:pt>
                <c:pt idx="9">
                  <c:v>3095.8163399999999</c:v>
                </c:pt>
                <c:pt idx="10">
                  <c:v>3253.1062299999999</c:v>
                </c:pt>
                <c:pt idx="11">
                  <c:v>3365.3023800000001</c:v>
                </c:pt>
                <c:pt idx="12">
                  <c:v>3209.6520799999998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'5'!$D$5:$P$5</c:f>
              <c:numCache>
                <c:formatCode>#,##0</c:formatCode>
                <c:ptCount val="13"/>
                <c:pt idx="0">
                  <c:v>58.156040000000004</c:v>
                </c:pt>
                <c:pt idx="1">
                  <c:v>63.431359999999998</c:v>
                </c:pt>
                <c:pt idx="2">
                  <c:v>112.94691</c:v>
                </c:pt>
                <c:pt idx="3">
                  <c:v>137.7372</c:v>
                </c:pt>
                <c:pt idx="4">
                  <c:v>137.56986000000001</c:v>
                </c:pt>
                <c:pt idx="5">
                  <c:v>123.86995999999999</c:v>
                </c:pt>
                <c:pt idx="6">
                  <c:v>417.04884999999996</c:v>
                </c:pt>
                <c:pt idx="7">
                  <c:v>240.79968000000002</c:v>
                </c:pt>
                <c:pt idx="8">
                  <c:v>339.09110999999996</c:v>
                </c:pt>
                <c:pt idx="9">
                  <c:v>298.12562000000003</c:v>
                </c:pt>
                <c:pt idx="10">
                  <c:v>310.64378999999997</c:v>
                </c:pt>
                <c:pt idx="11">
                  <c:v>274.40348999999998</c:v>
                </c:pt>
                <c:pt idx="12">
                  <c:v>838.79430000000002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384000"/>
        <c:axId val="-131372576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#,##0</c:formatCode>
                <c:ptCount val="13"/>
                <c:pt idx="0">
                  <c:v>2445.5</c:v>
                </c:pt>
                <c:pt idx="1">
                  <c:v>2723.63</c:v>
                </c:pt>
                <c:pt idx="2">
                  <c:v>3077.68</c:v>
                </c:pt>
                <c:pt idx="3">
                  <c:v>3364.5699999999997</c:v>
                </c:pt>
                <c:pt idx="4">
                  <c:v>3017.09</c:v>
                </c:pt>
                <c:pt idx="5">
                  <c:v>2965.2599999999998</c:v>
                </c:pt>
                <c:pt idx="6">
                  <c:v>3149.95</c:v>
                </c:pt>
                <c:pt idx="7">
                  <c:v>3347.0499999999997</c:v>
                </c:pt>
                <c:pt idx="8">
                  <c:v>3467.5</c:v>
                </c:pt>
                <c:pt idx="9">
                  <c:v>4495.34</c:v>
                </c:pt>
                <c:pt idx="10">
                  <c:v>3731.0299999999997</c:v>
                </c:pt>
                <c:pt idx="11">
                  <c:v>5505.66</c:v>
                </c:pt>
                <c:pt idx="12">
                  <c:v>5201.25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0">
                  <c:v>4682.7726300000004</c:v>
                </c:pt>
                <c:pt idx="1">
                  <c:v>4851.0362900000009</c:v>
                </c:pt>
                <c:pt idx="2">
                  <c:v>4869.2803400000003</c:v>
                </c:pt>
                <c:pt idx="3">
                  <c:v>4917.75209</c:v>
                </c:pt>
                <c:pt idx="4">
                  <c:v>4616.848320000001</c:v>
                </c:pt>
                <c:pt idx="5">
                  <c:v>5008.3266800000001</c:v>
                </c:pt>
                <c:pt idx="6">
                  <c:v>5349.5711799999999</c:v>
                </c:pt>
                <c:pt idx="7">
                  <c:v>6060.0514399999993</c:v>
                </c:pt>
                <c:pt idx="8">
                  <c:v>6174.0988600000001</c:v>
                </c:pt>
                <c:pt idx="9">
                  <c:v>7293.0307199999997</c:v>
                </c:pt>
                <c:pt idx="10">
                  <c:v>6673.49244</c:v>
                </c:pt>
                <c:pt idx="11">
                  <c:v>8596.5588900000002</c:v>
                </c:pt>
                <c:pt idx="12">
                  <c:v>7572.1077800000003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84000"/>
        <c:axId val="-131372576"/>
      </c:lineChart>
      <c:catAx>
        <c:axId val="-1313840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7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25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8400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21241358925E-2"/>
          <c:y val="0.86709180583196332"/>
          <c:w val="0.83348730176333596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Noz sem casca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5309206193385735"/>
          <c:y val="1.6406270171838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66244373084648E-2"/>
          <c:y val="0.13819091596582245"/>
          <c:w val="0.88394023372776731"/>
          <c:h val="0.65333572848338439"/>
        </c:manualLayout>
      </c:layout>
      <c:lineChart>
        <c:grouping val="standard"/>
        <c:varyColors val="0"/>
        <c:ser>
          <c:idx val="1"/>
          <c:order val="0"/>
          <c:tx>
            <c:strRef>
              <c:f>'5'!$B$10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'5'!$D$10:$P$10</c:f>
              <c:numCache>
                <c:formatCode>#\ ##0.0</c:formatCode>
                <c:ptCount val="13"/>
                <c:pt idx="0">
                  <c:v>50.981419527089024</c:v>
                </c:pt>
                <c:pt idx="1">
                  <c:v>54.837739422477085</c:v>
                </c:pt>
                <c:pt idx="2">
                  <c:v>60.886473626203241</c:v>
                </c:pt>
                <c:pt idx="3">
                  <c:v>65.616011969403687</c:v>
                </c:pt>
                <c:pt idx="4">
                  <c:v>62.369823317045849</c:v>
                </c:pt>
                <c:pt idx="5">
                  <c:v>56.733320758541254</c:v>
                </c:pt>
                <c:pt idx="6">
                  <c:v>51.086359224778079</c:v>
                </c:pt>
                <c:pt idx="7">
                  <c:v>51.257821006219054</c:v>
                </c:pt>
                <c:pt idx="8">
                  <c:v>50.669886584874021</c:v>
                </c:pt>
                <c:pt idx="9">
                  <c:v>57.551031130169164</c:v>
                </c:pt>
                <c:pt idx="10">
                  <c:v>51.253316621723776</c:v>
                </c:pt>
                <c:pt idx="11">
                  <c:v>60.852913089274494</c:v>
                </c:pt>
                <c:pt idx="12">
                  <c:v>57.6121712308749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'5'!$D$9:$P$9</c:f>
              <c:numCache>
                <c:formatCode>#\ ##0.0</c:formatCode>
                <c:ptCount val="13"/>
                <c:pt idx="0">
                  <c:v>52.22333419164962</c:v>
                </c:pt>
                <c:pt idx="1">
                  <c:v>56.145323126411817</c:v>
                </c:pt>
                <c:pt idx="2">
                  <c:v>63.206054798644018</c:v>
                </c:pt>
                <c:pt idx="3">
                  <c:v>68.416828226084888</c:v>
                </c:pt>
                <c:pt idx="4">
                  <c:v>65.349558635705833</c:v>
                </c:pt>
                <c:pt idx="5">
                  <c:v>59.206601115724332</c:v>
                </c:pt>
                <c:pt idx="6">
                  <c:v>58.882289701583147</c:v>
                </c:pt>
                <c:pt idx="7">
                  <c:v>55.23137935608019</c:v>
                </c:pt>
                <c:pt idx="8">
                  <c:v>56.162042083012572</c:v>
                </c:pt>
                <c:pt idx="9">
                  <c:v>61.63884635330318</c:v>
                </c:pt>
                <c:pt idx="10">
                  <c:v>55.908207487232872</c:v>
                </c:pt>
                <c:pt idx="11">
                  <c:v>64.04492856327073</c:v>
                </c:pt>
                <c:pt idx="12">
                  <c:v>68.689592793936697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62784"/>
        <c:axId val="-131366592"/>
      </c:lineChart>
      <c:catAx>
        <c:axId val="-13136278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665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6278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61659443723E-2"/>
          <c:y val="0.88969944216582952"/>
          <c:w val="0.83348715131538798"/>
          <c:h val="0.1086043910249380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</xdr:row>
      <xdr:rowOff>225137</xdr:rowOff>
    </xdr:from>
    <xdr:to>
      <xdr:col>0</xdr:col>
      <xdr:colOff>2234045</xdr:colOff>
      <xdr:row>8</xdr:row>
      <xdr:rowOff>86592</xdr:rowOff>
    </xdr:to>
    <xdr:pic>
      <xdr:nvPicPr>
        <xdr:cNvPr id="5156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43546"/>
          <a:ext cx="1853045" cy="3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25977</xdr:colOff>
      <xdr:row>0</xdr:row>
      <xdr:rowOff>60613</xdr:rowOff>
    </xdr:from>
    <xdr:to>
      <xdr:col>0</xdr:col>
      <xdr:colOff>2409720</xdr:colOff>
      <xdr:row>1</xdr:row>
      <xdr:rowOff>68468</xdr:rowOff>
    </xdr:to>
    <xdr:pic>
      <xdr:nvPicPr>
        <xdr:cNvPr id="5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77" y="60613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2</xdr:row>
      <xdr:rowOff>17320</xdr:rowOff>
    </xdr:from>
    <xdr:to>
      <xdr:col>0</xdr:col>
      <xdr:colOff>2303318</xdr:colOff>
      <xdr:row>6</xdr:row>
      <xdr:rowOff>257129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228" y="623456"/>
          <a:ext cx="2182090" cy="1452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994833</xdr:colOff>
      <xdr:row>25</xdr:row>
      <xdr:rowOff>158749</xdr:rowOff>
    </xdr:from>
    <xdr:to>
      <xdr:col>7</xdr:col>
      <xdr:colOff>560916</xdr:colOff>
      <xdr:row>47</xdr:row>
      <xdr:rowOff>116416</xdr:rowOff>
    </xdr:to>
    <xdr:graphicFrame macro="">
      <xdr:nvGraphicFramePr>
        <xdr:cNvPr id="10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359833</xdr:colOff>
      <xdr:row>26</xdr:row>
      <xdr:rowOff>2227</xdr:rowOff>
    </xdr:from>
    <xdr:to>
      <xdr:col>15</xdr:col>
      <xdr:colOff>772583</xdr:colOff>
      <xdr:row>47</xdr:row>
      <xdr:rowOff>148167</xdr:rowOff>
    </xdr:to>
    <xdr:graphicFrame macro="">
      <xdr:nvGraphicFramePr>
        <xdr:cNvPr id="10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704624</xdr:colOff>
      <xdr:row>17</xdr:row>
      <xdr:rowOff>65728</xdr:rowOff>
    </xdr:from>
    <xdr:to>
      <xdr:col>7</xdr:col>
      <xdr:colOff>328083</xdr:colOff>
      <xdr:row>39</xdr:row>
      <xdr:rowOff>35648</xdr:rowOff>
    </xdr:to>
    <xdr:graphicFrame macro="">
      <xdr:nvGraphicFramePr>
        <xdr:cNvPr id="206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592666</xdr:colOff>
      <xdr:row>17</xdr:row>
      <xdr:rowOff>52916</xdr:rowOff>
    </xdr:from>
    <xdr:to>
      <xdr:col>15</xdr:col>
      <xdr:colOff>560916</xdr:colOff>
      <xdr:row>39</xdr:row>
      <xdr:rowOff>84666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671763</xdr:colOff>
      <xdr:row>7</xdr:row>
      <xdr:rowOff>150394</xdr:rowOff>
    </xdr:from>
    <xdr:to>
      <xdr:col>12</xdr:col>
      <xdr:colOff>50132</xdr:colOff>
      <xdr:row>29</xdr:row>
      <xdr:rowOff>90237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792078</xdr:colOff>
      <xdr:row>16</xdr:row>
      <xdr:rowOff>18694</xdr:rowOff>
    </xdr:from>
    <xdr:to>
      <xdr:col>7</xdr:col>
      <xdr:colOff>541419</xdr:colOff>
      <xdr:row>39</xdr:row>
      <xdr:rowOff>140158</xdr:rowOff>
    </xdr:to>
    <xdr:graphicFrame macro="">
      <xdr:nvGraphicFramePr>
        <xdr:cNvPr id="41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721894</xdr:colOff>
      <xdr:row>16</xdr:row>
      <xdr:rowOff>30935</xdr:rowOff>
    </xdr:from>
    <xdr:to>
      <xdr:col>15</xdr:col>
      <xdr:colOff>200838</xdr:colOff>
      <xdr:row>39</xdr:row>
      <xdr:rowOff>109977</xdr:rowOff>
    </xdr:to>
    <xdr:graphicFrame macro="">
      <xdr:nvGraphicFramePr>
        <xdr:cNvPr id="41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28515625" customWidth="1"/>
    <col min="2" max="2" width="44.85546875" customWidth="1"/>
  </cols>
  <sheetData>
    <row r="1" spans="1:2" ht="24" customHeight="1" x14ac:dyDescent="0.2">
      <c r="B1" s="37" t="s">
        <v>45</v>
      </c>
    </row>
    <row r="2" spans="1:2" ht="24" customHeight="1" x14ac:dyDescent="0.2">
      <c r="A2" s="57" t="s">
        <v>74</v>
      </c>
      <c r="B2" s="38" t="s">
        <v>46</v>
      </c>
    </row>
    <row r="3" spans="1:2" ht="24" customHeight="1" x14ac:dyDescent="0.2">
      <c r="A3" s="52"/>
      <c r="B3" s="36" t="s">
        <v>0</v>
      </c>
    </row>
    <row r="4" spans="1:2" ht="24" customHeight="1" x14ac:dyDescent="0.2">
      <c r="B4" s="36" t="s">
        <v>37</v>
      </c>
    </row>
    <row r="5" spans="1:2" ht="24" customHeight="1" x14ac:dyDescent="0.2">
      <c r="B5" s="36" t="s">
        <v>42</v>
      </c>
    </row>
    <row r="6" spans="1:2" ht="24" customHeight="1" x14ac:dyDescent="0.2">
      <c r="B6" s="43" t="s">
        <v>35</v>
      </c>
    </row>
    <row r="7" spans="1:2" ht="24" customHeight="1" x14ac:dyDescent="0.2">
      <c r="B7" s="43" t="s">
        <v>51</v>
      </c>
    </row>
    <row r="8" spans="1:2" ht="15.75" customHeight="1" x14ac:dyDescent="0.2">
      <c r="A8" s="56" t="s">
        <v>36</v>
      </c>
      <c r="B8" s="1"/>
    </row>
    <row r="9" spans="1:2" x14ac:dyDescent="0.2">
      <c r="A9" s="53"/>
    </row>
  </sheetData>
  <sheetProtection selectLockedCells="1" selectUnlockedCells="1"/>
  <phoneticPr fontId="8" type="noConversion"/>
  <hyperlinks>
    <hyperlink ref="B4" location="2!A1" display="2. Destinos das Saídas UE/PT"/>
    <hyperlink ref="B5" location="3!A1" display="3. Principais Destinos das Saídas"/>
    <hyperlink ref="B6" location="'4'!A1" display="4. Área e Produção"/>
    <hyperlink ref="B7" location="'5'!A1" display="5. Indicadores de análise do Comércio Internacional"/>
    <hyperlink ref="B3" location="1!A1" display="1. Comércio Internacional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B1:AC82"/>
  <sheetViews>
    <sheetView showGridLines="0" zoomScale="90" zoomScaleNormal="90" workbookViewId="0"/>
  </sheetViews>
  <sheetFormatPr defaultRowHeight="12.75" x14ac:dyDescent="0.2"/>
  <cols>
    <col min="1" max="1" width="2.28515625" style="2" customWidth="1"/>
    <col min="2" max="3" width="20.7109375" style="2" customWidth="1"/>
    <col min="4" max="4" width="10.7109375" style="2" customWidth="1"/>
    <col min="5" max="16" width="12.7109375" style="2" customWidth="1"/>
    <col min="17" max="23" width="10.7109375" style="2" customWidth="1"/>
    <col min="24" max="16384" width="9.140625" style="2"/>
  </cols>
  <sheetData>
    <row r="1" spans="2:29" ht="29.85" customHeight="1" x14ac:dyDescent="0.2">
      <c r="B1" s="3" t="s">
        <v>52</v>
      </c>
    </row>
    <row r="2" spans="2:29" ht="21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29" ht="15.95" customHeight="1" x14ac:dyDescent="0.2">
      <c r="B3" s="97" t="s">
        <v>53</v>
      </c>
      <c r="C3" s="93" t="s">
        <v>69</v>
      </c>
      <c r="D3" s="58" t="s">
        <v>4</v>
      </c>
      <c r="E3" s="8">
        <v>1663.579</v>
      </c>
      <c r="F3" s="8">
        <v>1681.405</v>
      </c>
      <c r="G3" s="8">
        <v>1378.825</v>
      </c>
      <c r="H3" s="8">
        <v>1077.7729999999999</v>
      </c>
      <c r="I3" s="8">
        <v>1046.066</v>
      </c>
      <c r="J3" s="8">
        <v>1299.4680000000001</v>
      </c>
      <c r="K3" s="8">
        <v>1708.9110000000001</v>
      </c>
      <c r="L3" s="8">
        <v>1616.3440000000001</v>
      </c>
      <c r="M3" s="8">
        <v>1261.989</v>
      </c>
      <c r="N3" s="8">
        <v>971.95799999999997</v>
      </c>
      <c r="O3" s="8">
        <v>1297.3510000000001</v>
      </c>
      <c r="P3" s="8">
        <v>1308.806</v>
      </c>
      <c r="Q3" s="8">
        <v>904.29600000000005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2:29" ht="15.95" customHeight="1" x14ac:dyDescent="0.2">
      <c r="B4" s="95"/>
      <c r="C4" s="93"/>
      <c r="D4" s="59" t="s">
        <v>5</v>
      </c>
      <c r="E4" s="8">
        <v>47.148000000000003</v>
      </c>
      <c r="F4" s="8">
        <v>44.231999999999999</v>
      </c>
      <c r="G4" s="8">
        <v>109.667</v>
      </c>
      <c r="H4" s="8">
        <v>146.34</v>
      </c>
      <c r="I4" s="8">
        <v>134.38200000000001</v>
      </c>
      <c r="J4" s="8">
        <v>119.252</v>
      </c>
      <c r="K4" s="8">
        <v>528.64499999999998</v>
      </c>
      <c r="L4" s="8">
        <v>219.61600000000001</v>
      </c>
      <c r="M4" s="8">
        <v>266.20699999999999</v>
      </c>
      <c r="N4" s="8">
        <v>223.79400000000001</v>
      </c>
      <c r="O4" s="8">
        <v>197.22300000000001</v>
      </c>
      <c r="P4" s="8">
        <v>264.51299999999998</v>
      </c>
      <c r="Q4" s="8">
        <v>687.21</v>
      </c>
      <c r="R4" s="11"/>
      <c r="S4" s="11"/>
      <c r="T4" s="55"/>
      <c r="U4" s="55"/>
      <c r="V4" s="55"/>
      <c r="W4" s="55"/>
      <c r="X4" s="30"/>
      <c r="Y4" s="30"/>
      <c r="Z4" s="30"/>
      <c r="AA4" s="30"/>
      <c r="AB4" s="30"/>
      <c r="AC4" s="30"/>
    </row>
    <row r="5" spans="2:29" ht="15.95" customHeight="1" x14ac:dyDescent="0.2">
      <c r="B5" s="95"/>
      <c r="C5" s="93"/>
      <c r="D5" s="60" t="s">
        <v>6</v>
      </c>
      <c r="E5" s="9">
        <f t="shared" ref="E5" si="0">E4-E3</f>
        <v>-1616.431</v>
      </c>
      <c r="F5" s="9">
        <f>F4-F3</f>
        <v>-1637.173</v>
      </c>
      <c r="G5" s="9">
        <f>G4-G3</f>
        <v>-1269.1580000000001</v>
      </c>
      <c r="H5" s="9">
        <f>H4-H3</f>
        <v>-931.43299999999988</v>
      </c>
      <c r="I5" s="9">
        <v>1698.825</v>
      </c>
      <c r="J5" s="9">
        <f t="shared" ref="J5:O5" si="1">J4-J3</f>
        <v>-1180.2160000000001</v>
      </c>
      <c r="K5" s="9">
        <f t="shared" si="1"/>
        <v>-1180.2660000000001</v>
      </c>
      <c r="L5" s="9">
        <f t="shared" si="1"/>
        <v>-1396.7280000000001</v>
      </c>
      <c r="M5" s="9">
        <f t="shared" si="1"/>
        <v>-995.78200000000004</v>
      </c>
      <c r="N5" s="9">
        <f t="shared" si="1"/>
        <v>-748.16399999999999</v>
      </c>
      <c r="O5" s="9">
        <f t="shared" si="1"/>
        <v>-1100.1280000000002</v>
      </c>
      <c r="P5" s="9">
        <f t="shared" ref="P5:Q5" si="2">P4-P3</f>
        <v>-1044.2930000000001</v>
      </c>
      <c r="Q5" s="9">
        <f t="shared" si="2"/>
        <v>-217.08600000000001</v>
      </c>
      <c r="R5" s="11"/>
      <c r="S5" s="11"/>
      <c r="T5" s="55"/>
      <c r="U5" s="55"/>
      <c r="V5" s="55"/>
      <c r="W5" s="55"/>
      <c r="X5" s="30"/>
      <c r="Y5" s="30"/>
      <c r="Z5" s="30"/>
      <c r="AA5" s="30"/>
      <c r="AB5" s="30"/>
      <c r="AC5" s="30"/>
    </row>
    <row r="6" spans="2:29" ht="15.95" customHeight="1" x14ac:dyDescent="0.2">
      <c r="B6" s="95"/>
      <c r="C6" s="93" t="s">
        <v>70</v>
      </c>
      <c r="D6" s="58" t="s">
        <v>4</v>
      </c>
      <c r="E6" s="8">
        <v>4122.7160000000003</v>
      </c>
      <c r="F6" s="8">
        <v>5137.4650000000001</v>
      </c>
      <c r="G6" s="8">
        <v>4744.201</v>
      </c>
      <c r="H6" s="8">
        <v>3834.0520000000001</v>
      </c>
      <c r="I6" s="8">
        <v>4300.2780000000002</v>
      </c>
      <c r="J6" s="8">
        <v>5258.2070000000003</v>
      </c>
      <c r="K6" s="8">
        <v>5977.866</v>
      </c>
      <c r="L6" s="8">
        <v>6069.4539999999997</v>
      </c>
      <c r="M6" s="8">
        <v>4397.5140000000001</v>
      </c>
      <c r="N6" s="8">
        <v>3000.1010000000001</v>
      </c>
      <c r="O6" s="8">
        <v>3912.5050000000001</v>
      </c>
      <c r="P6" s="8">
        <v>3667.2649999999999</v>
      </c>
      <c r="Q6" s="8">
        <v>2781.6089999999999</v>
      </c>
      <c r="U6" s="55"/>
      <c r="V6" s="55"/>
      <c r="W6" s="55"/>
    </row>
    <row r="7" spans="2:29" ht="15.95" customHeight="1" x14ac:dyDescent="0.2">
      <c r="B7" s="95"/>
      <c r="C7" s="93"/>
      <c r="D7" s="59" t="s">
        <v>5</v>
      </c>
      <c r="E7" s="8">
        <v>215.447</v>
      </c>
      <c r="F7" s="8">
        <v>171.298</v>
      </c>
      <c r="G7" s="8">
        <v>317.10000000000002</v>
      </c>
      <c r="H7" s="8">
        <v>349.62299999999999</v>
      </c>
      <c r="I7" s="8">
        <v>422.74299999999999</v>
      </c>
      <c r="J7" s="8">
        <v>507.84800000000001</v>
      </c>
      <c r="K7" s="8">
        <v>1151.991</v>
      </c>
      <c r="L7" s="8">
        <v>783.69200000000001</v>
      </c>
      <c r="M7" s="8">
        <v>1037.94</v>
      </c>
      <c r="N7" s="8">
        <v>750.15599999999995</v>
      </c>
      <c r="O7" s="8">
        <v>540.79600000000005</v>
      </c>
      <c r="P7" s="8">
        <v>991.64700000000005</v>
      </c>
      <c r="Q7" s="8">
        <v>1832.2370000000001</v>
      </c>
      <c r="R7" s="11"/>
      <c r="S7" s="11"/>
      <c r="T7" s="55"/>
      <c r="U7" s="55"/>
      <c r="V7" s="55"/>
      <c r="W7" s="55"/>
    </row>
    <row r="8" spans="2:29" ht="15.95" customHeight="1" x14ac:dyDescent="0.2">
      <c r="B8" s="96"/>
      <c r="C8" s="93"/>
      <c r="D8" s="60" t="s">
        <v>6</v>
      </c>
      <c r="E8" s="9">
        <f t="shared" ref="E8" si="3">E7-E6</f>
        <v>-3907.2690000000002</v>
      </c>
      <c r="F8" s="9">
        <f t="shared" ref="F8:L8" si="4">F7-F6</f>
        <v>-4966.1670000000004</v>
      </c>
      <c r="G8" s="9">
        <f t="shared" si="4"/>
        <v>-4427.1009999999997</v>
      </c>
      <c r="H8" s="9">
        <f t="shared" si="4"/>
        <v>-3484.4290000000001</v>
      </c>
      <c r="I8" s="9">
        <f t="shared" si="4"/>
        <v>-3877.5350000000003</v>
      </c>
      <c r="J8" s="9">
        <f t="shared" si="4"/>
        <v>-4750.3590000000004</v>
      </c>
      <c r="K8" s="9">
        <f t="shared" si="4"/>
        <v>-4825.875</v>
      </c>
      <c r="L8" s="9">
        <f t="shared" si="4"/>
        <v>-5285.7619999999997</v>
      </c>
      <c r="M8" s="9">
        <f t="shared" ref="M8:N8" si="5">M7-M6</f>
        <v>-3359.5740000000001</v>
      </c>
      <c r="N8" s="9">
        <f t="shared" si="5"/>
        <v>-2249.9450000000002</v>
      </c>
      <c r="O8" s="9">
        <f t="shared" ref="O8:P8" si="6">O7-O6</f>
        <v>-3371.7089999999998</v>
      </c>
      <c r="P8" s="9">
        <f t="shared" si="6"/>
        <v>-2675.6179999999999</v>
      </c>
      <c r="Q8" s="9">
        <f t="shared" ref="Q8" si="7">Q7-Q6</f>
        <v>-949.37199999999984</v>
      </c>
      <c r="R8" s="11"/>
      <c r="S8" s="11"/>
      <c r="T8" s="55"/>
      <c r="U8" s="55"/>
      <c r="V8" s="55"/>
      <c r="W8" s="55"/>
    </row>
    <row r="9" spans="2:29" ht="9.9499999999999993" customHeight="1" x14ac:dyDescent="0.2">
      <c r="B9" s="61"/>
      <c r="C9" s="61"/>
      <c r="D9" s="6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1"/>
      <c r="S9" s="11"/>
      <c r="T9" s="55"/>
      <c r="U9" s="55"/>
      <c r="V9" s="55"/>
      <c r="W9" s="55"/>
    </row>
    <row r="10" spans="2:29" ht="15.95" customHeight="1" x14ac:dyDescent="0.2">
      <c r="B10" s="63" t="s">
        <v>7</v>
      </c>
      <c r="C10" s="64"/>
      <c r="D10" s="65" t="s">
        <v>8</v>
      </c>
      <c r="E10" s="31">
        <f t="shared" ref="E10:F11" si="8">E6/E3</f>
        <v>2.4782207517647197</v>
      </c>
      <c r="F10" s="31">
        <f t="shared" si="8"/>
        <v>3.0554595710135275</v>
      </c>
      <c r="G10" s="31">
        <f t="shared" ref="G10:H10" si="9">G6/G3</f>
        <v>3.4407564411727374</v>
      </c>
      <c r="H10" s="31">
        <f t="shared" si="9"/>
        <v>3.5573836048963932</v>
      </c>
      <c r="I10" s="31">
        <f t="shared" ref="I10:J10" si="10">I6/I3</f>
        <v>4.1109050480562415</v>
      </c>
      <c r="J10" s="31">
        <f t="shared" si="10"/>
        <v>4.0464305392668383</v>
      </c>
      <c r="K10" s="31">
        <f t="shared" ref="K10:L10" si="11">K6/K3</f>
        <v>3.4980557793823084</v>
      </c>
      <c r="L10" s="31">
        <f t="shared" si="11"/>
        <v>3.75505090500537</v>
      </c>
      <c r="M10" s="31">
        <f t="shared" ref="M10:N10" si="12">M6/M3</f>
        <v>3.4845898022882924</v>
      </c>
      <c r="N10" s="31">
        <f t="shared" si="12"/>
        <v>3.0866570366209243</v>
      </c>
      <c r="O10" s="31">
        <f t="shared" ref="O10:P10" si="13">O6/O3</f>
        <v>3.015764430751585</v>
      </c>
      <c r="P10" s="31">
        <f t="shared" si="13"/>
        <v>2.801992808712674</v>
      </c>
      <c r="Q10" s="31">
        <f t="shared" ref="Q10" si="14">Q6/Q3</f>
        <v>3.0759939223440109</v>
      </c>
      <c r="R10" s="11"/>
      <c r="S10" s="11"/>
      <c r="T10" s="55"/>
      <c r="U10" s="55"/>
      <c r="V10" s="55"/>
    </row>
    <row r="11" spans="2:29" ht="15.95" customHeight="1" x14ac:dyDescent="0.2">
      <c r="B11" s="66" t="s">
        <v>9</v>
      </c>
      <c r="C11" s="67"/>
      <c r="D11" s="68" t="s">
        <v>8</v>
      </c>
      <c r="E11" s="32">
        <f t="shared" si="8"/>
        <v>4.5695893781284465</v>
      </c>
      <c r="F11" s="32">
        <f t="shared" si="8"/>
        <v>3.8727165852776273</v>
      </c>
      <c r="G11" s="32">
        <f t="shared" ref="G11:H11" si="15">G7/G4</f>
        <v>2.8914805730073772</v>
      </c>
      <c r="H11" s="32">
        <f t="shared" si="15"/>
        <v>2.3891143911439112</v>
      </c>
      <c r="I11" s="32">
        <f t="shared" ref="I11:J11" si="16">I7/I4</f>
        <v>3.1458305427810269</v>
      </c>
      <c r="J11" s="32">
        <f t="shared" si="16"/>
        <v>4.2586120148928321</v>
      </c>
      <c r="K11" s="32">
        <f t="shared" ref="K11:L11" si="17">K7/K4</f>
        <v>2.1791391198252135</v>
      </c>
      <c r="L11" s="32">
        <f t="shared" si="17"/>
        <v>3.5684649570158822</v>
      </c>
      <c r="M11" s="32">
        <f t="shared" ref="M11:N11" si="18">M7/M4</f>
        <v>3.8989958941725802</v>
      </c>
      <c r="N11" s="32">
        <f t="shared" si="18"/>
        <v>3.3519933510281774</v>
      </c>
      <c r="O11" s="32">
        <f t="shared" ref="O11:P11" si="19">O7/O4</f>
        <v>2.7420534116203488</v>
      </c>
      <c r="P11" s="32">
        <f t="shared" si="19"/>
        <v>3.7489537376234821</v>
      </c>
      <c r="Q11" s="32">
        <f t="shared" ref="Q11" si="20">Q7/Q4</f>
        <v>2.6661966502233669</v>
      </c>
      <c r="R11" s="11"/>
      <c r="S11" s="11"/>
      <c r="U11" s="55"/>
      <c r="V11" s="55"/>
    </row>
    <row r="12" spans="2:29" ht="18" customHeight="1" x14ac:dyDescent="0.2">
      <c r="B12" s="69"/>
      <c r="C12" s="70"/>
      <c r="D12" s="7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1"/>
      <c r="S12" s="11"/>
    </row>
    <row r="13" spans="2:29" ht="15.95" customHeight="1" x14ac:dyDescent="0.2">
      <c r="B13" s="94" t="s">
        <v>54</v>
      </c>
      <c r="C13" s="93" t="s">
        <v>69</v>
      </c>
      <c r="D13" s="72" t="s">
        <v>4</v>
      </c>
      <c r="E13" s="39">
        <v>1081.0160000000001</v>
      </c>
      <c r="F13" s="39">
        <v>963.41200000000003</v>
      </c>
      <c r="G13" s="39">
        <v>898.005</v>
      </c>
      <c r="H13" s="39">
        <v>904.14499999999998</v>
      </c>
      <c r="I13" s="39">
        <v>973.7</v>
      </c>
      <c r="J13" s="39">
        <v>1218.325</v>
      </c>
      <c r="K13" s="39">
        <v>1369.165</v>
      </c>
      <c r="L13" s="39">
        <v>1773.87</v>
      </c>
      <c r="M13" s="39">
        <v>2124.4380000000001</v>
      </c>
      <c r="N13" s="39">
        <v>2386.2869999999998</v>
      </c>
      <c r="O13" s="39">
        <v>2306.04</v>
      </c>
      <c r="P13" s="39">
        <v>2409.8739999999998</v>
      </c>
      <c r="Q13" s="39">
        <v>2549.5160000000001</v>
      </c>
      <c r="R13" s="11"/>
      <c r="S13" s="11"/>
      <c r="T13" s="55"/>
      <c r="U13" s="55"/>
    </row>
    <row r="14" spans="2:29" ht="15.95" customHeight="1" x14ac:dyDescent="0.2">
      <c r="B14" s="95"/>
      <c r="C14" s="93"/>
      <c r="D14" s="59" t="s">
        <v>5</v>
      </c>
      <c r="E14" s="8">
        <v>23.738</v>
      </c>
      <c r="F14" s="8">
        <v>31.141999999999999</v>
      </c>
      <c r="G14" s="8">
        <v>32.89</v>
      </c>
      <c r="H14" s="8">
        <v>30.908999999999999</v>
      </c>
      <c r="I14" s="8">
        <v>39.470999999999997</v>
      </c>
      <c r="J14" s="8">
        <v>36.816000000000003</v>
      </c>
      <c r="K14" s="8">
        <v>31.138000000000002</v>
      </c>
      <c r="L14" s="8">
        <v>80.48</v>
      </c>
      <c r="M14" s="8">
        <v>144.76</v>
      </c>
      <c r="N14" s="8">
        <v>134.756</v>
      </c>
      <c r="O14" s="8">
        <v>166.67099999999999</v>
      </c>
      <c r="P14" s="8">
        <v>81.308999999999997</v>
      </c>
      <c r="Q14" s="8">
        <v>337.13099999999997</v>
      </c>
      <c r="R14" s="11"/>
      <c r="S14" s="11"/>
      <c r="T14" s="55"/>
      <c r="U14" s="55"/>
    </row>
    <row r="15" spans="2:29" ht="15.95" customHeight="1" x14ac:dyDescent="0.2">
      <c r="B15" s="95"/>
      <c r="C15" s="93"/>
      <c r="D15" s="60" t="s">
        <v>6</v>
      </c>
      <c r="E15" s="9">
        <f t="shared" ref="E15" si="21">E14-E13</f>
        <v>-1057.278</v>
      </c>
      <c r="F15" s="9">
        <f t="shared" ref="F15:L15" si="22">F14-F13</f>
        <v>-932.27</v>
      </c>
      <c r="G15" s="9">
        <f t="shared" si="22"/>
        <v>-865.11500000000001</v>
      </c>
      <c r="H15" s="9">
        <f t="shared" si="22"/>
        <v>-873.23599999999999</v>
      </c>
      <c r="I15" s="9">
        <f t="shared" si="22"/>
        <v>-934.22900000000004</v>
      </c>
      <c r="J15" s="9">
        <f t="shared" si="22"/>
        <v>-1181.509</v>
      </c>
      <c r="K15" s="9">
        <f t="shared" si="22"/>
        <v>-1338.027</v>
      </c>
      <c r="L15" s="9">
        <f t="shared" si="22"/>
        <v>-1693.3899999999999</v>
      </c>
      <c r="M15" s="9">
        <f t="shared" ref="M15:N15" si="23">M14-M13</f>
        <v>-1979.6780000000001</v>
      </c>
      <c r="N15" s="9">
        <f t="shared" si="23"/>
        <v>-2251.5309999999999</v>
      </c>
      <c r="O15" s="9">
        <f t="shared" ref="O15:P15" si="24">O14-O13</f>
        <v>-2139.3690000000001</v>
      </c>
      <c r="P15" s="9">
        <f t="shared" si="24"/>
        <v>-2328.5649999999996</v>
      </c>
      <c r="Q15" s="9">
        <f t="shared" ref="Q15" si="25">Q14-Q13</f>
        <v>-2212.3850000000002</v>
      </c>
      <c r="R15" s="11"/>
      <c r="S15" s="11"/>
      <c r="T15" s="55"/>
      <c r="U15" s="55"/>
    </row>
    <row r="16" spans="2:29" ht="15.95" customHeight="1" x14ac:dyDescent="0.2">
      <c r="B16" s="95"/>
      <c r="C16" s="93" t="s">
        <v>70</v>
      </c>
      <c r="D16" s="58" t="s">
        <v>4</v>
      </c>
      <c r="E16" s="8">
        <v>8564.1409999999996</v>
      </c>
      <c r="F16" s="8">
        <v>8071.6030000000001</v>
      </c>
      <c r="G16" s="8">
        <v>6829.7349999999997</v>
      </c>
      <c r="H16" s="8">
        <v>7808.4210000000003</v>
      </c>
      <c r="I16" s="8">
        <v>8403.6380000000008</v>
      </c>
      <c r="J16" s="8">
        <v>11690.08</v>
      </c>
      <c r="K16" s="8">
        <v>10154.261</v>
      </c>
      <c r="L16" s="8">
        <v>14605.993</v>
      </c>
      <c r="M16" s="8">
        <v>15688.654</v>
      </c>
      <c r="N16" s="8">
        <v>15215.097</v>
      </c>
      <c r="O16" s="8">
        <v>14796.334000000001</v>
      </c>
      <c r="P16" s="8">
        <v>14487.433999999999</v>
      </c>
      <c r="Q16" s="8">
        <v>16821.311000000002</v>
      </c>
      <c r="R16" s="11"/>
      <c r="S16" s="11"/>
      <c r="T16" s="55"/>
      <c r="U16" s="55"/>
    </row>
    <row r="17" spans="2:24" ht="15.95" customHeight="1" x14ac:dyDescent="0.2">
      <c r="B17" s="95"/>
      <c r="C17" s="93"/>
      <c r="D17" s="59" t="s">
        <v>5</v>
      </c>
      <c r="E17" s="8">
        <v>365.69299999999998</v>
      </c>
      <c r="F17" s="8">
        <v>296.96499999999997</v>
      </c>
      <c r="G17" s="8">
        <v>413.27100000000002</v>
      </c>
      <c r="H17" s="8">
        <v>399.267</v>
      </c>
      <c r="I17" s="8">
        <v>543.971</v>
      </c>
      <c r="J17" s="8">
        <v>489.63099999999997</v>
      </c>
      <c r="K17" s="8">
        <v>376.47800000000001</v>
      </c>
      <c r="L17" s="8">
        <v>712.90499999999997</v>
      </c>
      <c r="M17" s="8">
        <v>1151.0170000000001</v>
      </c>
      <c r="N17" s="8">
        <v>875.93499999999995</v>
      </c>
      <c r="O17" s="8">
        <v>865.39400000000001</v>
      </c>
      <c r="P17" s="8">
        <v>453.76</v>
      </c>
      <c r="Q17" s="8">
        <v>991.75</v>
      </c>
      <c r="R17" s="11"/>
      <c r="S17" s="11"/>
      <c r="T17" s="55"/>
      <c r="U17" s="55"/>
    </row>
    <row r="18" spans="2:24" ht="15.95" customHeight="1" x14ac:dyDescent="0.2">
      <c r="B18" s="96"/>
      <c r="C18" s="93"/>
      <c r="D18" s="60" t="s">
        <v>6</v>
      </c>
      <c r="E18" s="9">
        <f t="shared" ref="E18" si="26">E17-E16</f>
        <v>-8198.4480000000003</v>
      </c>
      <c r="F18" s="9">
        <f t="shared" ref="F18:L18" si="27">F17-F16</f>
        <v>-7774.6379999999999</v>
      </c>
      <c r="G18" s="9">
        <f t="shared" si="27"/>
        <v>-6416.4639999999999</v>
      </c>
      <c r="H18" s="9">
        <f t="shared" si="27"/>
        <v>-7409.1540000000005</v>
      </c>
      <c r="I18" s="9">
        <f t="shared" si="27"/>
        <v>-7859.6670000000013</v>
      </c>
      <c r="J18" s="9">
        <f t="shared" si="27"/>
        <v>-11200.449000000001</v>
      </c>
      <c r="K18" s="9">
        <f t="shared" si="27"/>
        <v>-9777.7830000000013</v>
      </c>
      <c r="L18" s="9">
        <f t="shared" si="27"/>
        <v>-13893.088</v>
      </c>
      <c r="M18" s="9">
        <f t="shared" ref="M18:N18" si="28">M17-M16</f>
        <v>-14537.637000000001</v>
      </c>
      <c r="N18" s="9">
        <f t="shared" si="28"/>
        <v>-14339.162</v>
      </c>
      <c r="O18" s="9">
        <f t="shared" ref="O18:P18" si="29">O17-O16</f>
        <v>-13930.94</v>
      </c>
      <c r="P18" s="9">
        <f t="shared" si="29"/>
        <v>-14033.673999999999</v>
      </c>
      <c r="Q18" s="9">
        <f t="shared" ref="Q18" si="30">Q17-Q16</f>
        <v>-15829.561000000002</v>
      </c>
      <c r="R18" s="11"/>
      <c r="S18" s="11"/>
      <c r="T18" s="55"/>
      <c r="U18" s="55"/>
    </row>
    <row r="19" spans="2:24" ht="9.9499999999999993" customHeight="1" x14ac:dyDescent="0.2">
      <c r="B19" s="73"/>
      <c r="C19" s="74"/>
      <c r="D19" s="74"/>
      <c r="R19" s="11"/>
      <c r="S19" s="11"/>
    </row>
    <row r="20" spans="2:24" ht="15.95" customHeight="1" x14ac:dyDescent="0.2">
      <c r="B20" s="63" t="s">
        <v>7</v>
      </c>
      <c r="C20" s="64"/>
      <c r="D20" s="65" t="s">
        <v>8</v>
      </c>
      <c r="E20" s="31">
        <f t="shared" ref="E20:F20" si="31">E16/E13</f>
        <v>7.9223073479023425</v>
      </c>
      <c r="F20" s="31">
        <f t="shared" si="31"/>
        <v>8.3781424769465183</v>
      </c>
      <c r="G20" s="31">
        <f t="shared" ref="G20:H20" si="32">G16/G13</f>
        <v>7.6054531990356402</v>
      </c>
      <c r="H20" s="31">
        <f t="shared" si="32"/>
        <v>8.636248610565783</v>
      </c>
      <c r="I20" s="31">
        <f t="shared" ref="I20:J20" si="33">I16/I13</f>
        <v>8.6306233952962934</v>
      </c>
      <c r="J20" s="31">
        <f t="shared" si="33"/>
        <v>9.59520653356042</v>
      </c>
      <c r="K20" s="31">
        <f t="shared" ref="K20:L20" si="34">K16/K13</f>
        <v>7.4163895512958637</v>
      </c>
      <c r="L20" s="31">
        <f t="shared" si="34"/>
        <v>8.2339703585944868</v>
      </c>
      <c r="M20" s="31">
        <f t="shared" ref="M20:N20" si="35">M16/M13</f>
        <v>7.3848490753789946</v>
      </c>
      <c r="N20" s="31">
        <f t="shared" si="35"/>
        <v>6.3760549338784482</v>
      </c>
      <c r="O20" s="31">
        <f t="shared" ref="O20:P20" si="36">O16/O13</f>
        <v>6.4163388319370007</v>
      </c>
      <c r="P20" s="31">
        <f t="shared" si="36"/>
        <v>6.0116977070170474</v>
      </c>
      <c r="Q20" s="31">
        <f t="shared" ref="Q20" si="37">Q16/Q13</f>
        <v>6.597844845845251</v>
      </c>
      <c r="R20" s="11"/>
      <c r="S20" s="11"/>
    </row>
    <row r="21" spans="2:24" ht="15.95" customHeight="1" x14ac:dyDescent="0.2">
      <c r="B21" s="66" t="s">
        <v>9</v>
      </c>
      <c r="C21" s="67"/>
      <c r="D21" s="68" t="s">
        <v>8</v>
      </c>
      <c r="E21" s="32">
        <f t="shared" ref="E21:F21" si="38">E17/E14</f>
        <v>15.405383772853652</v>
      </c>
      <c r="F21" s="32">
        <f t="shared" si="38"/>
        <v>9.5358358486930825</v>
      </c>
      <c r="G21" s="32">
        <f t="shared" ref="G21:H21" si="39">G17/G14</f>
        <v>12.565247795682579</v>
      </c>
      <c r="H21" s="32">
        <f t="shared" si="39"/>
        <v>12.917499757352228</v>
      </c>
      <c r="I21" s="32">
        <f t="shared" ref="I21:J21" si="40">I17/I14</f>
        <v>13.781535811101822</v>
      </c>
      <c r="J21" s="32">
        <f t="shared" si="40"/>
        <v>13.299407866145152</v>
      </c>
      <c r="K21" s="32">
        <f t="shared" ref="K21:L21" si="41">K17/K14</f>
        <v>12.090628813668186</v>
      </c>
      <c r="L21" s="32">
        <f t="shared" si="41"/>
        <v>8.8581635188866787</v>
      </c>
      <c r="M21" s="32">
        <f t="shared" ref="M21:N21" si="42">M17/M14</f>
        <v>7.9512088974854942</v>
      </c>
      <c r="N21" s="32">
        <f t="shared" si="42"/>
        <v>6.5001558372168953</v>
      </c>
      <c r="O21" s="32">
        <f t="shared" ref="O21:P21" si="43">O17/O14</f>
        <v>5.1922290020459467</v>
      </c>
      <c r="P21" s="32">
        <f t="shared" si="43"/>
        <v>5.5806860249172905</v>
      </c>
      <c r="Q21" s="32">
        <f t="shared" ref="Q21" si="44">Q17/Q14</f>
        <v>2.9417348152498586</v>
      </c>
      <c r="R21" s="11"/>
      <c r="S21" s="11"/>
    </row>
    <row r="22" spans="2:24" ht="19.5" customHeight="1" x14ac:dyDescent="0.2">
      <c r="B22" s="44"/>
      <c r="H22"/>
      <c r="I22"/>
      <c r="J22"/>
      <c r="K22"/>
      <c r="L22" s="11"/>
      <c r="M22" s="11"/>
      <c r="N22" s="11"/>
    </row>
    <row r="23" spans="2:24" x14ac:dyDescent="0.2">
      <c r="M23"/>
      <c r="V23" s="11"/>
      <c r="W23" s="11"/>
      <c r="X23" s="11"/>
    </row>
    <row r="24" spans="2:24" x14ac:dyDescent="0.2">
      <c r="K24"/>
      <c r="L24"/>
      <c r="P24" s="12" t="s">
        <v>12</v>
      </c>
      <c r="R24"/>
      <c r="W24" s="11"/>
      <c r="X24" s="11"/>
    </row>
    <row r="25" spans="2:24" x14ac:dyDescent="0.2">
      <c r="E25" s="11"/>
      <c r="F25"/>
      <c r="G25"/>
      <c r="H25"/>
      <c r="I25"/>
      <c r="J25"/>
      <c r="K25"/>
      <c r="L25"/>
      <c r="M25"/>
      <c r="R25"/>
      <c r="S25"/>
      <c r="T25"/>
      <c r="U25"/>
      <c r="V25" s="11"/>
      <c r="W25" s="11"/>
      <c r="X25" s="11"/>
    </row>
    <row r="26" spans="2:24" x14ac:dyDescent="0.2">
      <c r="E26" s="11"/>
      <c r="F26"/>
      <c r="G26"/>
      <c r="H26"/>
      <c r="I26"/>
      <c r="J26"/>
      <c r="K26"/>
      <c r="L26"/>
      <c r="M26"/>
      <c r="S26"/>
      <c r="T26"/>
      <c r="U26"/>
      <c r="V26" s="11"/>
      <c r="W26" s="11"/>
      <c r="X26" s="11"/>
    </row>
    <row r="27" spans="2:24" x14ac:dyDescent="0.2">
      <c r="E27" s="11"/>
      <c r="F27"/>
      <c r="G27"/>
      <c r="H27"/>
      <c r="I27"/>
      <c r="J27"/>
      <c r="K27"/>
      <c r="L27"/>
      <c r="M27"/>
      <c r="R27"/>
      <c r="V27" s="11"/>
      <c r="W27" s="11"/>
      <c r="X27" s="11"/>
    </row>
    <row r="28" spans="2:24" x14ac:dyDescent="0.2">
      <c r="E28" s="11"/>
      <c r="F28"/>
      <c r="G28"/>
      <c r="H28"/>
      <c r="I28"/>
      <c r="J28"/>
      <c r="K28"/>
      <c r="L28"/>
      <c r="M28"/>
      <c r="S28"/>
      <c r="T28"/>
      <c r="U28"/>
      <c r="V28" s="11"/>
      <c r="W28" s="11"/>
      <c r="X28" s="11"/>
    </row>
    <row r="29" spans="2:24" x14ac:dyDescent="0.2">
      <c r="E29" s="11"/>
      <c r="F29"/>
      <c r="G29"/>
      <c r="H29"/>
      <c r="I29"/>
      <c r="J29"/>
      <c r="K29"/>
      <c r="L29"/>
      <c r="M29"/>
      <c r="V29" s="11"/>
      <c r="W29" s="11"/>
      <c r="X29" s="11"/>
    </row>
    <row r="30" spans="2:24" x14ac:dyDescent="0.2">
      <c r="E30" s="11"/>
      <c r="F30"/>
      <c r="G30"/>
      <c r="H30"/>
      <c r="I30"/>
      <c r="J30"/>
      <c r="K30"/>
      <c r="L30"/>
      <c r="M30"/>
      <c r="S30"/>
      <c r="T30"/>
      <c r="U30"/>
      <c r="V30" s="11"/>
      <c r="W30" s="11"/>
      <c r="X30" s="11"/>
    </row>
    <row r="31" spans="2:24" x14ac:dyDescent="0.2">
      <c r="E31" s="11"/>
      <c r="F31"/>
      <c r="G31"/>
      <c r="H31"/>
      <c r="I31"/>
      <c r="J31"/>
      <c r="K31"/>
      <c r="L31"/>
      <c r="M31"/>
    </row>
    <row r="32" spans="2:24" x14ac:dyDescent="0.2">
      <c r="E32" s="11"/>
      <c r="F32"/>
      <c r="G32"/>
      <c r="H32"/>
      <c r="I32"/>
      <c r="J32"/>
      <c r="K32"/>
      <c r="L32"/>
      <c r="M32"/>
    </row>
    <row r="33" spans="5:13" x14ac:dyDescent="0.2">
      <c r="E33" s="11"/>
      <c r="F33"/>
      <c r="G33"/>
      <c r="H33"/>
      <c r="I33"/>
      <c r="J33"/>
      <c r="K33"/>
      <c r="L33"/>
      <c r="M33"/>
    </row>
    <row r="34" spans="5:13" x14ac:dyDescent="0.2">
      <c r="E34" s="11"/>
      <c r="F34"/>
      <c r="G34"/>
      <c r="H34"/>
      <c r="I34"/>
      <c r="J34"/>
      <c r="K34"/>
      <c r="L34"/>
      <c r="M34"/>
    </row>
    <row r="35" spans="5:13" x14ac:dyDescent="0.2">
      <c r="E35" s="11"/>
      <c r="F35"/>
      <c r="G35"/>
      <c r="H35"/>
      <c r="I35"/>
      <c r="J35"/>
      <c r="K35"/>
      <c r="L35"/>
      <c r="M35"/>
    </row>
    <row r="36" spans="5:13" x14ac:dyDescent="0.2">
      <c r="E36" s="11"/>
    </row>
    <row r="37" spans="5:13" x14ac:dyDescent="0.2">
      <c r="E37" s="11"/>
    </row>
    <row r="38" spans="5:13" x14ac:dyDescent="0.2">
      <c r="E38" s="11"/>
    </row>
    <row r="39" spans="5:13" x14ac:dyDescent="0.2">
      <c r="E39" s="11"/>
    </row>
    <row r="40" spans="5:13" x14ac:dyDescent="0.2">
      <c r="E40" s="11"/>
    </row>
    <row r="41" spans="5:13" x14ac:dyDescent="0.2">
      <c r="E41" s="11"/>
    </row>
    <row r="42" spans="5:13" x14ac:dyDescent="0.2">
      <c r="E42" s="11"/>
    </row>
    <row r="43" spans="5:13" x14ac:dyDescent="0.2">
      <c r="E43" s="11"/>
    </row>
    <row r="44" spans="5:13" x14ac:dyDescent="0.2">
      <c r="E44" s="11"/>
    </row>
    <row r="45" spans="5:13" x14ac:dyDescent="0.2">
      <c r="E45" s="18"/>
      <c r="F45" s="18"/>
      <c r="G45" s="18"/>
      <c r="H45" s="18"/>
      <c r="I45" s="18"/>
      <c r="J45" s="18"/>
      <c r="K45" s="18"/>
    </row>
    <row r="46" spans="5:13" x14ac:dyDescent="0.2">
      <c r="E46" s="18"/>
      <c r="F46" s="18"/>
      <c r="G46" s="18"/>
      <c r="H46" s="18"/>
      <c r="I46" s="18"/>
      <c r="J46" s="18"/>
      <c r="K46" s="18"/>
      <c r="L46" s="18"/>
    </row>
    <row r="47" spans="5:13" x14ac:dyDescent="0.2">
      <c r="E47" s="18"/>
      <c r="F47" s="18"/>
      <c r="G47" s="18"/>
      <c r="H47" s="18"/>
      <c r="I47" s="18"/>
      <c r="J47" s="18"/>
      <c r="K47" s="18"/>
      <c r="L47" s="18"/>
      <c r="M47" s="18"/>
    </row>
    <row r="48" spans="5:13" x14ac:dyDescent="0.2">
      <c r="E48" s="18"/>
      <c r="F48" s="18"/>
      <c r="G48" s="18"/>
      <c r="H48" s="18"/>
      <c r="I48" s="18"/>
      <c r="J48" s="18"/>
      <c r="K48" s="18"/>
      <c r="L48" s="18"/>
      <c r="M48" s="18"/>
    </row>
    <row r="49" spans="2:17" x14ac:dyDescent="0.2">
      <c r="E49" s="18"/>
      <c r="F49" s="18"/>
      <c r="G49" s="18"/>
      <c r="H49" s="18"/>
      <c r="I49" s="18"/>
      <c r="J49" s="18"/>
      <c r="K49" s="18"/>
      <c r="L49" s="18"/>
      <c r="M49" s="18"/>
    </row>
    <row r="50" spans="2:17" x14ac:dyDescent="0.2">
      <c r="E50" s="18"/>
      <c r="F50" s="18"/>
      <c r="G50" s="18"/>
      <c r="H50" s="18"/>
      <c r="I50" s="18"/>
      <c r="J50" s="18"/>
      <c r="K50" s="18"/>
      <c r="L50" s="18"/>
      <c r="M50" s="18"/>
    </row>
    <row r="51" spans="2:17" x14ac:dyDescent="0.2">
      <c r="E51" s="18"/>
      <c r="F51" s="18"/>
      <c r="G51" s="18"/>
      <c r="H51" s="18"/>
      <c r="I51" s="18"/>
      <c r="J51" s="18"/>
      <c r="K51" s="18"/>
      <c r="L51" s="18"/>
      <c r="M51" s="18"/>
    </row>
    <row r="52" spans="2:17" x14ac:dyDescent="0.2">
      <c r="E52" s="18"/>
      <c r="F52" s="18"/>
      <c r="G52" s="18"/>
      <c r="H52" s="18"/>
      <c r="I52" s="18"/>
      <c r="J52" s="18"/>
      <c r="K52" s="18"/>
      <c r="L52" s="18"/>
      <c r="M52" s="18"/>
    </row>
    <row r="53" spans="2:17" x14ac:dyDescent="0.2">
      <c r="E53" s="18"/>
      <c r="F53" s="18"/>
      <c r="G53" s="18"/>
      <c r="H53" s="18"/>
      <c r="I53" s="18"/>
      <c r="J53" s="18"/>
      <c r="K53" s="18"/>
      <c r="L53" s="18"/>
      <c r="M53" s="18"/>
    </row>
    <row r="54" spans="2:17" x14ac:dyDescent="0.2">
      <c r="E54" s="18"/>
      <c r="F54" s="18"/>
      <c r="G54" s="18"/>
      <c r="H54" s="18"/>
      <c r="I54" s="18"/>
      <c r="J54" s="18"/>
      <c r="K54" s="18"/>
      <c r="L54" s="18"/>
      <c r="M54" s="18"/>
    </row>
    <row r="55" spans="2:17" x14ac:dyDescent="0.2">
      <c r="E55" s="18"/>
      <c r="F55" s="18"/>
      <c r="G55" s="18"/>
      <c r="H55" s="18"/>
      <c r="I55" s="18"/>
      <c r="J55" s="18"/>
      <c r="K55" s="18"/>
      <c r="L55" s="18"/>
      <c r="M55" s="18"/>
    </row>
    <row r="56" spans="2:17" x14ac:dyDescent="0.2">
      <c r="E56" s="18"/>
      <c r="F56" s="18"/>
      <c r="G56" s="18"/>
      <c r="H56" s="18"/>
      <c r="I56" s="18"/>
      <c r="J56" s="18"/>
      <c r="K56" s="18"/>
      <c r="L56" s="18"/>
      <c r="M56" s="18"/>
    </row>
    <row r="57" spans="2:17" x14ac:dyDescent="0.2">
      <c r="E57" s="18"/>
      <c r="F57" s="18"/>
      <c r="G57" s="18"/>
      <c r="H57" s="18"/>
      <c r="I57" s="18"/>
      <c r="J57" s="18"/>
      <c r="K57" s="18"/>
      <c r="L57" s="18"/>
      <c r="M57" s="18"/>
    </row>
    <row r="58" spans="2:17" x14ac:dyDescent="0.2">
      <c r="E58" s="11"/>
    </row>
    <row r="59" spans="2:17" x14ac:dyDescent="0.2">
      <c r="B59" s="2" t="s">
        <v>61</v>
      </c>
      <c r="E59" s="11">
        <f>E3*0.73</f>
        <v>1214.4126699999999</v>
      </c>
      <c r="F59" s="11">
        <f t="shared" ref="F59:N59" si="45">F3*0.73</f>
        <v>1227.4256499999999</v>
      </c>
      <c r="G59" s="11">
        <f t="shared" si="45"/>
        <v>1006.54225</v>
      </c>
      <c r="H59" s="11">
        <f t="shared" si="45"/>
        <v>786.77428999999995</v>
      </c>
      <c r="I59" s="11">
        <f t="shared" si="45"/>
        <v>763.62818000000004</v>
      </c>
      <c r="J59" s="11">
        <f t="shared" si="45"/>
        <v>948.61164000000008</v>
      </c>
      <c r="K59" s="11">
        <f t="shared" si="45"/>
        <v>1247.50503</v>
      </c>
      <c r="L59" s="11">
        <f t="shared" si="45"/>
        <v>1179.93112</v>
      </c>
      <c r="M59" s="11">
        <f t="shared" si="45"/>
        <v>921.25197000000003</v>
      </c>
      <c r="N59" s="11">
        <f t="shared" si="45"/>
        <v>709.52933999999993</v>
      </c>
      <c r="O59" s="11">
        <f t="shared" ref="O59:P59" si="46">O3*0.73</f>
        <v>947.06623000000002</v>
      </c>
      <c r="P59" s="11">
        <f t="shared" si="46"/>
        <v>955.42838000000006</v>
      </c>
      <c r="Q59" s="11">
        <f t="shared" ref="Q59" si="47">Q3*0.73</f>
        <v>660.13607999999999</v>
      </c>
    </row>
    <row r="60" spans="2:17" x14ac:dyDescent="0.2">
      <c r="E60" s="11">
        <f>E4*0.73</f>
        <v>34.418040000000005</v>
      </c>
      <c r="F60" s="11">
        <f t="shared" ref="F60:N60" si="48">F4*0.73</f>
        <v>32.289360000000002</v>
      </c>
      <c r="G60" s="11">
        <f t="shared" si="48"/>
        <v>80.056910000000002</v>
      </c>
      <c r="H60" s="11">
        <f t="shared" si="48"/>
        <v>106.8282</v>
      </c>
      <c r="I60" s="11">
        <f t="shared" si="48"/>
        <v>98.098860000000002</v>
      </c>
      <c r="J60" s="11">
        <f t="shared" si="48"/>
        <v>87.053959999999989</v>
      </c>
      <c r="K60" s="11">
        <f t="shared" si="48"/>
        <v>385.91084999999998</v>
      </c>
      <c r="L60" s="11">
        <f t="shared" si="48"/>
        <v>160.31968000000001</v>
      </c>
      <c r="M60" s="11">
        <f t="shared" si="48"/>
        <v>194.33111</v>
      </c>
      <c r="N60" s="11">
        <f t="shared" si="48"/>
        <v>163.36962</v>
      </c>
      <c r="O60" s="11">
        <f t="shared" ref="O60:P60" si="49">O4*0.73</f>
        <v>143.97279</v>
      </c>
      <c r="P60" s="11">
        <f t="shared" si="49"/>
        <v>193.09448999999998</v>
      </c>
      <c r="Q60" s="11">
        <f t="shared" ref="Q60" si="50">Q4*0.73</f>
        <v>501.66329999999999</v>
      </c>
    </row>
    <row r="63" spans="2:17" x14ac:dyDescent="0.2">
      <c r="B63" s="2" t="s">
        <v>62</v>
      </c>
      <c r="E63" s="11">
        <f>E13+E59</f>
        <v>2295.4286700000002</v>
      </c>
      <c r="F63" s="11">
        <f t="shared" ref="F63:N63" si="51">F13+F59</f>
        <v>2190.8376499999999</v>
      </c>
      <c r="G63" s="11">
        <f t="shared" si="51"/>
        <v>1904.5472500000001</v>
      </c>
      <c r="H63" s="11">
        <f t="shared" si="51"/>
        <v>1690.9192899999998</v>
      </c>
      <c r="I63" s="11">
        <f t="shared" si="51"/>
        <v>1737.32818</v>
      </c>
      <c r="J63" s="11">
        <f t="shared" si="51"/>
        <v>2166.9366399999999</v>
      </c>
      <c r="K63" s="11">
        <f t="shared" si="51"/>
        <v>2616.6700300000002</v>
      </c>
      <c r="L63" s="11">
        <f t="shared" si="51"/>
        <v>2953.8011200000001</v>
      </c>
      <c r="M63" s="11">
        <f t="shared" si="51"/>
        <v>3045.6899700000004</v>
      </c>
      <c r="N63" s="11">
        <f t="shared" si="51"/>
        <v>3095.8163399999999</v>
      </c>
      <c r="O63" s="11">
        <f t="shared" ref="O63:P63" si="52">O13+O59</f>
        <v>3253.1062299999999</v>
      </c>
      <c r="P63" s="11">
        <f t="shared" si="52"/>
        <v>3365.3023800000001</v>
      </c>
      <c r="Q63" s="11">
        <f t="shared" ref="Q63" si="53">Q13+Q59</f>
        <v>3209.6520799999998</v>
      </c>
    </row>
    <row r="64" spans="2:17" x14ac:dyDescent="0.2">
      <c r="E64" s="11">
        <f t="shared" ref="E64:N64" si="54">E14+E60</f>
        <v>58.156040000000004</v>
      </c>
      <c r="F64" s="11">
        <f t="shared" si="54"/>
        <v>63.431359999999998</v>
      </c>
      <c r="G64" s="11">
        <f t="shared" si="54"/>
        <v>112.94691</v>
      </c>
      <c r="H64" s="11">
        <f t="shared" si="54"/>
        <v>137.7372</v>
      </c>
      <c r="I64" s="11">
        <f t="shared" si="54"/>
        <v>137.56986000000001</v>
      </c>
      <c r="J64" s="11">
        <f t="shared" si="54"/>
        <v>123.86995999999999</v>
      </c>
      <c r="K64" s="11">
        <f t="shared" si="54"/>
        <v>417.04884999999996</v>
      </c>
      <c r="L64" s="11">
        <f t="shared" si="54"/>
        <v>240.79968000000002</v>
      </c>
      <c r="M64" s="11">
        <f t="shared" si="54"/>
        <v>339.09110999999996</v>
      </c>
      <c r="N64" s="11">
        <f t="shared" si="54"/>
        <v>298.12562000000003</v>
      </c>
      <c r="O64" s="11">
        <f t="shared" ref="O64:P64" si="55">O14+O60</f>
        <v>310.64378999999997</v>
      </c>
      <c r="P64" s="11">
        <f t="shared" si="55"/>
        <v>274.40348999999998</v>
      </c>
      <c r="Q64" s="11">
        <f t="shared" ref="Q64" si="56">Q14+Q60</f>
        <v>838.79430000000002</v>
      </c>
    </row>
    <row r="66" spans="5:7" x14ac:dyDescent="0.2">
      <c r="F66" s="11"/>
      <c r="G66" s="11"/>
    </row>
    <row r="67" spans="5:7" x14ac:dyDescent="0.2">
      <c r="E67" s="11"/>
      <c r="F67" s="11"/>
      <c r="G67" s="11"/>
    </row>
    <row r="68" spans="5:7" x14ac:dyDescent="0.2">
      <c r="E68" s="11"/>
      <c r="F68" s="11"/>
      <c r="G68" s="11"/>
    </row>
    <row r="69" spans="5:7" x14ac:dyDescent="0.2">
      <c r="E69" s="11"/>
      <c r="F69" s="11"/>
      <c r="G69" s="11"/>
    </row>
    <row r="70" spans="5:7" x14ac:dyDescent="0.2">
      <c r="F70" s="11"/>
      <c r="G70" s="11"/>
    </row>
    <row r="71" spans="5:7" x14ac:dyDescent="0.2">
      <c r="F71" s="11"/>
      <c r="G71" s="11"/>
    </row>
    <row r="72" spans="5:7" x14ac:dyDescent="0.2">
      <c r="E72" s="11"/>
      <c r="F72" s="11"/>
      <c r="G72" s="11"/>
    </row>
    <row r="73" spans="5:7" x14ac:dyDescent="0.2">
      <c r="E73" s="11"/>
      <c r="F73" s="11"/>
      <c r="G73" s="11"/>
    </row>
    <row r="74" spans="5:7" x14ac:dyDescent="0.2">
      <c r="E74" s="11"/>
      <c r="F74" s="11"/>
      <c r="G74" s="11"/>
    </row>
    <row r="75" spans="5:7" x14ac:dyDescent="0.2">
      <c r="E75" s="11"/>
      <c r="F75" s="11"/>
      <c r="G75" s="11"/>
    </row>
    <row r="76" spans="5:7" x14ac:dyDescent="0.2">
      <c r="F76" s="11"/>
      <c r="G76" s="11"/>
    </row>
    <row r="77" spans="5:7" x14ac:dyDescent="0.2">
      <c r="E77" s="11"/>
      <c r="F77" s="11"/>
      <c r="G77" s="11"/>
    </row>
    <row r="78" spans="5:7" x14ac:dyDescent="0.2">
      <c r="E78" s="11"/>
      <c r="F78" s="11"/>
      <c r="G78" s="11"/>
    </row>
    <row r="79" spans="5:7" x14ac:dyDescent="0.2">
      <c r="E79" s="11"/>
      <c r="F79" s="11"/>
      <c r="G79" s="11"/>
    </row>
    <row r="80" spans="5:7" x14ac:dyDescent="0.2">
      <c r="E80" s="11"/>
      <c r="F80" s="11"/>
      <c r="G80" s="11"/>
    </row>
    <row r="81" spans="6:7" x14ac:dyDescent="0.2">
      <c r="F81" s="11"/>
      <c r="G81" s="11"/>
    </row>
    <row r="82" spans="6:7" x14ac:dyDescent="0.2">
      <c r="F82" s="11"/>
      <c r="G82" s="11"/>
    </row>
  </sheetData>
  <sheetProtection selectLockedCells="1" selectUnlockedCells="1"/>
  <sortState ref="R4:U9">
    <sortCondition ref="S4:S9"/>
  </sortState>
  <mergeCells count="6">
    <mergeCell ref="C3:C5"/>
    <mergeCell ref="C6:C8"/>
    <mergeCell ref="B13:B18"/>
    <mergeCell ref="C13:C15"/>
    <mergeCell ref="C16:C18"/>
    <mergeCell ref="B3:B8"/>
  </mergeCells>
  <phoneticPr fontId="8" type="noConversion"/>
  <hyperlinks>
    <hyperlink ref="P24" location="ÍNDICE!A1" display="Voltar ao índice"/>
  </hyperlinks>
  <pageMargins left="0.43307086614173229" right="3.937007874015748E-2" top="0.98425196850393704" bottom="0.98425196850393704" header="0.51181102362204722" footer="0.51181102362204722"/>
  <pageSetup paperSize="9" scale="56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B1:X57"/>
  <sheetViews>
    <sheetView showGridLines="0" zoomScale="90" zoomScaleNormal="90" workbookViewId="0"/>
  </sheetViews>
  <sheetFormatPr defaultRowHeight="12.75" x14ac:dyDescent="0.2"/>
  <cols>
    <col min="1" max="1" width="2.28515625" style="2" customWidth="1"/>
    <col min="2" max="2" width="21.42578125" style="2" customWidth="1"/>
    <col min="3" max="3" width="20.7109375" style="2" customWidth="1"/>
    <col min="4" max="4" width="10.7109375" style="2" customWidth="1"/>
    <col min="5" max="16" width="12.7109375" style="2" customWidth="1"/>
    <col min="17" max="23" width="10.7109375" style="2" customWidth="1"/>
    <col min="24" max="16384" width="9.140625" style="2"/>
  </cols>
  <sheetData>
    <row r="1" spans="2:24" ht="29.85" customHeight="1" x14ac:dyDescent="0.2">
      <c r="B1" s="3" t="s">
        <v>55</v>
      </c>
    </row>
    <row r="2" spans="2:24" ht="21.75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  <c r="R2" s="11"/>
      <c r="S2" s="11"/>
    </row>
    <row r="3" spans="2:24" ht="18" customHeight="1" x14ac:dyDescent="0.2">
      <c r="B3" s="95" t="s">
        <v>53</v>
      </c>
      <c r="C3" s="93" t="s">
        <v>69</v>
      </c>
      <c r="D3" s="58" t="s">
        <v>44</v>
      </c>
      <c r="E3" s="8">
        <v>12.263999999999999</v>
      </c>
      <c r="F3" s="8">
        <v>11.202</v>
      </c>
      <c r="G3" s="8">
        <v>58.743000000000002</v>
      </c>
      <c r="H3" s="8">
        <v>92.195999999999998</v>
      </c>
      <c r="I3" s="8">
        <v>80.260999999999996</v>
      </c>
      <c r="J3" s="8">
        <v>43.703000000000003</v>
      </c>
      <c r="K3" s="8">
        <v>465.12400000000002</v>
      </c>
      <c r="L3" s="8">
        <v>89.132000000000005</v>
      </c>
      <c r="M3" s="8">
        <v>239.267</v>
      </c>
      <c r="N3" s="8">
        <v>197.89699999999999</v>
      </c>
      <c r="O3" s="8">
        <v>192.74299999999999</v>
      </c>
      <c r="P3" s="8">
        <v>261.04700000000003</v>
      </c>
      <c r="Q3" s="8">
        <v>645.80600000000004</v>
      </c>
      <c r="R3" s="11"/>
      <c r="S3" s="11"/>
    </row>
    <row r="4" spans="2:24" ht="18" customHeight="1" x14ac:dyDescent="0.2">
      <c r="B4" s="95"/>
      <c r="C4" s="93"/>
      <c r="D4" s="59" t="s">
        <v>10</v>
      </c>
      <c r="E4" s="8">
        <v>34.884</v>
      </c>
      <c r="F4" s="8">
        <v>33.03</v>
      </c>
      <c r="G4" s="8">
        <v>50.923999999999999</v>
      </c>
      <c r="H4" s="8">
        <v>54.143999999999998</v>
      </c>
      <c r="I4" s="8">
        <v>54.121000000000002</v>
      </c>
      <c r="J4" s="8">
        <v>75.549000000000007</v>
      </c>
      <c r="K4" s="8">
        <v>63.521000000000001</v>
      </c>
      <c r="L4" s="8">
        <v>130.48400000000001</v>
      </c>
      <c r="M4" s="8">
        <v>26.94</v>
      </c>
      <c r="N4" s="8">
        <v>25.896999999999998</v>
      </c>
      <c r="O4" s="8">
        <v>4.4800000000000004</v>
      </c>
      <c r="P4" s="8">
        <v>3.4660000000000002</v>
      </c>
      <c r="Q4" s="8">
        <v>41.404000000000003</v>
      </c>
      <c r="R4" s="11"/>
      <c r="S4" s="11"/>
      <c r="T4" s="11"/>
      <c r="U4" s="11"/>
      <c r="V4" s="11"/>
      <c r="W4" s="11"/>
    </row>
    <row r="5" spans="2:24" ht="18" customHeight="1" x14ac:dyDescent="0.2">
      <c r="B5" s="95"/>
      <c r="C5" s="93"/>
      <c r="D5" s="60" t="s">
        <v>11</v>
      </c>
      <c r="E5" s="9">
        <f t="shared" ref="E5:H5" si="0">SUM(E3:E4)</f>
        <v>47.147999999999996</v>
      </c>
      <c r="F5" s="9">
        <f t="shared" si="0"/>
        <v>44.231999999999999</v>
      </c>
      <c r="G5" s="9">
        <f t="shared" si="0"/>
        <v>109.667</v>
      </c>
      <c r="H5" s="9">
        <f t="shared" si="0"/>
        <v>146.34</v>
      </c>
      <c r="I5" s="9">
        <f t="shared" ref="I5:J5" si="1">SUM(I3:I4)</f>
        <v>134.38200000000001</v>
      </c>
      <c r="J5" s="9">
        <f t="shared" si="1"/>
        <v>119.25200000000001</v>
      </c>
      <c r="K5" s="9">
        <f t="shared" ref="K5:L5" si="2">SUM(K3:K4)</f>
        <v>528.64499999999998</v>
      </c>
      <c r="L5" s="9">
        <f t="shared" si="2"/>
        <v>219.61600000000001</v>
      </c>
      <c r="M5" s="9">
        <f t="shared" ref="M5:N5" si="3">SUM(M3:M4)</f>
        <v>266.20699999999999</v>
      </c>
      <c r="N5" s="9">
        <f t="shared" si="3"/>
        <v>223.79399999999998</v>
      </c>
      <c r="O5" s="9">
        <f t="shared" ref="O5:P5" si="4">SUM(O3:O4)</f>
        <v>197.22299999999998</v>
      </c>
      <c r="P5" s="9">
        <f t="shared" si="4"/>
        <v>264.51300000000003</v>
      </c>
      <c r="Q5" s="9">
        <f t="shared" ref="Q5" si="5">SUM(Q3:Q4)</f>
        <v>687.21</v>
      </c>
      <c r="R5" s="11"/>
      <c r="S5" s="11"/>
      <c r="T5" s="11"/>
      <c r="U5" s="11"/>
      <c r="V5" s="11"/>
      <c r="W5" s="11"/>
    </row>
    <row r="6" spans="2:24" ht="18" customHeight="1" x14ac:dyDescent="0.2">
      <c r="B6" s="95"/>
      <c r="C6" s="97" t="s">
        <v>70</v>
      </c>
      <c r="D6" s="58" t="s">
        <v>44</v>
      </c>
      <c r="E6" s="7">
        <v>27.062000000000001</v>
      </c>
      <c r="F6" s="7">
        <v>27.100999999999999</v>
      </c>
      <c r="G6" s="7">
        <v>60.362000000000002</v>
      </c>
      <c r="H6" s="7">
        <v>100.52200000000001</v>
      </c>
      <c r="I6" s="7">
        <v>155.79</v>
      </c>
      <c r="J6" s="7">
        <v>328.262</v>
      </c>
      <c r="K6" s="7">
        <v>995.89300000000003</v>
      </c>
      <c r="L6" s="7">
        <v>323.125</v>
      </c>
      <c r="M6" s="7">
        <v>944.59900000000005</v>
      </c>
      <c r="N6" s="7">
        <v>669.99199999999996</v>
      </c>
      <c r="O6" s="7">
        <v>519.05799999999999</v>
      </c>
      <c r="P6" s="7">
        <v>972.399</v>
      </c>
      <c r="Q6" s="7">
        <v>1684.963</v>
      </c>
      <c r="R6" s="11"/>
      <c r="S6" s="11"/>
      <c r="T6" s="11"/>
      <c r="U6" s="11"/>
      <c r="V6" s="11"/>
      <c r="W6" s="11"/>
    </row>
    <row r="7" spans="2:24" ht="18" customHeight="1" x14ac:dyDescent="0.2">
      <c r="B7" s="95"/>
      <c r="C7" s="97"/>
      <c r="D7" s="59" t="s">
        <v>10</v>
      </c>
      <c r="E7" s="8">
        <v>188.38499999999999</v>
      </c>
      <c r="F7" s="8">
        <v>144.197</v>
      </c>
      <c r="G7" s="8">
        <v>256.738</v>
      </c>
      <c r="H7" s="8">
        <v>249.101</v>
      </c>
      <c r="I7" s="8">
        <v>266.95299999999997</v>
      </c>
      <c r="J7" s="8">
        <v>179.58600000000001</v>
      </c>
      <c r="K7" s="8">
        <v>156.09800000000001</v>
      </c>
      <c r="L7" s="8">
        <v>460.56700000000001</v>
      </c>
      <c r="M7" s="8">
        <v>93.340999999999994</v>
      </c>
      <c r="N7" s="8">
        <v>80.164000000000001</v>
      </c>
      <c r="O7" s="8">
        <v>21.738</v>
      </c>
      <c r="P7" s="8">
        <v>19.248000000000001</v>
      </c>
      <c r="Q7" s="8">
        <v>147.274</v>
      </c>
      <c r="R7" s="11"/>
      <c r="S7" s="11"/>
      <c r="U7" s="11"/>
      <c r="V7" s="11"/>
    </row>
    <row r="8" spans="2:24" ht="18" customHeight="1" x14ac:dyDescent="0.2">
      <c r="B8" s="95"/>
      <c r="C8" s="97"/>
      <c r="D8" s="75" t="s">
        <v>11</v>
      </c>
      <c r="E8" s="10">
        <f>SUM(E6:E7)</f>
        <v>215.447</v>
      </c>
      <c r="F8" s="10">
        <f t="shared" ref="F8" si="6">SUM(F6:F7)</f>
        <v>171.298</v>
      </c>
      <c r="G8" s="10">
        <f t="shared" ref="G8:H8" si="7">SUM(G6:G7)</f>
        <v>317.10000000000002</v>
      </c>
      <c r="H8" s="10">
        <f t="shared" si="7"/>
        <v>349.62299999999999</v>
      </c>
      <c r="I8" s="10">
        <f t="shared" ref="I8:J8" si="8">SUM(I6:I7)</f>
        <v>422.74299999999994</v>
      </c>
      <c r="J8" s="10">
        <f t="shared" si="8"/>
        <v>507.84800000000001</v>
      </c>
      <c r="K8" s="10">
        <f t="shared" ref="K8:L8" si="9">SUM(K6:K7)</f>
        <v>1151.991</v>
      </c>
      <c r="L8" s="10">
        <f t="shared" si="9"/>
        <v>783.69200000000001</v>
      </c>
      <c r="M8" s="10">
        <f t="shared" ref="M8:N8" si="10">SUM(M6:M7)</f>
        <v>1037.94</v>
      </c>
      <c r="N8" s="10">
        <f t="shared" si="10"/>
        <v>750.15599999999995</v>
      </c>
      <c r="O8" s="10">
        <f t="shared" ref="O8:P8" si="11">SUM(O6:O7)</f>
        <v>540.79600000000005</v>
      </c>
      <c r="P8" s="10">
        <f t="shared" si="11"/>
        <v>991.64700000000005</v>
      </c>
      <c r="Q8" s="10">
        <f t="shared" ref="Q8" si="12">SUM(Q6:Q7)</f>
        <v>1832.2370000000001</v>
      </c>
      <c r="R8" s="11"/>
      <c r="S8" s="11"/>
      <c r="U8" s="11"/>
      <c r="V8" s="11"/>
    </row>
    <row r="9" spans="2:24" ht="18" customHeight="1" x14ac:dyDescent="0.2">
      <c r="B9" s="95" t="s">
        <v>54</v>
      </c>
      <c r="C9" s="93" t="s">
        <v>69</v>
      </c>
      <c r="D9" s="58" t="s">
        <v>44</v>
      </c>
      <c r="E9" s="8">
        <v>1.472</v>
      </c>
      <c r="F9" s="8">
        <v>15.307</v>
      </c>
      <c r="G9" s="8">
        <v>5.7439999999999998</v>
      </c>
      <c r="H9" s="8">
        <v>1.389</v>
      </c>
      <c r="I9" s="8">
        <v>0.91</v>
      </c>
      <c r="J9" s="8">
        <v>4.6280000000000001</v>
      </c>
      <c r="K9" s="8">
        <v>10.164</v>
      </c>
      <c r="L9" s="8">
        <v>32.192999999999998</v>
      </c>
      <c r="M9" s="8">
        <v>112.18</v>
      </c>
      <c r="N9" s="8">
        <v>115.59099999999999</v>
      </c>
      <c r="O9" s="8">
        <v>157.392</v>
      </c>
      <c r="P9" s="8">
        <v>57.591999999999999</v>
      </c>
      <c r="Q9" s="8">
        <v>115.898</v>
      </c>
      <c r="R9" s="11"/>
      <c r="S9" s="11"/>
      <c r="U9" s="11"/>
      <c r="V9" s="11"/>
    </row>
    <row r="10" spans="2:24" ht="18" customHeight="1" x14ac:dyDescent="0.2">
      <c r="B10" s="95"/>
      <c r="C10" s="93"/>
      <c r="D10" s="59" t="s">
        <v>10</v>
      </c>
      <c r="E10" s="8">
        <v>22.265999999999998</v>
      </c>
      <c r="F10" s="8">
        <v>15.835000000000001</v>
      </c>
      <c r="G10" s="8">
        <v>27.146000000000001</v>
      </c>
      <c r="H10" s="8">
        <v>29.52</v>
      </c>
      <c r="I10" s="8">
        <v>38.561</v>
      </c>
      <c r="J10" s="8">
        <v>32.188000000000002</v>
      </c>
      <c r="K10" s="8">
        <v>20.974</v>
      </c>
      <c r="L10" s="8">
        <v>48.286999999999999</v>
      </c>
      <c r="M10" s="8">
        <v>32.58</v>
      </c>
      <c r="N10" s="8">
        <v>19.164999999999999</v>
      </c>
      <c r="O10" s="8">
        <v>9.2789999999999999</v>
      </c>
      <c r="P10" s="8">
        <v>23.716999999999999</v>
      </c>
      <c r="Q10" s="8">
        <v>221.233</v>
      </c>
      <c r="R10" s="11"/>
      <c r="S10" s="11"/>
      <c r="U10" s="11"/>
      <c r="V10" s="11"/>
    </row>
    <row r="11" spans="2:24" ht="18" customHeight="1" x14ac:dyDescent="0.2">
      <c r="B11" s="95"/>
      <c r="C11" s="93"/>
      <c r="D11" s="60" t="s">
        <v>11</v>
      </c>
      <c r="E11" s="9">
        <f t="shared" ref="E11:J11" si="13">SUM(E9:E10)</f>
        <v>23.738</v>
      </c>
      <c r="F11" s="9">
        <f t="shared" si="13"/>
        <v>31.142000000000003</v>
      </c>
      <c r="G11" s="9">
        <f t="shared" si="13"/>
        <v>32.89</v>
      </c>
      <c r="H11" s="9">
        <f t="shared" si="13"/>
        <v>30.908999999999999</v>
      </c>
      <c r="I11" s="9">
        <f t="shared" si="13"/>
        <v>39.470999999999997</v>
      </c>
      <c r="J11" s="9">
        <f t="shared" si="13"/>
        <v>36.816000000000003</v>
      </c>
      <c r="K11" s="9">
        <f t="shared" ref="K11:L11" si="14">SUM(K9:K10)</f>
        <v>31.137999999999998</v>
      </c>
      <c r="L11" s="9">
        <f t="shared" si="14"/>
        <v>80.47999999999999</v>
      </c>
      <c r="M11" s="9">
        <f t="shared" ref="M11:N11" si="15">SUM(M9:M10)</f>
        <v>144.76</v>
      </c>
      <c r="N11" s="9">
        <f t="shared" si="15"/>
        <v>134.756</v>
      </c>
      <c r="O11" s="9">
        <f t="shared" ref="O11:P11" si="16">SUM(O9:O10)</f>
        <v>166.67099999999999</v>
      </c>
      <c r="P11" s="9">
        <f t="shared" si="16"/>
        <v>81.308999999999997</v>
      </c>
      <c r="Q11" s="9">
        <f t="shared" ref="Q11" si="17">SUM(Q9:Q10)</f>
        <v>337.13099999999997</v>
      </c>
      <c r="R11" s="11"/>
      <c r="S11" s="11"/>
      <c r="U11" s="11"/>
      <c r="V11" s="11"/>
    </row>
    <row r="12" spans="2:24" ht="18" customHeight="1" x14ac:dyDescent="0.2">
      <c r="B12" s="95"/>
      <c r="C12" s="97" t="s">
        <v>70</v>
      </c>
      <c r="D12" s="58" t="s">
        <v>44</v>
      </c>
      <c r="E12" s="7">
        <v>11.721</v>
      </c>
      <c r="F12" s="7">
        <v>55.328000000000003</v>
      </c>
      <c r="G12" s="7">
        <v>21.100999999999999</v>
      </c>
      <c r="H12" s="7">
        <v>7.18</v>
      </c>
      <c r="I12" s="7">
        <v>6.1040000000000001</v>
      </c>
      <c r="J12" s="7">
        <v>46.938000000000002</v>
      </c>
      <c r="K12" s="7">
        <v>124.782</v>
      </c>
      <c r="L12" s="7">
        <v>258.49700000000001</v>
      </c>
      <c r="M12" s="7">
        <v>801.84</v>
      </c>
      <c r="N12" s="7">
        <v>695.31100000000004</v>
      </c>
      <c r="O12" s="7">
        <v>783.62699999999995</v>
      </c>
      <c r="P12" s="7">
        <v>247.3</v>
      </c>
      <c r="Q12" s="7">
        <v>645.53300000000002</v>
      </c>
      <c r="R12" s="11"/>
      <c r="S12" s="11"/>
      <c r="U12" s="11"/>
      <c r="V12" s="11"/>
    </row>
    <row r="13" spans="2:24" ht="18" customHeight="1" x14ac:dyDescent="0.2">
      <c r="B13" s="95"/>
      <c r="C13" s="97"/>
      <c r="D13" s="59" t="s">
        <v>10</v>
      </c>
      <c r="E13" s="8">
        <v>353.97199999999998</v>
      </c>
      <c r="F13" s="8">
        <v>241.637</v>
      </c>
      <c r="G13" s="8">
        <v>392.17</v>
      </c>
      <c r="H13" s="8">
        <v>392.08699999999999</v>
      </c>
      <c r="I13" s="8">
        <v>537.86699999999996</v>
      </c>
      <c r="J13" s="8">
        <v>442.69299999999998</v>
      </c>
      <c r="K13" s="8">
        <v>251.696</v>
      </c>
      <c r="L13" s="8">
        <v>454.40800000000002</v>
      </c>
      <c r="M13" s="8">
        <v>349.17700000000002</v>
      </c>
      <c r="N13" s="8">
        <v>180.624</v>
      </c>
      <c r="O13" s="8">
        <v>81.766999999999996</v>
      </c>
      <c r="P13" s="8">
        <v>206.46</v>
      </c>
      <c r="Q13" s="8">
        <v>346.21699999999998</v>
      </c>
      <c r="R13" s="11"/>
      <c r="S13" s="11"/>
      <c r="U13" s="11"/>
      <c r="V13" s="11"/>
    </row>
    <row r="14" spans="2:24" ht="18" customHeight="1" x14ac:dyDescent="0.2">
      <c r="B14" s="95"/>
      <c r="C14" s="97"/>
      <c r="D14" s="75" t="s">
        <v>11</v>
      </c>
      <c r="E14" s="10">
        <f>SUM(E12:E13)</f>
        <v>365.69299999999998</v>
      </c>
      <c r="F14" s="10">
        <f t="shared" ref="F14:J14" si="18">SUM(F12:F13)</f>
        <v>296.96500000000003</v>
      </c>
      <c r="G14" s="10">
        <f t="shared" si="18"/>
        <v>413.27100000000002</v>
      </c>
      <c r="H14" s="10">
        <f t="shared" si="18"/>
        <v>399.267</v>
      </c>
      <c r="I14" s="10">
        <f t="shared" si="18"/>
        <v>543.971</v>
      </c>
      <c r="J14" s="10">
        <f t="shared" si="18"/>
        <v>489.63099999999997</v>
      </c>
      <c r="K14" s="10">
        <f t="shared" ref="K14:L14" si="19">SUM(K12:K13)</f>
        <v>376.47800000000001</v>
      </c>
      <c r="L14" s="10">
        <f t="shared" si="19"/>
        <v>712.90499999999997</v>
      </c>
      <c r="M14" s="10">
        <f t="shared" ref="M14:N14" si="20">SUM(M12:M13)</f>
        <v>1151.0170000000001</v>
      </c>
      <c r="N14" s="10">
        <f t="shared" si="20"/>
        <v>875.93500000000006</v>
      </c>
      <c r="O14" s="10">
        <f t="shared" ref="O14:P14" si="21">SUM(O12:O13)</f>
        <v>865.39400000000001</v>
      </c>
      <c r="P14" s="10">
        <f t="shared" si="21"/>
        <v>453.76</v>
      </c>
      <c r="Q14" s="10">
        <f t="shared" ref="Q14" si="22">SUM(Q12:Q13)</f>
        <v>991.75</v>
      </c>
      <c r="R14" s="11"/>
      <c r="S14" s="11"/>
    </row>
    <row r="15" spans="2:24" ht="18.75" customHeight="1" x14ac:dyDescent="0.2">
      <c r="B15" s="44"/>
      <c r="V15" s="11"/>
      <c r="W15" s="11"/>
      <c r="X15" s="11"/>
    </row>
    <row r="16" spans="2:24" x14ac:dyDescent="0.2">
      <c r="P16" s="12" t="s">
        <v>12</v>
      </c>
      <c r="W16" s="11"/>
      <c r="X16" s="11"/>
    </row>
    <row r="17" spans="3:11" x14ac:dyDescent="0.2">
      <c r="C17" s="13"/>
      <c r="D17" s="13"/>
    </row>
    <row r="18" spans="3:11" x14ac:dyDescent="0.2">
      <c r="C18" s="13"/>
      <c r="D18" s="13"/>
    </row>
    <row r="19" spans="3:11" x14ac:dyDescent="0.2">
      <c r="C19" s="13"/>
      <c r="D19" s="13"/>
    </row>
    <row r="20" spans="3:11" x14ac:dyDescent="0.2">
      <c r="C20" s="13"/>
      <c r="D20" s="13"/>
    </row>
    <row r="21" spans="3:11" x14ac:dyDescent="0.2">
      <c r="C21" s="13"/>
      <c r="D21" s="13"/>
    </row>
    <row r="22" spans="3:11" x14ac:dyDescent="0.2">
      <c r="C22" s="13"/>
      <c r="D22" s="29"/>
      <c r="E22" s="18"/>
      <c r="F22" s="18"/>
      <c r="G22" s="18"/>
      <c r="H22" s="18"/>
      <c r="I22" s="18"/>
      <c r="J22" s="18"/>
      <c r="K22" s="11"/>
    </row>
    <row r="23" spans="3:11" x14ac:dyDescent="0.2">
      <c r="C23" s="13"/>
      <c r="D23" s="29"/>
      <c r="H23" s="18"/>
      <c r="I23" s="18"/>
      <c r="J23" s="18"/>
      <c r="K23" s="18"/>
    </row>
    <row r="24" spans="3:11" x14ac:dyDescent="0.2">
      <c r="D24" s="29"/>
      <c r="H24" s="18"/>
      <c r="I24" s="18"/>
      <c r="J24" s="18"/>
      <c r="K24" s="18"/>
    </row>
    <row r="25" spans="3:11" x14ac:dyDescent="0.2">
      <c r="D25" s="13"/>
      <c r="H25" s="18"/>
      <c r="I25" s="18"/>
      <c r="J25" s="18"/>
    </row>
    <row r="26" spans="3:11" x14ac:dyDescent="0.2">
      <c r="D26" s="14"/>
      <c r="H26" s="18"/>
      <c r="I26" s="18"/>
      <c r="J26" s="18"/>
    </row>
    <row r="27" spans="3:11" x14ac:dyDescent="0.2">
      <c r="H27" s="18"/>
      <c r="I27" s="18"/>
      <c r="J27" s="18"/>
    </row>
    <row r="28" spans="3:11" x14ac:dyDescent="0.2">
      <c r="H28" s="18"/>
      <c r="I28" s="18"/>
      <c r="J28" s="18"/>
    </row>
    <row r="29" spans="3:11" x14ac:dyDescent="0.2">
      <c r="H29" s="18"/>
      <c r="I29" s="18"/>
      <c r="J29" s="18"/>
    </row>
    <row r="30" spans="3:11" x14ac:dyDescent="0.2">
      <c r="H30" s="18"/>
      <c r="I30" s="18"/>
      <c r="J30" s="18"/>
    </row>
    <row r="31" spans="3:11" x14ac:dyDescent="0.2">
      <c r="H31" s="18"/>
      <c r="I31" s="18"/>
      <c r="J31" s="18"/>
    </row>
    <row r="32" spans="3:11" x14ac:dyDescent="0.2">
      <c r="H32" s="18"/>
      <c r="I32" s="18"/>
      <c r="J32" s="18"/>
    </row>
    <row r="33" spans="5:17" x14ac:dyDescent="0.2">
      <c r="H33" s="18"/>
      <c r="I33" s="18"/>
      <c r="J33" s="18"/>
    </row>
    <row r="34" spans="5:17" x14ac:dyDescent="0.2">
      <c r="H34" s="18"/>
      <c r="I34" s="18"/>
      <c r="J34" s="18"/>
    </row>
    <row r="37" spans="5:17" x14ac:dyDescent="0.2">
      <c r="E37" s="11"/>
      <c r="F37" s="11"/>
      <c r="G37" s="11"/>
      <c r="H37" s="11"/>
      <c r="I37" s="11"/>
      <c r="J37" s="11"/>
      <c r="K37" s="11"/>
      <c r="L37" s="11"/>
    </row>
    <row r="38" spans="5:17" x14ac:dyDescent="0.2">
      <c r="E38" s="11"/>
      <c r="F38" s="11"/>
      <c r="G38" s="11"/>
      <c r="H38" s="11"/>
      <c r="I38" s="11"/>
      <c r="J38" s="11"/>
      <c r="K38" s="11"/>
      <c r="L38" s="11"/>
    </row>
    <row r="39" spans="5:17" x14ac:dyDescent="0.2">
      <c r="E39" s="11"/>
      <c r="F39" s="11"/>
      <c r="G39" s="11"/>
      <c r="H39" s="11"/>
      <c r="I39" s="11"/>
      <c r="J39" s="11"/>
      <c r="K39" s="11"/>
      <c r="L39" s="11"/>
    </row>
    <row r="41" spans="5:17" x14ac:dyDescent="0.2">
      <c r="O41" s="7"/>
      <c r="P41" s="7"/>
      <c r="Q41" s="7"/>
    </row>
    <row r="42" spans="5:17" x14ac:dyDescent="0.2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7"/>
      <c r="P42" s="7"/>
      <c r="Q42" s="7"/>
    </row>
    <row r="43" spans="5:17" x14ac:dyDescent="0.2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7"/>
      <c r="P43" s="7"/>
      <c r="Q43" s="7"/>
    </row>
    <row r="44" spans="5:17" x14ac:dyDescent="0.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7"/>
      <c r="P44" s="7"/>
      <c r="Q44" s="7"/>
    </row>
    <row r="45" spans="5:17" x14ac:dyDescent="0.2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7" spans="5:17" x14ac:dyDescent="0.2">
      <c r="G47" s="11"/>
      <c r="H47" s="11"/>
    </row>
    <row r="48" spans="5:17" x14ac:dyDescent="0.2">
      <c r="G48" s="11"/>
      <c r="H48" s="11"/>
      <c r="I48" s="11"/>
    </row>
    <row r="49" spans="7:9" x14ac:dyDescent="0.2">
      <c r="G49" s="11"/>
      <c r="H49" s="11"/>
      <c r="I49" s="11"/>
    </row>
    <row r="50" spans="7:9" x14ac:dyDescent="0.2">
      <c r="G50" s="11"/>
      <c r="H50" s="11"/>
      <c r="I50" s="11"/>
    </row>
    <row r="51" spans="7:9" x14ac:dyDescent="0.2">
      <c r="G51" s="11"/>
      <c r="H51" s="11"/>
      <c r="I51" s="11"/>
    </row>
    <row r="52" spans="7:9" x14ac:dyDescent="0.2">
      <c r="G52" s="11"/>
      <c r="H52" s="11"/>
      <c r="I52" s="11"/>
    </row>
    <row r="53" spans="7:9" x14ac:dyDescent="0.2">
      <c r="G53" s="11"/>
      <c r="H53" s="11"/>
    </row>
    <row r="54" spans="7:9" x14ac:dyDescent="0.2">
      <c r="G54" s="11"/>
      <c r="H54" s="11"/>
    </row>
    <row r="55" spans="7:9" x14ac:dyDescent="0.2">
      <c r="G55" s="11"/>
      <c r="H55" s="11"/>
    </row>
    <row r="56" spans="7:9" x14ac:dyDescent="0.2">
      <c r="G56" s="11"/>
      <c r="H56" s="11"/>
    </row>
    <row r="57" spans="7:9" x14ac:dyDescent="0.2">
      <c r="G57" s="11"/>
      <c r="H57" s="11"/>
    </row>
  </sheetData>
  <sheetProtection selectLockedCells="1" selectUnlockedCells="1"/>
  <mergeCells count="6">
    <mergeCell ref="B3:B8"/>
    <mergeCell ref="C3:C5"/>
    <mergeCell ref="C6:C8"/>
    <mergeCell ref="B9:B14"/>
    <mergeCell ref="C9:C11"/>
    <mergeCell ref="C12:C14"/>
  </mergeCells>
  <phoneticPr fontId="8" type="noConversion"/>
  <hyperlinks>
    <hyperlink ref="P16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  <ignoredErrors>
    <ignoredError sqref="E5:H5 I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B1:T131"/>
  <sheetViews>
    <sheetView showGridLines="0" zoomScale="90" zoomScaleNormal="90" workbookViewId="0"/>
  </sheetViews>
  <sheetFormatPr defaultRowHeight="12.75" x14ac:dyDescent="0.2"/>
  <cols>
    <col min="1" max="1" width="2.28515625" style="2" customWidth="1"/>
    <col min="2" max="2" width="16.7109375" style="2" customWidth="1"/>
    <col min="3" max="3" width="13.7109375" style="2" customWidth="1"/>
    <col min="4" max="4" width="13.28515625" style="2" customWidth="1"/>
    <col min="5" max="5" width="3.7109375" style="2" customWidth="1"/>
    <col min="6" max="6" width="31.28515625" style="2" customWidth="1"/>
    <col min="7" max="8" width="13.28515625" style="2" customWidth="1"/>
    <col min="9" max="9" width="10.7109375" style="2" customWidth="1"/>
    <col min="10" max="10" width="16.7109375" style="2" customWidth="1"/>
    <col min="11" max="12" width="13.28515625" style="2" customWidth="1"/>
    <col min="13" max="13" width="3.7109375" style="2" customWidth="1"/>
    <col min="14" max="14" width="16.7109375" style="2" customWidth="1"/>
    <col min="15" max="16" width="13.28515625" style="2" customWidth="1"/>
    <col min="17" max="16384" width="9.140625" style="2"/>
  </cols>
  <sheetData>
    <row r="1" spans="2:20" ht="27.95" customHeight="1" x14ac:dyDescent="0.2">
      <c r="B1" s="46" t="s">
        <v>56</v>
      </c>
      <c r="C1" s="47"/>
      <c r="D1" s="47"/>
      <c r="E1" s="47"/>
      <c r="F1" s="47"/>
      <c r="J1" s="46" t="s">
        <v>57</v>
      </c>
      <c r="K1" s="47"/>
      <c r="L1" s="47"/>
      <c r="M1" s="47"/>
      <c r="N1" s="47"/>
      <c r="S1" s="11"/>
      <c r="T1" s="11"/>
    </row>
    <row r="2" spans="2:20" ht="20.100000000000001" customHeight="1" x14ac:dyDescent="0.2">
      <c r="B2" s="26">
        <v>2021</v>
      </c>
      <c r="F2" s="26" t="s">
        <v>71</v>
      </c>
      <c r="J2" s="26">
        <v>2021</v>
      </c>
      <c r="N2" s="26" t="s">
        <v>71</v>
      </c>
      <c r="S2" s="11"/>
      <c r="T2" s="11"/>
    </row>
    <row r="3" spans="2:20" ht="30" customHeight="1" x14ac:dyDescent="0.2">
      <c r="B3" s="6"/>
      <c r="C3" s="15" t="s">
        <v>39</v>
      </c>
      <c r="D3" s="15" t="s">
        <v>13</v>
      </c>
      <c r="F3" s="6"/>
      <c r="G3" s="15" t="s">
        <v>39</v>
      </c>
      <c r="H3" s="15" t="s">
        <v>13</v>
      </c>
      <c r="J3" s="6"/>
      <c r="K3" s="15" t="s">
        <v>39</v>
      </c>
      <c r="L3" s="15" t="s">
        <v>13</v>
      </c>
      <c r="N3" s="6"/>
      <c r="O3" s="15" t="s">
        <v>39</v>
      </c>
      <c r="P3" s="15" t="s">
        <v>13</v>
      </c>
    </row>
    <row r="4" spans="2:20" ht="15" customHeight="1" x14ac:dyDescent="0.2">
      <c r="B4" s="40" t="s">
        <v>14</v>
      </c>
      <c r="C4" s="8">
        <v>177.166</v>
      </c>
      <c r="D4" s="8">
        <v>679.56</v>
      </c>
      <c r="F4" s="40" t="s">
        <v>14</v>
      </c>
      <c r="G4" s="8">
        <v>402.108</v>
      </c>
      <c r="H4" s="8">
        <v>1022.458</v>
      </c>
      <c r="J4" s="40" t="s">
        <v>67</v>
      </c>
      <c r="K4" s="8">
        <v>12.255000000000001</v>
      </c>
      <c r="L4" s="8">
        <v>103.97199999999999</v>
      </c>
      <c r="N4" s="40" t="s">
        <v>14</v>
      </c>
      <c r="O4" s="8">
        <v>60.853999999999999</v>
      </c>
      <c r="P4" s="8">
        <v>282.25200000000001</v>
      </c>
      <c r="R4" s="11"/>
      <c r="S4" s="11"/>
    </row>
    <row r="5" spans="2:20" ht="15" customHeight="1" x14ac:dyDescent="0.2">
      <c r="B5" s="41" t="s">
        <v>15</v>
      </c>
      <c r="C5" s="16">
        <v>54</v>
      </c>
      <c r="D5" s="16">
        <v>199.1</v>
      </c>
      <c r="F5" s="41" t="s">
        <v>15</v>
      </c>
      <c r="G5" s="16">
        <v>125.649</v>
      </c>
      <c r="H5" s="16">
        <v>295.30500000000001</v>
      </c>
      <c r="J5" s="41" t="s">
        <v>15</v>
      </c>
      <c r="K5" s="16">
        <v>37.448999999999998</v>
      </c>
      <c r="L5" s="16">
        <v>89.72</v>
      </c>
      <c r="N5" s="41" t="s">
        <v>17</v>
      </c>
      <c r="O5" s="16">
        <v>24.872</v>
      </c>
      <c r="P5" s="16">
        <v>215.42699999999999</v>
      </c>
      <c r="R5" s="11"/>
      <c r="S5" s="11"/>
    </row>
    <row r="6" spans="2:20" ht="15" customHeight="1" x14ac:dyDescent="0.2">
      <c r="B6" s="40" t="s">
        <v>17</v>
      </c>
      <c r="C6" s="8">
        <v>18.683</v>
      </c>
      <c r="D6" s="8">
        <v>72.316999999999993</v>
      </c>
      <c r="F6" s="40" t="s">
        <v>17</v>
      </c>
      <c r="G6" s="8">
        <v>83.144000000000005</v>
      </c>
      <c r="H6" s="8">
        <v>293.49099999999999</v>
      </c>
      <c r="J6" s="40" t="s">
        <v>64</v>
      </c>
      <c r="K6" s="8">
        <v>7.1520000000000001</v>
      </c>
      <c r="L6" s="8">
        <v>74.522999999999996</v>
      </c>
      <c r="N6" s="40" t="s">
        <v>73</v>
      </c>
      <c r="O6" s="8">
        <v>176.38300000000001</v>
      </c>
      <c r="P6" s="8">
        <v>118.176</v>
      </c>
      <c r="R6" s="11"/>
      <c r="S6" s="11"/>
      <c r="T6" s="11"/>
    </row>
    <row r="7" spans="2:20" ht="15" customHeight="1" x14ac:dyDescent="0.2">
      <c r="B7" s="41" t="s">
        <v>66</v>
      </c>
      <c r="C7" s="16">
        <v>9.452</v>
      </c>
      <c r="D7" s="16">
        <v>13.449</v>
      </c>
      <c r="F7" s="41" t="s">
        <v>72</v>
      </c>
      <c r="G7" s="16">
        <v>37.838999999999999</v>
      </c>
      <c r="H7" s="16">
        <v>128.55699999999999</v>
      </c>
      <c r="J7" s="41" t="s">
        <v>14</v>
      </c>
      <c r="K7" s="16">
        <v>11.407</v>
      </c>
      <c r="L7" s="16">
        <v>71.665999999999997</v>
      </c>
      <c r="N7" s="41" t="s">
        <v>15</v>
      </c>
      <c r="O7" s="16">
        <v>23.622</v>
      </c>
      <c r="P7" s="16">
        <v>108.236</v>
      </c>
      <c r="R7" s="11"/>
      <c r="S7" s="11"/>
    </row>
    <row r="8" spans="2:20" ht="15" customHeight="1" x14ac:dyDescent="0.2">
      <c r="B8" s="40" t="s">
        <v>43</v>
      </c>
      <c r="C8" s="8">
        <f>C9-SUM(C4:C7)</f>
        <v>5.2119999999999891</v>
      </c>
      <c r="D8" s="8">
        <f>D9-SUM(D4:D7)</f>
        <v>27.221000000000117</v>
      </c>
      <c r="F8" s="40" t="s">
        <v>43</v>
      </c>
      <c r="G8" s="8">
        <f>G9-SUM(G4:G7)</f>
        <v>38.469999999999914</v>
      </c>
      <c r="H8" s="8">
        <f>H9-SUM(H4:H7)</f>
        <v>92.426000000000158</v>
      </c>
      <c r="J8" s="40" t="s">
        <v>43</v>
      </c>
      <c r="K8" s="8">
        <f>K9-SUM(K4:K7)</f>
        <v>13.046000000000035</v>
      </c>
      <c r="L8" s="8">
        <f>L9-SUM(L4:L7)</f>
        <v>113.87899999999996</v>
      </c>
      <c r="N8" s="40" t="s">
        <v>43</v>
      </c>
      <c r="O8" s="8">
        <f>O9-SUM(O4:O7)</f>
        <v>51.399999999999977</v>
      </c>
      <c r="P8" s="8">
        <f>P9-SUM(P4:P7)</f>
        <v>267.65899999999999</v>
      </c>
      <c r="R8" s="11"/>
      <c r="S8" s="11"/>
    </row>
    <row r="9" spans="2:20" ht="20.100000000000001" customHeight="1" x14ac:dyDescent="0.2">
      <c r="B9" s="17" t="s">
        <v>18</v>
      </c>
      <c r="C9" s="48">
        <v>264.51299999999998</v>
      </c>
      <c r="D9" s="48">
        <v>991.64700000000005</v>
      </c>
      <c r="F9" s="17" t="s">
        <v>18</v>
      </c>
      <c r="G9" s="48">
        <v>687.20999999999992</v>
      </c>
      <c r="H9" s="48">
        <v>1832.2370000000001</v>
      </c>
      <c r="J9" s="17" t="s">
        <v>18</v>
      </c>
      <c r="K9" s="48">
        <v>81.30900000000004</v>
      </c>
      <c r="L9" s="48">
        <v>453.76</v>
      </c>
      <c r="N9" s="17" t="s">
        <v>18</v>
      </c>
      <c r="O9" s="48">
        <v>337.13100000000003</v>
      </c>
      <c r="P9" s="48">
        <v>991.75</v>
      </c>
      <c r="R9" s="18"/>
      <c r="S9" s="18"/>
    </row>
    <row r="10" spans="2:20" x14ac:dyDescent="0.2">
      <c r="R10" s="18"/>
      <c r="S10" s="18"/>
    </row>
    <row r="11" spans="2:20" x14ac:dyDescent="0.2">
      <c r="R11" s="18"/>
      <c r="S11" s="18"/>
      <c r="T11" s="11"/>
    </row>
    <row r="12" spans="2:20" ht="27.95" customHeight="1" x14ac:dyDescent="0.2">
      <c r="B12" s="46" t="s">
        <v>58</v>
      </c>
      <c r="C12" s="47"/>
      <c r="D12" s="47"/>
      <c r="E12" s="47"/>
      <c r="F12" s="47"/>
      <c r="J12" s="46" t="s">
        <v>59</v>
      </c>
      <c r="K12" s="47"/>
      <c r="L12" s="47"/>
      <c r="M12" s="47"/>
      <c r="N12" s="47"/>
      <c r="R12" s="18"/>
      <c r="S12" s="18"/>
      <c r="T12" s="11"/>
    </row>
    <row r="13" spans="2:20" ht="20.100000000000001" customHeight="1" x14ac:dyDescent="0.2">
      <c r="B13" s="26">
        <v>2021</v>
      </c>
      <c r="F13" s="26" t="s">
        <v>71</v>
      </c>
      <c r="I13" s="18"/>
      <c r="J13" s="26">
        <v>2021</v>
      </c>
      <c r="N13" s="26" t="s">
        <v>71</v>
      </c>
      <c r="R13" s="18"/>
      <c r="S13" s="18"/>
    </row>
    <row r="14" spans="2:20" ht="30" customHeight="1" x14ac:dyDescent="0.2">
      <c r="B14" s="6"/>
      <c r="C14" s="15" t="s">
        <v>39</v>
      </c>
      <c r="D14" s="15" t="s">
        <v>13</v>
      </c>
      <c r="F14" s="6"/>
      <c r="G14" s="15" t="s">
        <v>39</v>
      </c>
      <c r="H14" s="15" t="s">
        <v>13</v>
      </c>
      <c r="I14" s="18"/>
      <c r="J14" s="6"/>
      <c r="K14" s="15" t="s">
        <v>39</v>
      </c>
      <c r="L14" s="15" t="s">
        <v>13</v>
      </c>
      <c r="N14" s="6"/>
      <c r="O14" s="15" t="s">
        <v>39</v>
      </c>
      <c r="P14" s="15" t="s">
        <v>13</v>
      </c>
      <c r="R14" s="18"/>
      <c r="S14" s="18"/>
    </row>
    <row r="15" spans="2:20" ht="15" customHeight="1" x14ac:dyDescent="0.2">
      <c r="B15" s="40" t="s">
        <v>14</v>
      </c>
      <c r="C15" s="8">
        <v>441.17399999999998</v>
      </c>
      <c r="D15" s="8">
        <v>1396.377</v>
      </c>
      <c r="F15" s="40" t="s">
        <v>14</v>
      </c>
      <c r="G15" s="8">
        <v>305.59899999999999</v>
      </c>
      <c r="H15" s="8">
        <v>1049.8</v>
      </c>
      <c r="I15" s="18"/>
      <c r="J15" s="40" t="s">
        <v>14</v>
      </c>
      <c r="K15" s="8">
        <v>606.51300000000003</v>
      </c>
      <c r="L15" s="8">
        <v>3821.0030000000002</v>
      </c>
      <c r="N15" s="40" t="s">
        <v>60</v>
      </c>
      <c r="O15" s="8">
        <v>1178.5029999999999</v>
      </c>
      <c r="P15" s="8">
        <v>6981.1809999999996</v>
      </c>
      <c r="R15" s="18"/>
      <c r="S15" s="18"/>
    </row>
    <row r="16" spans="2:20" ht="15" customHeight="1" x14ac:dyDescent="0.2">
      <c r="B16" s="41" t="s">
        <v>16</v>
      </c>
      <c r="C16" s="16">
        <v>415.05599999999998</v>
      </c>
      <c r="D16" s="16">
        <v>1273.4110000000001</v>
      </c>
      <c r="F16" s="41" t="s">
        <v>16</v>
      </c>
      <c r="G16" s="16">
        <v>236.952</v>
      </c>
      <c r="H16" s="16">
        <v>752.94399999999996</v>
      </c>
      <c r="I16" s="18"/>
      <c r="J16" s="41" t="s">
        <v>60</v>
      </c>
      <c r="K16" s="16">
        <v>599.553</v>
      </c>
      <c r="L16" s="16">
        <v>3440.268</v>
      </c>
      <c r="N16" s="41" t="s">
        <v>17</v>
      </c>
      <c r="O16" s="16">
        <v>410.60300000000001</v>
      </c>
      <c r="P16" s="16">
        <v>3514.3850000000002</v>
      </c>
      <c r="R16" s="18"/>
      <c r="S16" s="18"/>
    </row>
    <row r="17" spans="2:20" ht="15" customHeight="1" x14ac:dyDescent="0.2">
      <c r="B17" s="40" t="s">
        <v>60</v>
      </c>
      <c r="C17" s="8">
        <v>342.80500000000001</v>
      </c>
      <c r="D17" s="8">
        <v>666.39599999999996</v>
      </c>
      <c r="F17" s="40" t="s">
        <v>60</v>
      </c>
      <c r="G17" s="8">
        <v>256.3</v>
      </c>
      <c r="H17" s="8">
        <v>590.57399999999996</v>
      </c>
      <c r="I17" s="18"/>
      <c r="J17" s="40" t="s">
        <v>17</v>
      </c>
      <c r="K17" s="8">
        <v>455.52800000000002</v>
      </c>
      <c r="L17" s="8">
        <v>2673.1280000000002</v>
      </c>
      <c r="N17" s="40" t="s">
        <v>14</v>
      </c>
      <c r="O17" s="8">
        <v>470.89400000000001</v>
      </c>
      <c r="P17" s="8">
        <v>2739.7460000000001</v>
      </c>
    </row>
    <row r="18" spans="2:20" ht="15" customHeight="1" x14ac:dyDescent="0.2">
      <c r="B18" s="41" t="s">
        <v>68</v>
      </c>
      <c r="C18" s="16">
        <v>75.8</v>
      </c>
      <c r="D18" s="16">
        <v>186.09899999999999</v>
      </c>
      <c r="F18" s="41" t="s">
        <v>68</v>
      </c>
      <c r="G18" s="16">
        <v>97.33</v>
      </c>
      <c r="H18" s="16">
        <v>279.47800000000001</v>
      </c>
      <c r="I18" s="18"/>
      <c r="J18" s="41" t="s">
        <v>16</v>
      </c>
      <c r="K18" s="16">
        <v>191.06299999999999</v>
      </c>
      <c r="L18" s="16">
        <v>1585.989</v>
      </c>
      <c r="N18" s="41" t="s">
        <v>16</v>
      </c>
      <c r="O18" s="16">
        <v>193.947</v>
      </c>
      <c r="P18" s="16">
        <v>1811.46</v>
      </c>
    </row>
    <row r="19" spans="2:20" ht="15" customHeight="1" x14ac:dyDescent="0.2">
      <c r="B19" s="40" t="s">
        <v>43</v>
      </c>
      <c r="C19" s="8">
        <f>C20-SUM(C15:C18)</f>
        <v>33.971000000000231</v>
      </c>
      <c r="D19" s="8">
        <f>D20-SUM(D15:D18)</f>
        <v>144.98199999999997</v>
      </c>
      <c r="F19" s="40" t="s">
        <v>43</v>
      </c>
      <c r="G19" s="8">
        <f>G20-SUM(G15:G18)</f>
        <v>8.1149999999998954</v>
      </c>
      <c r="H19" s="8">
        <f>H20-SUM(H15:H18)</f>
        <v>108.8130000000001</v>
      </c>
      <c r="I19" s="54"/>
      <c r="J19" s="40" t="s">
        <v>43</v>
      </c>
      <c r="K19" s="8">
        <f>K20-SUM(K15:K18)</f>
        <v>557.21699999999964</v>
      </c>
      <c r="L19" s="8">
        <f>L20-SUM(L15:L18)</f>
        <v>2967.0460000000039</v>
      </c>
      <c r="N19" s="40" t="s">
        <v>43</v>
      </c>
      <c r="O19" s="8">
        <f>O20-SUM(O15:O18)</f>
        <v>295.56900000000041</v>
      </c>
      <c r="P19" s="8">
        <f>P20-SUM(P15:P18)</f>
        <v>1774.5390000000007</v>
      </c>
    </row>
    <row r="20" spans="2:20" ht="20.100000000000001" customHeight="1" x14ac:dyDescent="0.2">
      <c r="B20" s="17" t="s">
        <v>18</v>
      </c>
      <c r="C20" s="48">
        <v>1308.8060000000003</v>
      </c>
      <c r="D20" s="48">
        <v>3667.2650000000003</v>
      </c>
      <c r="E20" s="18"/>
      <c r="F20" s="17" t="s">
        <v>18</v>
      </c>
      <c r="G20" s="48">
        <v>904.29599999999982</v>
      </c>
      <c r="H20" s="48">
        <v>2781.6089999999999</v>
      </c>
      <c r="I20" s="18"/>
      <c r="J20" s="17" t="s">
        <v>18</v>
      </c>
      <c r="K20" s="48">
        <v>2409.8739999999998</v>
      </c>
      <c r="L20" s="48">
        <v>14487.434000000005</v>
      </c>
      <c r="N20" s="17" t="s">
        <v>18</v>
      </c>
      <c r="O20" s="48">
        <v>2549.5160000000005</v>
      </c>
      <c r="P20" s="48">
        <v>16821.310999999998</v>
      </c>
    </row>
    <row r="21" spans="2:20" x14ac:dyDescent="0.2">
      <c r="G21" s="18"/>
      <c r="H21" s="18"/>
      <c r="I21" s="18"/>
    </row>
    <row r="22" spans="2:20" x14ac:dyDescent="0.2">
      <c r="G22" s="18"/>
      <c r="H22" s="18"/>
      <c r="I22" s="18"/>
    </row>
    <row r="23" spans="2:20" x14ac:dyDescent="0.2">
      <c r="G23" s="18"/>
      <c r="I23" s="12" t="s">
        <v>12</v>
      </c>
      <c r="J23" s="18"/>
    </row>
    <row r="24" spans="2:20" x14ac:dyDescent="0.2">
      <c r="H24" s="18"/>
      <c r="I24" s="18"/>
    </row>
    <row r="25" spans="2:20" x14ac:dyDescent="0.2">
      <c r="C25" s="18"/>
      <c r="D25" s="18"/>
      <c r="H25" s="18"/>
      <c r="I25" s="18"/>
    </row>
    <row r="26" spans="2:20" x14ac:dyDescent="0.2">
      <c r="C26" s="18"/>
      <c r="D26" s="18"/>
      <c r="H26" s="18"/>
      <c r="I26" s="18"/>
    </row>
    <row r="27" spans="2:20" x14ac:dyDescent="0.2">
      <c r="C27" s="18"/>
      <c r="D27" s="18"/>
      <c r="H27" s="18"/>
      <c r="I27" s="18"/>
      <c r="T27" s="11"/>
    </row>
    <row r="28" spans="2:20" x14ac:dyDescent="0.2">
      <c r="C28" s="18"/>
      <c r="D28" s="18"/>
      <c r="I28" s="18"/>
    </row>
    <row r="29" spans="2:20" x14ac:dyDescent="0.2">
      <c r="C29" s="18"/>
      <c r="D29" s="18"/>
      <c r="I29" s="18"/>
    </row>
    <row r="30" spans="2:20" x14ac:dyDescent="0.2">
      <c r="C30" s="18"/>
      <c r="D30" s="18"/>
      <c r="I30" s="18"/>
    </row>
    <row r="31" spans="2:20" x14ac:dyDescent="0.2">
      <c r="C31" s="18"/>
      <c r="D31" s="18"/>
      <c r="I31" s="18"/>
    </row>
    <row r="32" spans="2:20" x14ac:dyDescent="0.2">
      <c r="C32" s="18"/>
      <c r="D32" s="18"/>
      <c r="I32" s="18"/>
      <c r="J32" s="45"/>
      <c r="K32" s="45"/>
    </row>
    <row r="33" spans="9:20" x14ac:dyDescent="0.2">
      <c r="I33" s="18"/>
      <c r="J33" s="45"/>
      <c r="K33" s="45"/>
    </row>
    <row r="34" spans="9:20" x14ac:dyDescent="0.2">
      <c r="I34" s="18"/>
      <c r="J34" s="45"/>
      <c r="K34" s="45"/>
    </row>
    <row r="35" spans="9:20" x14ac:dyDescent="0.2">
      <c r="I35" s="18"/>
      <c r="J35" s="45"/>
      <c r="K35" s="45"/>
    </row>
    <row r="36" spans="9:20" x14ac:dyDescent="0.2">
      <c r="I36" s="18"/>
      <c r="J36" s="45"/>
      <c r="K36" s="45"/>
    </row>
    <row r="37" spans="9:20" x14ac:dyDescent="0.2">
      <c r="I37" s="18"/>
    </row>
    <row r="38" spans="9:20" x14ac:dyDescent="0.2">
      <c r="I38" s="18"/>
      <c r="T38" s="11"/>
    </row>
    <row r="39" spans="9:20" x14ac:dyDescent="0.2">
      <c r="I39" s="18"/>
      <c r="J39" s="45"/>
    </row>
    <row r="40" spans="9:20" x14ac:dyDescent="0.2">
      <c r="I40" s="18"/>
      <c r="J40" s="45"/>
    </row>
    <row r="41" spans="9:20" x14ac:dyDescent="0.2">
      <c r="I41" s="18"/>
      <c r="J41" s="45"/>
      <c r="K41" s="45"/>
    </row>
    <row r="42" spans="9:20" x14ac:dyDescent="0.2">
      <c r="I42" s="18"/>
      <c r="J42" s="45"/>
      <c r="K42" s="45"/>
    </row>
    <row r="43" spans="9:20" x14ac:dyDescent="0.2">
      <c r="J43" s="45"/>
      <c r="K43" s="45"/>
    </row>
    <row r="44" spans="9:20" x14ac:dyDescent="0.2">
      <c r="J44" s="45"/>
      <c r="K44" s="45"/>
    </row>
    <row r="45" spans="9:20" x14ac:dyDescent="0.2">
      <c r="J45" s="45"/>
      <c r="K45" s="45"/>
    </row>
    <row r="46" spans="9:20" x14ac:dyDescent="0.2">
      <c r="I46" s="18"/>
      <c r="J46" s="45"/>
      <c r="K46" s="45"/>
      <c r="T46" s="11"/>
    </row>
    <row r="47" spans="9:20" x14ac:dyDescent="0.2">
      <c r="I47" s="18"/>
      <c r="J47" s="45"/>
      <c r="K47" s="45"/>
    </row>
    <row r="48" spans="9:20" x14ac:dyDescent="0.2">
      <c r="I48" s="18"/>
      <c r="J48" s="45"/>
      <c r="K48" s="45"/>
      <c r="T48" s="11"/>
    </row>
    <row r="49" spans="9:11" x14ac:dyDescent="0.2">
      <c r="I49" s="18"/>
      <c r="J49" s="45"/>
      <c r="K49" s="45"/>
    </row>
    <row r="50" spans="9:11" x14ac:dyDescent="0.2">
      <c r="I50" s="18"/>
      <c r="J50" s="45"/>
      <c r="K50" s="45"/>
    </row>
    <row r="51" spans="9:11" x14ac:dyDescent="0.2">
      <c r="I51" s="18"/>
      <c r="J51" s="45"/>
      <c r="K51" s="45"/>
    </row>
    <row r="52" spans="9:11" x14ac:dyDescent="0.2">
      <c r="I52" s="18"/>
      <c r="J52" s="45"/>
      <c r="K52" s="45"/>
    </row>
    <row r="53" spans="9:11" x14ac:dyDescent="0.2">
      <c r="I53" s="18"/>
      <c r="J53" s="45"/>
      <c r="K53" s="45"/>
    </row>
    <row r="54" spans="9:11" x14ac:dyDescent="0.2">
      <c r="I54" s="18"/>
      <c r="J54" s="45"/>
      <c r="K54" s="45"/>
    </row>
    <row r="55" spans="9:11" x14ac:dyDescent="0.2">
      <c r="I55" s="18"/>
      <c r="J55" s="45"/>
      <c r="K55" s="45"/>
    </row>
    <row r="56" spans="9:11" x14ac:dyDescent="0.2">
      <c r="I56" s="18"/>
      <c r="K56" s="45"/>
    </row>
    <row r="57" spans="9:11" x14ac:dyDescent="0.2">
      <c r="I57" s="18"/>
      <c r="K57" s="45"/>
    </row>
    <row r="58" spans="9:11" x14ac:dyDescent="0.2">
      <c r="I58" s="18"/>
      <c r="K58" s="45"/>
    </row>
    <row r="59" spans="9:11" x14ac:dyDescent="0.2">
      <c r="I59" s="18"/>
    </row>
    <row r="60" spans="9:11" x14ac:dyDescent="0.2">
      <c r="I60" s="18"/>
    </row>
    <row r="61" spans="9:11" x14ac:dyDescent="0.2">
      <c r="I61" s="18"/>
    </row>
    <row r="62" spans="9:11" x14ac:dyDescent="0.2">
      <c r="I62" s="18"/>
    </row>
    <row r="63" spans="9:11" x14ac:dyDescent="0.2">
      <c r="I63" s="18"/>
    </row>
    <row r="64" spans="9:11" x14ac:dyDescent="0.2">
      <c r="I64" s="18"/>
    </row>
    <row r="65" spans="7:9" x14ac:dyDescent="0.2">
      <c r="I65" s="18"/>
    </row>
    <row r="66" spans="7:9" x14ac:dyDescent="0.2">
      <c r="I66" s="18"/>
    </row>
    <row r="67" spans="7:9" x14ac:dyDescent="0.2">
      <c r="I67" s="18"/>
    </row>
    <row r="68" spans="7:9" x14ac:dyDescent="0.2">
      <c r="I68" s="18"/>
    </row>
    <row r="69" spans="7:9" x14ac:dyDescent="0.2">
      <c r="I69" s="18"/>
    </row>
    <row r="70" spans="7:9" x14ac:dyDescent="0.2">
      <c r="G70" s="18"/>
      <c r="H70" s="18"/>
      <c r="I70" s="18"/>
    </row>
    <row r="71" spans="7:9" x14ac:dyDescent="0.2">
      <c r="G71" s="18"/>
      <c r="H71" s="18"/>
      <c r="I71" s="18"/>
    </row>
    <row r="72" spans="7:9" x14ac:dyDescent="0.2">
      <c r="G72" s="18"/>
      <c r="H72" s="18"/>
      <c r="I72" s="18"/>
    </row>
    <row r="73" spans="7:9" x14ac:dyDescent="0.2">
      <c r="G73" s="18"/>
      <c r="H73" s="18"/>
      <c r="I73" s="18"/>
    </row>
    <row r="74" spans="7:9" x14ac:dyDescent="0.2">
      <c r="G74" s="18"/>
      <c r="H74" s="18"/>
      <c r="I74" s="18"/>
    </row>
    <row r="75" spans="7:9" x14ac:dyDescent="0.2">
      <c r="G75" s="18"/>
      <c r="H75" s="18"/>
      <c r="I75" s="18"/>
    </row>
    <row r="76" spans="7:9" x14ac:dyDescent="0.2">
      <c r="G76" s="18"/>
      <c r="H76" s="18"/>
      <c r="I76" s="18"/>
    </row>
    <row r="77" spans="7:9" x14ac:dyDescent="0.2">
      <c r="G77" s="18"/>
      <c r="H77" s="18"/>
      <c r="I77" s="18"/>
    </row>
    <row r="78" spans="7:9" x14ac:dyDescent="0.2">
      <c r="G78" s="18"/>
      <c r="H78" s="18"/>
      <c r="I78" s="18"/>
    </row>
    <row r="79" spans="7:9" x14ac:dyDescent="0.2">
      <c r="G79" s="18"/>
      <c r="H79" s="18"/>
      <c r="I79" s="18"/>
    </row>
    <row r="80" spans="7:9" x14ac:dyDescent="0.2">
      <c r="G80" s="18"/>
      <c r="H80" s="18"/>
      <c r="I80" s="18"/>
    </row>
    <row r="81" spans="7:9" x14ac:dyDescent="0.2">
      <c r="G81" s="18"/>
      <c r="H81" s="18"/>
      <c r="I81" s="18"/>
    </row>
    <row r="82" spans="7:9" x14ac:dyDescent="0.2">
      <c r="G82" s="18"/>
      <c r="H82" s="18"/>
      <c r="I82" s="18"/>
    </row>
    <row r="83" spans="7:9" x14ac:dyDescent="0.2">
      <c r="G83" s="18"/>
      <c r="H83" s="18"/>
      <c r="I83" s="18"/>
    </row>
    <row r="84" spans="7:9" x14ac:dyDescent="0.2">
      <c r="G84" s="18"/>
      <c r="H84" s="18"/>
      <c r="I84" s="18"/>
    </row>
    <row r="85" spans="7:9" x14ac:dyDescent="0.2">
      <c r="G85" s="18"/>
      <c r="H85" s="18"/>
      <c r="I85" s="18"/>
    </row>
    <row r="86" spans="7:9" x14ac:dyDescent="0.2">
      <c r="G86" s="18"/>
      <c r="H86" s="18"/>
    </row>
    <row r="87" spans="7:9" x14ac:dyDescent="0.2">
      <c r="G87" s="18"/>
      <c r="H87" s="18"/>
    </row>
    <row r="88" spans="7:9" x14ac:dyDescent="0.2">
      <c r="G88" s="18"/>
      <c r="H88" s="18"/>
    </row>
    <row r="89" spans="7:9" x14ac:dyDescent="0.2">
      <c r="G89" s="18"/>
      <c r="H89" s="18"/>
    </row>
    <row r="90" spans="7:9" x14ac:dyDescent="0.2">
      <c r="G90" s="18"/>
      <c r="H90" s="18"/>
    </row>
    <row r="91" spans="7:9" x14ac:dyDescent="0.2">
      <c r="G91" s="18"/>
      <c r="H91" s="18"/>
    </row>
    <row r="92" spans="7:9" x14ac:dyDescent="0.2">
      <c r="G92" s="18"/>
      <c r="H92" s="18"/>
    </row>
    <row r="93" spans="7:9" x14ac:dyDescent="0.2">
      <c r="G93" s="18"/>
      <c r="H93" s="18"/>
    </row>
    <row r="94" spans="7:9" x14ac:dyDescent="0.2">
      <c r="G94" s="18"/>
      <c r="H94" s="18"/>
    </row>
    <row r="95" spans="7:9" x14ac:dyDescent="0.2">
      <c r="G95" s="18"/>
      <c r="H95" s="18"/>
    </row>
    <row r="96" spans="7:9" x14ac:dyDescent="0.2">
      <c r="G96" s="18"/>
      <c r="H96" s="18"/>
    </row>
    <row r="97" spans="7:8" x14ac:dyDescent="0.2">
      <c r="G97" s="18"/>
      <c r="H97" s="18"/>
    </row>
    <row r="98" spans="7:8" x14ac:dyDescent="0.2">
      <c r="G98" s="18"/>
      <c r="H98" s="18"/>
    </row>
    <row r="99" spans="7:8" x14ac:dyDescent="0.2">
      <c r="G99" s="18"/>
      <c r="H99" s="18"/>
    </row>
    <row r="100" spans="7:8" x14ac:dyDescent="0.2">
      <c r="G100" s="18"/>
      <c r="H100" s="18"/>
    </row>
    <row r="101" spans="7:8" x14ac:dyDescent="0.2">
      <c r="G101" s="18"/>
      <c r="H101" s="18"/>
    </row>
    <row r="102" spans="7:8" x14ac:dyDescent="0.2">
      <c r="G102" s="18"/>
      <c r="H102" s="18"/>
    </row>
    <row r="103" spans="7:8" x14ac:dyDescent="0.2">
      <c r="G103" s="18"/>
      <c r="H103" s="18"/>
    </row>
    <row r="104" spans="7:8" x14ac:dyDescent="0.2">
      <c r="G104" s="18"/>
      <c r="H104" s="18"/>
    </row>
    <row r="105" spans="7:8" x14ac:dyDescent="0.2">
      <c r="G105" s="18"/>
      <c r="H105" s="18"/>
    </row>
    <row r="106" spans="7:8" x14ac:dyDescent="0.2">
      <c r="G106" s="18"/>
      <c r="H106" s="18"/>
    </row>
    <row r="107" spans="7:8" x14ac:dyDescent="0.2">
      <c r="G107" s="18"/>
      <c r="H107" s="18"/>
    </row>
    <row r="108" spans="7:8" x14ac:dyDescent="0.2">
      <c r="G108" s="18"/>
      <c r="H108" s="18"/>
    </row>
    <row r="109" spans="7:8" x14ac:dyDescent="0.2">
      <c r="G109" s="18"/>
      <c r="H109" s="18"/>
    </row>
    <row r="110" spans="7:8" x14ac:dyDescent="0.2">
      <c r="G110" s="18"/>
      <c r="H110" s="18"/>
    </row>
    <row r="111" spans="7:8" x14ac:dyDescent="0.2">
      <c r="G111" s="18"/>
      <c r="H111" s="18"/>
    </row>
    <row r="112" spans="7:8" x14ac:dyDescent="0.2">
      <c r="G112" s="18"/>
      <c r="H112" s="18"/>
    </row>
    <row r="113" spans="7:8" x14ac:dyDescent="0.2">
      <c r="G113" s="18"/>
      <c r="H113" s="18"/>
    </row>
    <row r="114" spans="7:8" x14ac:dyDescent="0.2">
      <c r="G114" s="18"/>
      <c r="H114" s="18"/>
    </row>
    <row r="115" spans="7:8" x14ac:dyDescent="0.2">
      <c r="G115" s="18"/>
      <c r="H115" s="18"/>
    </row>
    <row r="116" spans="7:8" x14ac:dyDescent="0.2">
      <c r="G116" s="18"/>
      <c r="H116" s="18"/>
    </row>
    <row r="117" spans="7:8" x14ac:dyDescent="0.2">
      <c r="G117" s="18"/>
      <c r="H117" s="18"/>
    </row>
    <row r="118" spans="7:8" x14ac:dyDescent="0.2">
      <c r="G118" s="18"/>
      <c r="H118" s="18"/>
    </row>
    <row r="119" spans="7:8" x14ac:dyDescent="0.2">
      <c r="G119" s="18"/>
      <c r="H119" s="18"/>
    </row>
    <row r="120" spans="7:8" x14ac:dyDescent="0.2">
      <c r="G120" s="18"/>
      <c r="H120" s="18"/>
    </row>
    <row r="121" spans="7:8" x14ac:dyDescent="0.2">
      <c r="G121" s="18"/>
      <c r="H121" s="18"/>
    </row>
    <row r="122" spans="7:8" x14ac:dyDescent="0.2">
      <c r="G122" s="18"/>
      <c r="H122" s="18"/>
    </row>
    <row r="123" spans="7:8" x14ac:dyDescent="0.2">
      <c r="G123" s="18"/>
      <c r="H123" s="18"/>
    </row>
    <row r="124" spans="7:8" x14ac:dyDescent="0.2">
      <c r="G124" s="18"/>
      <c r="H124" s="18"/>
    </row>
    <row r="125" spans="7:8" x14ac:dyDescent="0.2">
      <c r="G125" s="18"/>
      <c r="H125" s="18"/>
    </row>
    <row r="126" spans="7:8" x14ac:dyDescent="0.2">
      <c r="G126" s="18"/>
      <c r="H126" s="18"/>
    </row>
    <row r="127" spans="7:8" x14ac:dyDescent="0.2">
      <c r="G127" s="18"/>
      <c r="H127" s="18"/>
    </row>
    <row r="128" spans="7:8" x14ac:dyDescent="0.2">
      <c r="G128" s="18"/>
      <c r="H128" s="18"/>
    </row>
    <row r="129" spans="7:8" x14ac:dyDescent="0.2">
      <c r="G129" s="18"/>
      <c r="H129" s="18"/>
    </row>
    <row r="130" spans="7:8" x14ac:dyDescent="0.2">
      <c r="G130" s="18"/>
      <c r="H130" s="18"/>
    </row>
    <row r="131" spans="7:8" x14ac:dyDescent="0.2">
      <c r="G131" s="18"/>
      <c r="H131" s="18"/>
    </row>
  </sheetData>
  <sheetProtection selectLockedCells="1" selectUnlockedCells="1"/>
  <sortState ref="T32:V57">
    <sortCondition descending="1" ref="V32:V57"/>
  </sortState>
  <phoneticPr fontId="8" type="noConversion"/>
  <hyperlinks>
    <hyperlink ref="I2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F2 N2 N13 F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B1:P11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4" customWidth="1"/>
    <col min="3" max="3" width="10.7109375" customWidth="1"/>
    <col min="4" max="15" width="12.7109375" customWidth="1"/>
    <col min="16" max="22" width="10.7109375" customWidth="1"/>
  </cols>
  <sheetData>
    <row r="1" spans="2:16" ht="29.85" customHeight="1" x14ac:dyDescent="0.2">
      <c r="B1" s="3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1.95" customHeight="1" x14ac:dyDescent="0.2">
      <c r="B2" s="4" t="s">
        <v>19</v>
      </c>
      <c r="C2" s="5" t="s">
        <v>2</v>
      </c>
      <c r="D2" s="27" t="s">
        <v>32</v>
      </c>
      <c r="E2" s="27" t="s">
        <v>38</v>
      </c>
      <c r="F2" s="27" t="s">
        <v>41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  <c r="N2" s="27">
        <v>2020</v>
      </c>
      <c r="O2" s="27">
        <v>2021</v>
      </c>
      <c r="P2" s="27">
        <v>2022</v>
      </c>
    </row>
    <row r="3" spans="2:16" ht="21.95" customHeight="1" x14ac:dyDescent="0.2">
      <c r="B3" s="76" t="s">
        <v>34</v>
      </c>
      <c r="C3" s="77" t="s">
        <v>20</v>
      </c>
      <c r="D3" s="8">
        <v>2698</v>
      </c>
      <c r="E3" s="8">
        <v>2697</v>
      </c>
      <c r="F3" s="8">
        <v>2847</v>
      </c>
      <c r="G3" s="8">
        <v>2922</v>
      </c>
      <c r="H3" s="8">
        <v>2946</v>
      </c>
      <c r="I3" s="8">
        <v>3269</v>
      </c>
      <c r="J3" s="8">
        <v>3315</v>
      </c>
      <c r="K3" s="8">
        <v>3537</v>
      </c>
      <c r="L3" s="8">
        <v>3851</v>
      </c>
      <c r="M3" s="8">
        <v>5371</v>
      </c>
      <c r="N3" s="8">
        <v>5397</v>
      </c>
      <c r="O3" s="8">
        <v>5606</v>
      </c>
      <c r="P3" s="8">
        <v>5492</v>
      </c>
    </row>
    <row r="4" spans="2:16" ht="21.95" customHeight="1" x14ac:dyDescent="0.2">
      <c r="B4" s="76" t="s">
        <v>47</v>
      </c>
      <c r="C4" s="78" t="s">
        <v>40</v>
      </c>
      <c r="D4" s="42">
        <v>3350</v>
      </c>
      <c r="E4" s="42">
        <v>3731</v>
      </c>
      <c r="F4" s="42">
        <v>4216</v>
      </c>
      <c r="G4" s="42">
        <v>4609</v>
      </c>
      <c r="H4" s="42">
        <v>4133</v>
      </c>
      <c r="I4" s="42">
        <v>4062</v>
      </c>
      <c r="J4" s="42">
        <v>4315</v>
      </c>
      <c r="K4" s="42">
        <v>4585</v>
      </c>
      <c r="L4" s="42">
        <v>4750</v>
      </c>
      <c r="M4" s="42">
        <v>6158</v>
      </c>
      <c r="N4" s="42">
        <v>5111</v>
      </c>
      <c r="O4" s="42">
        <v>7542</v>
      </c>
      <c r="P4" s="42">
        <v>7125</v>
      </c>
    </row>
    <row r="5" spans="2:16" ht="21.95" customHeight="1" x14ac:dyDescent="0.2">
      <c r="B5" s="79" t="s">
        <v>48</v>
      </c>
      <c r="C5" s="80" t="s">
        <v>40</v>
      </c>
      <c r="D5" s="50">
        <f t="shared" ref="D5:N5" si="0">D4*0.73</f>
        <v>2445.5</v>
      </c>
      <c r="E5" s="50">
        <f t="shared" si="0"/>
        <v>2723.63</v>
      </c>
      <c r="F5" s="50">
        <f t="shared" si="0"/>
        <v>3077.68</v>
      </c>
      <c r="G5" s="50">
        <f t="shared" si="0"/>
        <v>3364.5699999999997</v>
      </c>
      <c r="H5" s="50">
        <f t="shared" si="0"/>
        <v>3017.09</v>
      </c>
      <c r="I5" s="50">
        <f t="shared" si="0"/>
        <v>2965.2599999999998</v>
      </c>
      <c r="J5" s="50">
        <f t="shared" si="0"/>
        <v>3149.95</v>
      </c>
      <c r="K5" s="50">
        <f t="shared" si="0"/>
        <v>3347.0499999999997</v>
      </c>
      <c r="L5" s="50">
        <f t="shared" si="0"/>
        <v>3467.5</v>
      </c>
      <c r="M5" s="50">
        <f t="shared" si="0"/>
        <v>4495.34</v>
      </c>
      <c r="N5" s="50">
        <f t="shared" si="0"/>
        <v>3731.0299999999997</v>
      </c>
      <c r="O5" s="50">
        <f t="shared" ref="O5:P5" si="1">O4*0.73</f>
        <v>5505.66</v>
      </c>
      <c r="P5" s="50">
        <f t="shared" si="1"/>
        <v>5201.25</v>
      </c>
    </row>
    <row r="6" spans="2:16" ht="16.5" customHeight="1" x14ac:dyDescent="0.2">
      <c r="B6" s="98" t="s">
        <v>65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6" x14ac:dyDescent="0.2">
      <c r="B7" s="28"/>
    </row>
    <row r="8" spans="2:16" x14ac:dyDescent="0.2">
      <c r="O8" s="12" t="s">
        <v>12</v>
      </c>
    </row>
    <row r="10" spans="2:16" x14ac:dyDescent="0.2">
      <c r="I10" s="21"/>
      <c r="J10" s="21"/>
      <c r="K10" s="21"/>
      <c r="L10" s="21"/>
      <c r="M10" s="21"/>
      <c r="N10" s="21"/>
      <c r="O10" s="21"/>
    </row>
    <row r="11" spans="2:16" x14ac:dyDescent="0.2">
      <c r="I11" s="21"/>
      <c r="J11" s="21"/>
      <c r="K11" s="21"/>
      <c r="L11" s="21"/>
      <c r="M11" s="21"/>
      <c r="N11" s="21"/>
      <c r="O11" s="21"/>
    </row>
  </sheetData>
  <sheetProtection selectLockedCells="1" selectUnlockedCells="1"/>
  <mergeCells count="1">
    <mergeCell ref="B6:L6"/>
  </mergeCells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/>
  <ignoredErrors>
    <ignoredError sqref="D2:F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B1:P26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1.42578125" style="2" customWidth="1"/>
    <col min="3" max="3" width="10.85546875" style="2" customWidth="1"/>
    <col min="4" max="16" width="12.7109375" style="2" customWidth="1"/>
    <col min="17" max="22" width="10.7109375" style="2" customWidth="1"/>
    <col min="23" max="16384" width="9.140625" style="2"/>
  </cols>
  <sheetData>
    <row r="1" spans="2:16" ht="29.85" customHeight="1" x14ac:dyDescent="0.2">
      <c r="B1" s="3" t="s">
        <v>50</v>
      </c>
    </row>
    <row r="2" spans="2:16" ht="23.25" customHeight="1" x14ac:dyDescent="0.2">
      <c r="B2" s="4" t="s">
        <v>19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18" customHeight="1" x14ac:dyDescent="0.2">
      <c r="B3" s="81" t="s">
        <v>23</v>
      </c>
      <c r="C3" s="82" t="s">
        <v>40</v>
      </c>
      <c r="D3" s="22">
        <v>2445.5</v>
      </c>
      <c r="E3" s="22">
        <v>2723.63</v>
      </c>
      <c r="F3" s="22">
        <v>3077.68</v>
      </c>
      <c r="G3" s="22">
        <v>3364.5699999999997</v>
      </c>
      <c r="H3" s="22">
        <v>3017.09</v>
      </c>
      <c r="I3" s="22">
        <v>2965.2599999999998</v>
      </c>
      <c r="J3" s="22">
        <v>3149.95</v>
      </c>
      <c r="K3" s="22">
        <v>3347.0499999999997</v>
      </c>
      <c r="L3" s="22">
        <v>3467.5</v>
      </c>
      <c r="M3" s="22">
        <v>4495.34</v>
      </c>
      <c r="N3" s="22">
        <v>3731.0299999999997</v>
      </c>
      <c r="O3" s="22">
        <v>5505.66</v>
      </c>
      <c r="P3" s="22">
        <v>5201.25</v>
      </c>
    </row>
    <row r="4" spans="2:16" ht="18" customHeight="1" x14ac:dyDescent="0.2">
      <c r="B4" s="83" t="s">
        <v>24</v>
      </c>
      <c r="C4" s="84" t="s">
        <v>40</v>
      </c>
      <c r="D4" s="20">
        <v>2295.4286700000002</v>
      </c>
      <c r="E4" s="20">
        <v>2190.8376499999999</v>
      </c>
      <c r="F4" s="20">
        <v>1904.5472500000001</v>
      </c>
      <c r="G4" s="20">
        <v>1690.9192899999998</v>
      </c>
      <c r="H4" s="20">
        <v>1737.32818</v>
      </c>
      <c r="I4" s="20">
        <v>2166.9366399999999</v>
      </c>
      <c r="J4" s="20">
        <v>2616.6700300000002</v>
      </c>
      <c r="K4" s="20">
        <v>2953.8011200000001</v>
      </c>
      <c r="L4" s="20">
        <v>3045.6899700000004</v>
      </c>
      <c r="M4" s="20">
        <v>3095.8163399999999</v>
      </c>
      <c r="N4" s="20">
        <v>3253.1062299999999</v>
      </c>
      <c r="O4" s="20">
        <v>3365.3023800000001</v>
      </c>
      <c r="P4" s="20">
        <v>3209.6520799999998</v>
      </c>
    </row>
    <row r="5" spans="2:16" ht="18" customHeight="1" x14ac:dyDescent="0.2">
      <c r="B5" s="85" t="s">
        <v>25</v>
      </c>
      <c r="C5" s="86" t="s">
        <v>40</v>
      </c>
      <c r="D5" s="33">
        <v>58.156040000000004</v>
      </c>
      <c r="E5" s="33">
        <v>63.431359999999998</v>
      </c>
      <c r="F5" s="33">
        <v>112.94691</v>
      </c>
      <c r="G5" s="33">
        <v>137.7372</v>
      </c>
      <c r="H5" s="33">
        <v>137.56986000000001</v>
      </c>
      <c r="I5" s="33">
        <v>123.86995999999999</v>
      </c>
      <c r="J5" s="33">
        <v>417.04884999999996</v>
      </c>
      <c r="K5" s="33">
        <v>240.79968000000002</v>
      </c>
      <c r="L5" s="33">
        <v>339.09110999999996</v>
      </c>
      <c r="M5" s="33">
        <v>298.12562000000003</v>
      </c>
      <c r="N5" s="33">
        <v>310.64378999999997</v>
      </c>
      <c r="O5" s="33">
        <v>274.40348999999998</v>
      </c>
      <c r="P5" s="33">
        <v>838.79430000000002</v>
      </c>
    </row>
    <row r="6" spans="2:16" ht="14.25" customHeight="1" x14ac:dyDescent="0.2">
      <c r="B6" s="81"/>
      <c r="C6" s="8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24" customHeight="1" x14ac:dyDescent="0.2">
      <c r="B7" s="87" t="s">
        <v>26</v>
      </c>
      <c r="C7" s="88" t="s">
        <v>22</v>
      </c>
      <c r="D7" s="23">
        <f>(D5/D3)*100</f>
        <v>2.3780838274381519</v>
      </c>
      <c r="E7" s="23">
        <f t="shared" ref="E7" si="0">(E5/E3)*100</f>
        <v>2.3289272037685</v>
      </c>
      <c r="F7" s="23">
        <f t="shared" ref="F7:G7" si="1">(F5/F3)*100</f>
        <v>3.6698717865405115</v>
      </c>
      <c r="G7" s="23">
        <f t="shared" si="1"/>
        <v>4.0937534365461259</v>
      </c>
      <c r="H7" s="23">
        <f t="shared" ref="H7:J7" si="2">(H5/H3)*100</f>
        <v>4.5596869831526403</v>
      </c>
      <c r="I7" s="23">
        <f t="shared" si="2"/>
        <v>4.1773726418593986</v>
      </c>
      <c r="J7" s="23">
        <f t="shared" si="2"/>
        <v>13.239856188193464</v>
      </c>
      <c r="K7" s="23">
        <f t="shared" ref="K7:L7" si="3">(K5/K3)*100</f>
        <v>7.1943855036524713</v>
      </c>
      <c r="L7" s="23">
        <f t="shared" si="3"/>
        <v>9.7791235760634443</v>
      </c>
      <c r="M7" s="23">
        <f t="shared" ref="M7:N7" si="4">(M5/M3)*100</f>
        <v>6.6318814594669151</v>
      </c>
      <c r="N7" s="23">
        <f t="shared" si="4"/>
        <v>8.3259526189818889</v>
      </c>
      <c r="O7" s="23">
        <f t="shared" ref="O7:P7" si="5">(O5/O3)*100</f>
        <v>4.9840253484595847</v>
      </c>
      <c r="P7" s="23">
        <f t="shared" si="5"/>
        <v>16.126782984859407</v>
      </c>
    </row>
    <row r="8" spans="2:16" ht="24" customHeight="1" x14ac:dyDescent="0.2">
      <c r="B8" s="89" t="s">
        <v>27</v>
      </c>
      <c r="C8" s="90" t="s">
        <v>40</v>
      </c>
      <c r="D8" s="24">
        <f>D3+D4-D5</f>
        <v>4682.7726300000004</v>
      </c>
      <c r="E8" s="24">
        <f>E3+E4-E5</f>
        <v>4851.0362900000009</v>
      </c>
      <c r="F8" s="24">
        <f t="shared" ref="F8:G8" si="6">F3+F4-F5</f>
        <v>4869.2803400000003</v>
      </c>
      <c r="G8" s="24">
        <f t="shared" si="6"/>
        <v>4917.75209</v>
      </c>
      <c r="H8" s="24">
        <f t="shared" ref="H8:J8" si="7">H3+H4-H5</f>
        <v>4616.848320000001</v>
      </c>
      <c r="I8" s="24">
        <f t="shared" si="7"/>
        <v>5008.3266800000001</v>
      </c>
      <c r="J8" s="24">
        <f t="shared" si="7"/>
        <v>5349.5711799999999</v>
      </c>
      <c r="K8" s="24">
        <f t="shared" ref="K8:L8" si="8">K3+K4-K5</f>
        <v>6060.0514399999993</v>
      </c>
      <c r="L8" s="24">
        <f t="shared" si="8"/>
        <v>6174.0988600000001</v>
      </c>
      <c r="M8" s="24">
        <f t="shared" ref="M8:N8" si="9">M3+M4-M5</f>
        <v>7293.0307199999997</v>
      </c>
      <c r="N8" s="24">
        <f t="shared" si="9"/>
        <v>6673.49244</v>
      </c>
      <c r="O8" s="24">
        <f t="shared" ref="O8:P8" si="10">O3+O4-O5</f>
        <v>8596.5588900000002</v>
      </c>
      <c r="P8" s="24">
        <f t="shared" si="10"/>
        <v>7572.1077800000003</v>
      </c>
    </row>
    <row r="9" spans="2:16" ht="24" customHeight="1" x14ac:dyDescent="0.2">
      <c r="B9" s="87" t="s">
        <v>21</v>
      </c>
      <c r="C9" s="88" t="s">
        <v>22</v>
      </c>
      <c r="D9" s="23">
        <f>(D3/D8)*100</f>
        <v>52.22333419164962</v>
      </c>
      <c r="E9" s="23">
        <f>(E3/E8)*100</f>
        <v>56.145323126411817</v>
      </c>
      <c r="F9" s="23">
        <f>(F3/F8)*100</f>
        <v>63.206054798644018</v>
      </c>
      <c r="G9" s="23">
        <f t="shared" ref="G9" si="11">(G3/G8)*100</f>
        <v>68.416828226084888</v>
      </c>
      <c r="H9" s="23">
        <f t="shared" ref="H9:J9" si="12">(H3/H8)*100</f>
        <v>65.349558635705833</v>
      </c>
      <c r="I9" s="23">
        <f t="shared" si="12"/>
        <v>59.206601115724332</v>
      </c>
      <c r="J9" s="23">
        <f t="shared" si="12"/>
        <v>58.882289701583147</v>
      </c>
      <c r="K9" s="23">
        <f t="shared" ref="K9:L9" si="13">(K3/K8)*100</f>
        <v>55.23137935608019</v>
      </c>
      <c r="L9" s="23">
        <f t="shared" si="13"/>
        <v>56.162042083012572</v>
      </c>
      <c r="M9" s="23">
        <f t="shared" ref="M9:N9" si="14">(M3/M8)*100</f>
        <v>61.63884635330318</v>
      </c>
      <c r="N9" s="23">
        <f t="shared" si="14"/>
        <v>55.908207487232872</v>
      </c>
      <c r="O9" s="23">
        <f t="shared" ref="O9:P9" si="15">(O3/O8)*100</f>
        <v>64.04492856327073</v>
      </c>
      <c r="P9" s="23">
        <f t="shared" si="15"/>
        <v>68.689592793936697</v>
      </c>
    </row>
    <row r="10" spans="2:16" ht="27.95" customHeight="1" x14ac:dyDescent="0.2">
      <c r="B10" s="91" t="s">
        <v>33</v>
      </c>
      <c r="C10" s="92" t="s">
        <v>22</v>
      </c>
      <c r="D10" s="25">
        <f>(D3-D5)/D8*100</f>
        <v>50.981419527089024</v>
      </c>
      <c r="E10" s="25">
        <f t="shared" ref="E10" si="16">(E3-E5)/E8*100</f>
        <v>54.837739422477085</v>
      </c>
      <c r="F10" s="25">
        <f t="shared" ref="F10:G10" si="17">(F3-F5)/F8*100</f>
        <v>60.886473626203241</v>
      </c>
      <c r="G10" s="25">
        <f t="shared" si="17"/>
        <v>65.616011969403687</v>
      </c>
      <c r="H10" s="25">
        <f t="shared" ref="H10:J10" si="18">(H3-H5)/H8*100</f>
        <v>62.369823317045849</v>
      </c>
      <c r="I10" s="25">
        <f t="shared" si="18"/>
        <v>56.733320758541254</v>
      </c>
      <c r="J10" s="25">
        <f t="shared" si="18"/>
        <v>51.086359224778079</v>
      </c>
      <c r="K10" s="25">
        <f t="shared" ref="K10:L10" si="19">(K3-K5)/K8*100</f>
        <v>51.257821006219054</v>
      </c>
      <c r="L10" s="25">
        <f t="shared" si="19"/>
        <v>50.669886584874021</v>
      </c>
      <c r="M10" s="25">
        <f t="shared" ref="M10:N10" si="20">(M3-M5)/M8*100</f>
        <v>57.551031130169164</v>
      </c>
      <c r="N10" s="25">
        <f t="shared" si="20"/>
        <v>51.253316621723776</v>
      </c>
      <c r="O10" s="25">
        <f t="shared" ref="O10:P10" si="21">(O3-O5)/O8*100</f>
        <v>60.852913089274494</v>
      </c>
      <c r="P10" s="25">
        <f t="shared" si="21"/>
        <v>57.6121712308749</v>
      </c>
    </row>
    <row r="11" spans="2:16" ht="18" customHeight="1" x14ac:dyDescent="0.2">
      <c r="B11" s="51" t="s">
        <v>63</v>
      </c>
    </row>
    <row r="12" spans="2:16" ht="7.5" customHeight="1" x14ac:dyDescent="0.2"/>
    <row r="13" spans="2:16" ht="14.1" customHeight="1" x14ac:dyDescent="0.2">
      <c r="B13" s="49" t="s">
        <v>28</v>
      </c>
      <c r="O13" s="12" t="s">
        <v>12</v>
      </c>
    </row>
    <row r="14" spans="2:16" ht="14.1" customHeight="1" x14ac:dyDescent="0.2">
      <c r="B14" s="49" t="s">
        <v>29</v>
      </c>
    </row>
    <row r="15" spans="2:16" ht="14.1" customHeight="1" x14ac:dyDescent="0.2">
      <c r="B15" s="49" t="s">
        <v>30</v>
      </c>
    </row>
    <row r="16" spans="2:16" x14ac:dyDescent="0.2">
      <c r="B16" s="49" t="s">
        <v>31</v>
      </c>
      <c r="C16"/>
      <c r="D16"/>
      <c r="E16"/>
      <c r="F16"/>
      <c r="G16"/>
      <c r="H16"/>
      <c r="I16"/>
      <c r="J16"/>
    </row>
    <row r="17" spans="2:10" x14ac:dyDescent="0.2">
      <c r="B17"/>
      <c r="C17"/>
      <c r="D17"/>
      <c r="E17"/>
      <c r="F17"/>
      <c r="G17"/>
      <c r="H17"/>
      <c r="I17"/>
      <c r="J17"/>
    </row>
    <row r="18" spans="2:10" x14ac:dyDescent="0.2">
      <c r="B18"/>
      <c r="C18"/>
      <c r="D18"/>
      <c r="E18"/>
      <c r="F18"/>
      <c r="G18"/>
      <c r="H18"/>
      <c r="I18"/>
      <c r="J18"/>
    </row>
    <row r="19" spans="2:10" x14ac:dyDescent="0.2">
      <c r="B19"/>
      <c r="C19"/>
      <c r="D19"/>
      <c r="E19"/>
      <c r="F19"/>
      <c r="G19"/>
      <c r="H19"/>
      <c r="I19"/>
      <c r="J19"/>
    </row>
    <row r="20" spans="2:10" x14ac:dyDescent="0.2">
      <c r="C20" s="13"/>
    </row>
    <row r="21" spans="2:10" x14ac:dyDescent="0.2">
      <c r="C21" s="13"/>
    </row>
    <row r="22" spans="2:10" x14ac:dyDescent="0.2">
      <c r="C22" s="13"/>
    </row>
    <row r="23" spans="2:10" x14ac:dyDescent="0.2">
      <c r="C23" s="13"/>
    </row>
    <row r="24" spans="2:10" x14ac:dyDescent="0.2">
      <c r="C24" s="13"/>
    </row>
    <row r="25" spans="2:10" x14ac:dyDescent="0.2">
      <c r="C25" s="13"/>
    </row>
    <row r="26" spans="2:10" x14ac:dyDescent="0.2">
      <c r="C26" s="13"/>
    </row>
  </sheetData>
  <sheetProtection selectLockedCells="1" selectUnlockedCells="1"/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ÍNDICE</vt:lpstr>
      <vt:lpstr>1</vt:lpstr>
      <vt:lpstr>2</vt:lpstr>
      <vt:lpstr>3</vt:lpstr>
      <vt:lpstr>4</vt:lpstr>
      <vt:lpstr>5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2019-06-03T14:25:46Z</cp:lastPrinted>
  <dcterms:created xsi:type="dcterms:W3CDTF">2011-10-20T09:12:20Z</dcterms:created>
  <dcterms:modified xsi:type="dcterms:W3CDTF">2023-08-28T14:52:44Z</dcterms:modified>
</cp:coreProperties>
</file>