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nadias\Documents\WORK_D\AMIS\GlobalAgrimar\ATUALIZACAO_2023\FICHEIROS\Frutos\"/>
    </mc:Choice>
  </mc:AlternateContent>
  <bookViews>
    <workbookView xWindow="0" yWindow="300" windowWidth="11055" windowHeight="6345" tabRatio="61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Area" localSheetId="1">'1'!$B$1:$M$13</definedName>
    <definedName name="_xlnm.Print_Area" localSheetId="2">'2'!$B$1:$M$8</definedName>
  </definedNames>
  <calcPr calcId="152511"/>
</workbook>
</file>

<file path=xl/calcChain.xml><?xml version="1.0" encoding="utf-8"?>
<calcChain xmlns="http://schemas.openxmlformats.org/spreadsheetml/2006/main">
  <c r="P9" i="6" l="1"/>
  <c r="P8" i="6"/>
  <c r="P10" i="6" s="1"/>
  <c r="P7" i="6"/>
  <c r="Q8" i="3"/>
  <c r="Q5" i="3"/>
  <c r="Q11" i="2"/>
  <c r="Q10" i="2"/>
  <c r="Q8" i="2"/>
  <c r="Q5" i="2"/>
  <c r="O8" i="6" l="1"/>
  <c r="O10" i="6" s="1"/>
  <c r="O7" i="6"/>
  <c r="P5" i="3"/>
  <c r="P8" i="3"/>
  <c r="P11" i="2"/>
  <c r="P10" i="2"/>
  <c r="P8" i="2"/>
  <c r="P5" i="2"/>
  <c r="O9" i="6" l="1"/>
  <c r="O8" i="3"/>
  <c r="O5" i="3"/>
  <c r="O11" i="2"/>
  <c r="O10" i="2"/>
  <c r="O8" i="2"/>
  <c r="O5" i="2"/>
  <c r="N8" i="6"/>
  <c r="N10" i="6" s="1"/>
  <c r="M8" i="6"/>
  <c r="M9" i="6" s="1"/>
  <c r="N7" i="6"/>
  <c r="M7" i="6"/>
  <c r="N9" i="6" l="1"/>
  <c r="M10" i="6"/>
  <c r="D27" i="4"/>
  <c r="C27" i="4"/>
  <c r="D14" i="4"/>
  <c r="C14" i="4"/>
  <c r="N8" i="3"/>
  <c r="N5" i="3"/>
  <c r="N11" i="2"/>
  <c r="N10" i="2"/>
  <c r="N8" i="2"/>
  <c r="N5" i="2"/>
  <c r="L8" i="6" l="1"/>
  <c r="L10" i="6" s="1"/>
  <c r="L7" i="6"/>
  <c r="M8" i="3"/>
  <c r="M5" i="3"/>
  <c r="M11" i="2"/>
  <c r="M10" i="2"/>
  <c r="M8" i="2"/>
  <c r="M5" i="2"/>
  <c r="L9" i="6" l="1"/>
  <c r="G14" i="4"/>
  <c r="H14" i="4"/>
  <c r="K8" i="6" l="1"/>
  <c r="K10" i="6" s="1"/>
  <c r="K7" i="6"/>
  <c r="L8" i="3"/>
  <c r="L5" i="3"/>
  <c r="L11" i="2"/>
  <c r="L10" i="2"/>
  <c r="L8" i="2"/>
  <c r="L5" i="2"/>
  <c r="K9" i="6" l="1"/>
  <c r="K8" i="3"/>
  <c r="K5" i="3"/>
  <c r="J8" i="6"/>
  <c r="J10" i="6" s="1"/>
  <c r="I8" i="6"/>
  <c r="I9" i="6" s="1"/>
  <c r="J7" i="6"/>
  <c r="I7" i="6"/>
  <c r="K11" i="2"/>
  <c r="K10" i="2"/>
  <c r="K8" i="2"/>
  <c r="K5" i="2"/>
  <c r="J9" i="6" l="1"/>
  <c r="I10" i="6"/>
  <c r="G27" i="4"/>
  <c r="H8" i="6" l="1"/>
  <c r="H10" i="6" s="1"/>
  <c r="H7" i="6"/>
  <c r="H5" i="3"/>
  <c r="H9" i="6" l="1"/>
  <c r="J8" i="3" l="1"/>
  <c r="I8" i="3"/>
  <c r="J5" i="3"/>
  <c r="I5" i="3"/>
  <c r="J11" i="2" l="1"/>
  <c r="I11" i="2"/>
  <c r="J10" i="2"/>
  <c r="I10" i="2"/>
  <c r="J8" i="2"/>
  <c r="I8" i="2"/>
  <c r="J5" i="2"/>
  <c r="I5" i="2"/>
  <c r="G8" i="6" l="1"/>
  <c r="G10" i="6" s="1"/>
  <c r="G7" i="6"/>
  <c r="H8" i="3"/>
  <c r="H11" i="2"/>
  <c r="H10" i="2"/>
  <c r="H8" i="2"/>
  <c r="H5" i="2"/>
  <c r="H27" i="4"/>
  <c r="G9" i="6" l="1"/>
  <c r="F8" i="6"/>
  <c r="F10" i="6" s="1"/>
  <c r="F7" i="6"/>
  <c r="F9" i="6" l="1"/>
  <c r="G8" i="3"/>
  <c r="G5" i="3"/>
  <c r="G11" i="2" l="1"/>
  <c r="G10" i="2"/>
  <c r="G8" i="2"/>
  <c r="G5" i="2"/>
  <c r="D8" i="6"/>
  <c r="D10" i="6" s="1"/>
  <c r="D7" i="6"/>
  <c r="E8" i="3"/>
  <c r="E5" i="3"/>
  <c r="E11" i="2"/>
  <c r="E10" i="2"/>
  <c r="E8" i="2"/>
  <c r="E5" i="2"/>
  <c r="F8" i="3"/>
  <c r="F5" i="3"/>
  <c r="F11" i="2"/>
  <c r="F10" i="2"/>
  <c r="F8" i="2"/>
  <c r="F5" i="2"/>
  <c r="E8" i="6"/>
  <c r="E9" i="6" s="1"/>
  <c r="E7" i="6"/>
  <c r="D9" i="6" l="1"/>
  <c r="E10" i="6"/>
</calcChain>
</file>

<file path=xl/sharedStrings.xml><?xml version="1.0" encoding="utf-8"?>
<sst xmlns="http://schemas.openxmlformats.org/spreadsheetml/2006/main" count="131" uniqueCount="74">
  <si>
    <t>1. Comércio Internacional</t>
  </si>
  <si>
    <t>4. Área e Produção</t>
  </si>
  <si>
    <t>5. Indicadores de análise do Comércio Internacional</t>
  </si>
  <si>
    <t xml:space="preserve">Kiwi - Comércio Internacional </t>
  </si>
  <si>
    <t>Unidade</t>
  </si>
  <si>
    <t>Fluxo</t>
  </si>
  <si>
    <t>Entradas</t>
  </si>
  <si>
    <t>Saídas</t>
  </si>
  <si>
    <t>Saldo</t>
  </si>
  <si>
    <t>EUR/Kg</t>
  </si>
  <si>
    <t>Preço Médio de Exportação</t>
  </si>
  <si>
    <t>Voltar ao índice</t>
  </si>
  <si>
    <t>PT</t>
  </si>
  <si>
    <t>Total</t>
  </si>
  <si>
    <t xml:space="preserve">Kiwi - Principais destinos das Saídas </t>
  </si>
  <si>
    <r>
      <t xml:space="preserve">Valor 
</t>
    </r>
    <r>
      <rPr>
        <sz val="10"/>
        <color indexed="60"/>
        <rFont val="Arial"/>
        <family val="2"/>
      </rPr>
      <t>(1000 EUR)</t>
    </r>
  </si>
  <si>
    <t>Espanha</t>
  </si>
  <si>
    <t>França</t>
  </si>
  <si>
    <t>Cabo Verde</t>
  </si>
  <si>
    <t>Alemanha</t>
  </si>
  <si>
    <t>Luxemburgo</t>
  </si>
  <si>
    <t>Kiwi - Área e Produção</t>
  </si>
  <si>
    <t>Rubrica</t>
  </si>
  <si>
    <t>ha</t>
  </si>
  <si>
    <t xml:space="preserve">Produção </t>
  </si>
  <si>
    <t>Kiwi - Indicadores de análise do Comércio Internacional</t>
  </si>
  <si>
    <t>Produção</t>
  </si>
  <si>
    <t>Importação</t>
  </si>
  <si>
    <t>Exportação</t>
  </si>
  <si>
    <t>Orientação Exportadora</t>
  </si>
  <si>
    <t>%</t>
  </si>
  <si>
    <t>Consumo Aparente</t>
  </si>
  <si>
    <t>Nota:</t>
  </si>
  <si>
    <t>Orientação Exportadora = Exportação / Produção x 100</t>
  </si>
  <si>
    <t>Consumo Aparente = Produção + Importação - Exportação</t>
  </si>
  <si>
    <t>Grau de Auto-Aprovisionamento = Produção / Consumo Aparente x 100</t>
  </si>
  <si>
    <t>Grau de Abastecimento do mercado interno = (Produção - Exportação) / Consumo Aparente x 100</t>
  </si>
  <si>
    <t>2010</t>
  </si>
  <si>
    <t>Grau Auto-Aprovisionamento</t>
  </si>
  <si>
    <t>Preço Médio de Importação</t>
  </si>
  <si>
    <t>Grau Abast. do Mercado Interno</t>
  </si>
  <si>
    <t>2011</t>
  </si>
  <si>
    <t>Fonte:</t>
  </si>
  <si>
    <t>KIWI</t>
  </si>
  <si>
    <t>Código NC: 08105000</t>
  </si>
  <si>
    <t>2. Destinos das Saídas - UE/Países Terceiros</t>
  </si>
  <si>
    <t>Kiwi - Destinos das Saídas - UE e Países Terceiros (PT)</t>
  </si>
  <si>
    <t>Outros países</t>
  </si>
  <si>
    <r>
      <t>Quantidade</t>
    </r>
    <r>
      <rPr>
        <sz val="10"/>
        <color indexed="60"/>
        <rFont val="Arial"/>
        <family val="2"/>
      </rPr>
      <t xml:space="preserve"> 
(tonelada)</t>
    </r>
  </si>
  <si>
    <t>Área</t>
  </si>
  <si>
    <t>tonelada</t>
  </si>
  <si>
    <t>3. Destinos das Saídas e Origens das Entradas</t>
  </si>
  <si>
    <t>Kiwi - Principais origens das Entradas</t>
  </si>
  <si>
    <t>Bélgica</t>
  </si>
  <si>
    <t>Itália</t>
  </si>
  <si>
    <t>Chile</t>
  </si>
  <si>
    <t>Produto</t>
  </si>
  <si>
    <t>UE</t>
  </si>
  <si>
    <t>Kiwi
(fresco)</t>
  </si>
  <si>
    <t>Kiwi 
(fresco)</t>
  </si>
  <si>
    <t>Grécia</t>
  </si>
  <si>
    <t>Países Baixos</t>
  </si>
  <si>
    <t>* dados preliminares</t>
  </si>
  <si>
    <t>Brasil</t>
  </si>
  <si>
    <t>Suíça</t>
  </si>
  <si>
    <t>2022*</t>
  </si>
  <si>
    <t>atualizado em: jul/2023</t>
  </si>
  <si>
    <r>
      <t xml:space="preserve">2022 </t>
    </r>
    <r>
      <rPr>
        <sz val="12"/>
        <color indexed="56"/>
        <rFont val="Arial"/>
        <family val="2"/>
      </rPr>
      <t>(dados preliminares)</t>
    </r>
  </si>
  <si>
    <t>Dinamarca</t>
  </si>
  <si>
    <t>Reino Unido (não inc. Irlanda do Norte)</t>
  </si>
  <si>
    <r>
      <t xml:space="preserve">Quantidade
</t>
    </r>
    <r>
      <rPr>
        <sz val="10"/>
        <color rgb="FF808000"/>
        <rFont val="Arial"/>
        <family val="2"/>
      </rPr>
      <t>(tonelada)</t>
    </r>
  </si>
  <si>
    <r>
      <t xml:space="preserve">Valor
</t>
    </r>
    <r>
      <rPr>
        <sz val="10"/>
        <color rgb="FF808000"/>
        <rFont val="Arial"/>
        <family val="2"/>
      </rPr>
      <t>(1000 EUR)</t>
    </r>
  </si>
  <si>
    <r>
      <t>Quantidade</t>
    </r>
    <r>
      <rPr>
        <sz val="10"/>
        <color rgb="FF808000"/>
        <rFont val="Arial"/>
        <family val="2"/>
      </rPr>
      <t xml:space="preserve">
(tonelada)</t>
    </r>
  </si>
  <si>
    <r>
      <t>Valor</t>
    </r>
    <r>
      <rPr>
        <sz val="10"/>
        <color rgb="FF808000"/>
        <rFont val="Arial"/>
        <family val="2"/>
      </rPr>
      <t xml:space="preserve">
(1000 EUR)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</si>
</sst>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0"/>
      <name val="Arial"/>
      <family val="2"/>
    </font>
    <font>
      <b/>
      <sz val="9"/>
      <color indexed="19"/>
      <name val="Arial"/>
      <family val="2"/>
    </font>
    <font>
      <sz val="10"/>
      <color indexed="19"/>
      <name val="Arial"/>
      <family val="2"/>
    </font>
    <font>
      <b/>
      <sz val="12"/>
      <color indexed="56"/>
      <name val="Arial"/>
      <family val="2"/>
    </font>
    <font>
      <b/>
      <sz val="10"/>
      <color indexed="60"/>
      <name val="Arial"/>
      <family val="2"/>
    </font>
    <font>
      <u/>
      <sz val="10"/>
      <color indexed="12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 tint="0.249977111117893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sz val="9"/>
      <color theme="1"/>
      <name val="Calibri"/>
      <family val="2"/>
      <scheme val="minor"/>
    </font>
    <font>
      <sz val="12"/>
      <color indexed="56"/>
      <name val="Arial"/>
      <family val="2"/>
    </font>
    <font>
      <b/>
      <sz val="10"/>
      <color rgb="FF808000"/>
      <name val="Arial"/>
      <family val="2"/>
    </font>
    <font>
      <sz val="10"/>
      <color rgb="FF808000"/>
      <name val="Arial"/>
      <family val="2"/>
    </font>
    <font>
      <sz val="9"/>
      <color rgb="FF808000"/>
      <name val="Arial"/>
      <family val="2"/>
    </font>
    <font>
      <b/>
      <sz val="9"/>
      <color rgb="FF808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47"/>
      </top>
      <bottom/>
      <diagonal/>
    </border>
    <border>
      <left/>
      <right/>
      <top/>
      <bottom style="hair">
        <color indexed="47"/>
      </bottom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 style="thin">
        <color indexed="47"/>
      </top>
      <bottom style="hair">
        <color indexed="47"/>
      </bottom>
      <diagonal/>
    </border>
    <border>
      <left/>
      <right/>
      <top style="hair">
        <color indexed="47"/>
      </top>
      <bottom style="thin">
        <color indexed="47"/>
      </bottom>
      <diagonal/>
    </border>
    <border>
      <left/>
      <right/>
      <top/>
      <bottom style="thin">
        <color indexed="47"/>
      </bottom>
      <diagonal/>
    </border>
  </borders>
  <cellStyleXfs count="8">
    <xf numFmtId="0" fontId="0" fillId="0" borderId="0"/>
    <xf numFmtId="0" fontId="1" fillId="0" borderId="0" applyNumberFormat="0" applyFill="0" applyProtection="0">
      <alignment vertical="center" wrapText="1"/>
    </xf>
    <xf numFmtId="0" fontId="2" fillId="0" borderId="0" applyNumberFormat="0" applyFill="0" applyProtection="0">
      <alignment vertical="center"/>
    </xf>
    <xf numFmtId="0" fontId="3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4" fillId="2" borderId="0" applyNumberFormat="0" applyProtection="0">
      <alignment horizontal="center" vertical="center"/>
    </xf>
    <xf numFmtId="0" fontId="12" fillId="0" borderId="0"/>
    <xf numFmtId="2" fontId="12" fillId="0" borderId="1" applyFill="0" applyProtection="0">
      <alignment vertical="center"/>
    </xf>
  </cellStyleXfs>
  <cellXfs count="101">
    <xf numFmtId="0" fontId="0" fillId="0" borderId="0" xfId="0"/>
    <xf numFmtId="0" fontId="4" fillId="2" borderId="0" xfId="5" applyNumberFormat="1" applyFont="1" applyProtection="1">
      <alignment horizontal="center" vertical="center"/>
    </xf>
    <xf numFmtId="0" fontId="0" fillId="0" borderId="0" xfId="0" applyAlignment="1">
      <alignment vertical="center"/>
    </xf>
    <xf numFmtId="0" fontId="3" fillId="0" borderId="0" xfId="3" applyNumberFormat="1" applyFont="1" applyFill="1" applyBorder="1" applyProtection="1">
      <alignment vertical="center"/>
    </xf>
    <xf numFmtId="0" fontId="4" fillId="2" borderId="0" xfId="5" applyNumberFormat="1" applyFont="1" applyBorder="1" applyProtection="1">
      <alignment horizontal="center" vertical="center"/>
    </xf>
    <xf numFmtId="0" fontId="4" fillId="2" borderId="0" xfId="5" applyNumberFormat="1" applyFont="1" applyBorder="1" applyAlignment="1" applyProtection="1">
      <alignment vertical="center"/>
    </xf>
    <xf numFmtId="0" fontId="4" fillId="2" borderId="0" xfId="5" applyNumberFormat="1" applyFont="1" applyBorder="1" applyAlignment="1" applyProtection="1">
      <alignment horizontal="right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7" fillId="3" borderId="3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4" applyNumberFormat="1" applyFill="1" applyBorder="1" applyAlignment="1" applyProtection="1">
      <alignment horizontal="right" vertical="center"/>
    </xf>
    <xf numFmtId="2" fontId="0" fillId="0" borderId="2" xfId="0" applyNumberFormat="1" applyBorder="1" applyAlignment="1">
      <alignment vertical="center"/>
    </xf>
    <xf numFmtId="2" fontId="12" fillId="3" borderId="3" xfId="7" applyFill="1" applyBorder="1" applyProtection="1">
      <alignment vertical="center"/>
    </xf>
    <xf numFmtId="0" fontId="2" fillId="0" borderId="0" xfId="2" applyNumberFormat="1" applyFont="1" applyFill="1" applyBorder="1" applyProtection="1">
      <alignment vertical="center"/>
    </xf>
    <xf numFmtId="2" fontId="12" fillId="0" borderId="0" xfId="7" applyFill="1" applyBorder="1" applyProtection="1">
      <alignment vertical="center"/>
    </xf>
    <xf numFmtId="0" fontId="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3" fontId="0" fillId="3" borderId="0" xfId="0" applyNumberFormat="1" applyFill="1" applyBorder="1" applyAlignment="1">
      <alignment vertical="center"/>
    </xf>
    <xf numFmtId="3" fontId="0" fillId="3" borderId="3" xfId="0" applyNumberFormat="1" applyFill="1" applyBorder="1" applyAlignment="1">
      <alignment vertical="center"/>
    </xf>
    <xf numFmtId="0" fontId="5" fillId="0" borderId="0" xfId="4" applyNumberFormat="1" applyFont="1" applyFill="1" applyBorder="1" applyAlignment="1" applyProtection="1">
      <alignment horizontal="right" vertical="center"/>
    </xf>
    <xf numFmtId="3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4" fillId="2" borderId="0" xfId="5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0" xfId="0" applyNumberFormat="1" applyFont="1" applyFill="1" applyAlignment="1" applyProtection="1">
      <alignment vertical="center"/>
    </xf>
    <xf numFmtId="0" fontId="6" fillId="3" borderId="0" xfId="0" applyNumberFormat="1" applyFont="1" applyFill="1" applyAlignment="1" applyProtection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/>
    <xf numFmtId="0" fontId="11" fillId="2" borderId="0" xfId="5" applyNumberFormat="1" applyFont="1" applyBorder="1" applyAlignment="1" applyProtection="1">
      <alignment vertical="center"/>
    </xf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Fill="1" applyAlignment="1">
      <alignment vertical="center"/>
    </xf>
    <xf numFmtId="0" fontId="4" fillId="2" borderId="0" xfId="5" applyNumberFormat="1" applyAlignment="1" applyProtection="1">
      <alignment vertical="center"/>
    </xf>
    <xf numFmtId="3" fontId="0" fillId="3" borderId="0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164" fontId="0" fillId="0" borderId="4" xfId="0" applyNumberFormat="1" applyBorder="1" applyAlignment="1">
      <alignment vertical="center"/>
    </xf>
    <xf numFmtId="3" fontId="0" fillId="3" borderId="4" xfId="0" applyNumberFormat="1" applyFill="1" applyBorder="1" applyAlignment="1">
      <alignment vertical="center"/>
    </xf>
    <xf numFmtId="164" fontId="0" fillId="3" borderId="4" xfId="0" applyNumberFormat="1" applyFill="1" applyBorder="1" applyAlignment="1">
      <alignment vertical="center"/>
    </xf>
    <xf numFmtId="0" fontId="3" fillId="0" borderId="0" xfId="3" quotePrefix="1" applyNumberFormat="1" applyFont="1" applyFill="1" applyBorder="1" applyAlignment="1" applyProtection="1">
      <alignment horizontal="left" vertical="center"/>
    </xf>
    <xf numFmtId="0" fontId="4" fillId="2" borderId="0" xfId="5" quotePrefix="1" applyNumberFormat="1" applyFont="1" applyBorder="1" applyAlignment="1" applyProtection="1">
      <alignment horizontal="right" vertical="center"/>
    </xf>
    <xf numFmtId="0" fontId="8" fillId="0" borderId="0" xfId="0" quotePrefix="1" applyFont="1" applyAlignment="1">
      <alignment horizontal="left"/>
    </xf>
    <xf numFmtId="2" fontId="8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13" fillId="4" borderId="0" xfId="6" applyFont="1" applyFill="1" applyAlignment="1">
      <alignment horizontal="center" vertical="center"/>
    </xf>
    <xf numFmtId="0" fontId="14" fillId="4" borderId="0" xfId="6" applyFont="1" applyFill="1" applyAlignment="1">
      <alignment horizontal="center" vertical="center" wrapText="1"/>
    </xf>
    <xf numFmtId="0" fontId="15" fillId="0" borderId="0" xfId="0" applyFont="1"/>
    <xf numFmtId="0" fontId="3" fillId="0" borderId="0" xfId="3" applyNumberFormat="1" applyFont="1" applyFill="1" applyBorder="1" applyAlignment="1" applyProtection="1">
      <alignment vertical="center"/>
    </xf>
    <xf numFmtId="0" fontId="4" fillId="2" borderId="0" xfId="5" applyNumberFormat="1" applyFont="1" applyAlignment="1" applyProtection="1">
      <alignment horizontal="center" vertical="center"/>
    </xf>
    <xf numFmtId="0" fontId="11" fillId="2" borderId="0" xfId="5" applyNumberFormat="1" applyFont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6" fillId="6" borderId="4" xfId="0" applyNumberFormat="1" applyFont="1" applyFill="1" applyBorder="1" applyAlignment="1" applyProtection="1">
      <alignment vertical="center"/>
    </xf>
    <xf numFmtId="0" fontId="0" fillId="0" borderId="0" xfId="0" quotePrefix="1" applyFont="1" applyAlignment="1">
      <alignment horizontal="left" vertical="center"/>
    </xf>
    <xf numFmtId="3" fontId="0" fillId="0" borderId="0" xfId="0" applyNumberFormat="1" applyFill="1" applyAlignment="1">
      <alignment vertical="center"/>
    </xf>
    <xf numFmtId="0" fontId="0" fillId="0" borderId="0" xfId="0" applyFill="1"/>
    <xf numFmtId="3" fontId="16" fillId="6" borderId="4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5" fillId="5" borderId="0" xfId="4" applyNumberFormat="1" applyFont="1" applyFill="1" applyBorder="1" applyAlignment="1" applyProtection="1">
      <alignment vertical="center"/>
    </xf>
    <xf numFmtId="3" fontId="0" fillId="3" borderId="8" xfId="0" applyNumberFormat="1" applyFill="1" applyBorder="1" applyAlignment="1">
      <alignment vertical="center"/>
    </xf>
    <xf numFmtId="0" fontId="18" fillId="0" borderId="0" xfId="0" quotePrefix="1" applyFont="1" applyAlignment="1">
      <alignment horizontal="center" vertical="center" wrapText="1"/>
    </xf>
    <xf numFmtId="1" fontId="8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1" fillId="0" borderId="0" xfId="2" applyNumberFormat="1" applyFont="1" applyFill="1" applyProtection="1">
      <alignment vertical="center"/>
    </xf>
    <xf numFmtId="0" fontId="21" fillId="0" borderId="0" xfId="0" applyFont="1" applyBorder="1" applyAlignment="1">
      <alignment vertical="center"/>
    </xf>
    <xf numFmtId="0" fontId="21" fillId="3" borderId="1" xfId="0" applyFont="1" applyFill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0" fillId="0" borderId="6" xfId="0" applyFont="1" applyBorder="1" applyAlignment="1">
      <alignment horizontal="center" vertical="center" wrapText="1"/>
    </xf>
    <xf numFmtId="0" fontId="21" fillId="3" borderId="3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2" xfId="0" applyFont="1" applyBorder="1" applyAlignment="1">
      <alignment vertical="center"/>
    </xf>
    <xf numFmtId="0" fontId="23" fillId="0" borderId="2" xfId="2" applyNumberFormat="1" applyFont="1" applyFill="1" applyBorder="1" applyAlignment="1" applyProtection="1">
      <alignment vertical="center" wrapText="1"/>
    </xf>
    <xf numFmtId="0" fontId="21" fillId="0" borderId="2" xfId="2" applyNumberFormat="1" applyFont="1" applyFill="1" applyBorder="1" applyProtection="1">
      <alignment vertical="center"/>
    </xf>
    <xf numFmtId="0" fontId="20" fillId="0" borderId="3" xfId="0" applyFont="1" applyBorder="1" applyAlignment="1">
      <alignment vertical="center"/>
    </xf>
    <xf numFmtId="2" fontId="23" fillId="0" borderId="3" xfId="7" applyFont="1" applyFill="1" applyBorder="1" applyAlignment="1" applyProtection="1">
      <alignment vertical="center" wrapText="1"/>
    </xf>
    <xf numFmtId="0" fontId="21" fillId="3" borderId="3" xfId="2" applyNumberFormat="1" applyFont="1" applyFill="1" applyBorder="1" applyProtection="1">
      <alignment vertical="center"/>
    </xf>
    <xf numFmtId="0" fontId="20" fillId="0" borderId="0" xfId="1" applyNumberFormat="1" applyFont="1" applyFill="1" applyBorder="1" applyAlignment="1" applyProtection="1">
      <alignment horizontal="center" vertical="center" wrapText="1"/>
    </xf>
    <xf numFmtId="0" fontId="21" fillId="0" borderId="0" xfId="2" applyNumberFormat="1" applyFont="1" applyFill="1" applyAlignment="1" applyProtection="1">
      <alignment horizontal="left" vertical="center"/>
    </xf>
    <xf numFmtId="0" fontId="21" fillId="3" borderId="0" xfId="2" applyNumberFormat="1" applyFont="1" applyFill="1" applyAlignment="1" applyProtection="1">
      <alignment horizontal="left" vertical="center"/>
    </xf>
    <xf numFmtId="0" fontId="20" fillId="0" borderId="4" xfId="1" applyNumberFormat="1" applyFont="1" applyFill="1" applyBorder="1" applyAlignment="1" applyProtection="1">
      <alignment horizontal="center" vertical="center" wrapText="1"/>
    </xf>
    <xf numFmtId="0" fontId="21" fillId="0" borderId="2" xfId="2" applyNumberFormat="1" applyFont="1" applyFill="1" applyBorder="1" applyAlignment="1" applyProtection="1">
      <alignment horizontal="left" vertical="center"/>
    </xf>
    <xf numFmtId="0" fontId="21" fillId="0" borderId="0" xfId="2" applyNumberFormat="1" applyFont="1" applyFill="1" applyBorder="1" applyAlignment="1" applyProtection="1">
      <alignment horizontal="left" vertical="center"/>
    </xf>
    <xf numFmtId="0" fontId="20" fillId="0" borderId="7" xfId="1" applyNumberFormat="1" applyFont="1" applyFill="1" applyBorder="1" applyAlignment="1" applyProtection="1">
      <alignment horizontal="center" vertical="center" wrapText="1"/>
    </xf>
    <xf numFmtId="0" fontId="21" fillId="3" borderId="8" xfId="2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Alignment="1" applyProtection="1">
      <alignment vertical="center"/>
    </xf>
    <xf numFmtId="0" fontId="20" fillId="3" borderId="3" xfId="0" applyNumberFormat="1" applyFont="1" applyFill="1" applyBorder="1" applyAlignment="1" applyProtection="1">
      <alignment vertical="center"/>
    </xf>
    <xf numFmtId="0" fontId="21" fillId="0" borderId="0" xfId="2" applyNumberFormat="1" applyFont="1" applyFill="1" applyAlignment="1" applyProtection="1">
      <alignment horizontal="center" vertical="center"/>
    </xf>
    <xf numFmtId="0" fontId="20" fillId="3" borderId="0" xfId="0" applyNumberFormat="1" applyFont="1" applyFill="1" applyAlignment="1" applyProtection="1">
      <alignment vertical="center"/>
    </xf>
    <xf numFmtId="0" fontId="21" fillId="3" borderId="0" xfId="2" applyNumberFormat="1" applyFont="1" applyFill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vertical="center"/>
    </xf>
    <xf numFmtId="0" fontId="21" fillId="0" borderId="3" xfId="2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0" fillId="0" borderId="4" xfId="1" applyNumberFormat="1" applyFont="1" applyFill="1" applyBorder="1" applyAlignment="1" applyProtection="1">
      <alignment vertical="center" wrapText="1"/>
    </xf>
    <xf numFmtId="0" fontId="21" fillId="0" borderId="4" xfId="2" applyNumberFormat="1" applyFont="1" applyFill="1" applyBorder="1" applyAlignment="1" applyProtection="1">
      <alignment horizontal="center" vertical="center"/>
    </xf>
    <xf numFmtId="0" fontId="20" fillId="3" borderId="4" xfId="1" applyNumberFormat="1" applyFont="1" applyFill="1" applyBorder="1" applyAlignment="1" applyProtection="1">
      <alignment vertical="center" wrapText="1"/>
    </xf>
    <xf numFmtId="0" fontId="21" fillId="3" borderId="4" xfId="2" applyNumberFormat="1" applyFont="1" applyFill="1" applyBorder="1" applyAlignment="1" applyProtection="1">
      <alignment horizontal="center" vertical="center"/>
    </xf>
  </cellXfs>
  <cellStyles count="8">
    <cellStyle name="Col_Titulo" xfId="1"/>
    <cellStyle name="Col_Unidade" xfId="2"/>
    <cellStyle name="H1" xfId="3"/>
    <cellStyle name="Hiperligação" xfId="4" builtinId="8"/>
    <cellStyle name="Linha1" xfId="5"/>
    <cellStyle name="Normal" xfId="0" builtinId="0"/>
    <cellStyle name="Normal_Tarifs préférentiels PAR zone et SH2  2" xfId="6"/>
    <cellStyle name="ULTIMA_Linha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804C19"/>
      <rgbColor rgb="00993366"/>
      <rgbColor rgb="00333399"/>
      <rgbColor rgb="00333333"/>
    </indexedColors>
    <mruColors>
      <color rgb="FF80800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Kiwi</a:t>
            </a:r>
            <a:r>
              <a:rPr lang="pt-PT" baseline="0"/>
              <a:t> - Preço Médio de Importação e de Exportação </a:t>
            </a:r>
            <a:r>
              <a:rPr lang="pt-PT" b="0" baseline="0"/>
              <a:t>(€/kg)</a:t>
            </a:r>
          </a:p>
        </c:rich>
      </c:tx>
      <c:layout>
        <c:manualLayout>
          <c:xMode val="edge"/>
          <c:yMode val="edge"/>
          <c:x val="0.13102528433425589"/>
          <c:y val="1.453337138374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346518417110847E-2"/>
          <c:y val="0.14209897604620161"/>
          <c:w val="0.82683291873111164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'1'!$B$10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'1'!$E$2:$Q$2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'1'!$E$10:$Q$10</c:f>
              <c:numCache>
                <c:formatCode>0.00</c:formatCode>
                <c:ptCount val="13"/>
                <c:pt idx="0">
                  <c:v>0.98836365692103301</c:v>
                </c:pt>
                <c:pt idx="1">
                  <c:v>1.0176480801941734</c:v>
                </c:pt>
                <c:pt idx="2">
                  <c:v>0.9731335432019238</c:v>
                </c:pt>
                <c:pt idx="3">
                  <c:v>1.0710896905946468</c:v>
                </c:pt>
                <c:pt idx="4">
                  <c:v>1.3077059697131348</c:v>
                </c:pt>
                <c:pt idx="5">
                  <c:v>1.1646923224514012</c:v>
                </c:pt>
                <c:pt idx="6">
                  <c:v>1.0786919590773036</c:v>
                </c:pt>
                <c:pt idx="7">
                  <c:v>1.504717614010326</c:v>
                </c:pt>
                <c:pt idx="8">
                  <c:v>1.487070138145703</c:v>
                </c:pt>
                <c:pt idx="9">
                  <c:v>1.4918732008035791</c:v>
                </c:pt>
                <c:pt idx="10">
                  <c:v>1.8604457245553867</c:v>
                </c:pt>
                <c:pt idx="11">
                  <c:v>2.0331207595955565</c:v>
                </c:pt>
                <c:pt idx="12">
                  <c:v>2.2168288095152455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'1'!$B$11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marker>
            <c:symbol val="none"/>
          </c:marker>
          <c:cat>
            <c:strRef>
              <c:f>'1'!$E$2:$Q$2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'1'!$E$11:$Q$11</c:f>
              <c:numCache>
                <c:formatCode>0.00</c:formatCode>
                <c:ptCount val="13"/>
                <c:pt idx="0">
                  <c:v>0.6950062273789519</c:v>
                </c:pt>
                <c:pt idx="1">
                  <c:v>0.85715451584003355</c:v>
                </c:pt>
                <c:pt idx="2">
                  <c:v>0.85394456362158988</c:v>
                </c:pt>
                <c:pt idx="3">
                  <c:v>0.84283307905591154</c:v>
                </c:pt>
                <c:pt idx="4">
                  <c:v>1.101411966536642</c:v>
                </c:pt>
                <c:pt idx="5">
                  <c:v>1.0235040917472047</c:v>
                </c:pt>
                <c:pt idx="6">
                  <c:v>1.0121937804844512</c:v>
                </c:pt>
                <c:pt idx="7">
                  <c:v>1.2028885350997844</c:v>
                </c:pt>
                <c:pt idx="8">
                  <c:v>1.1350638362838772</c:v>
                </c:pt>
                <c:pt idx="9">
                  <c:v>1.1934285710436676</c:v>
                </c:pt>
                <c:pt idx="10">
                  <c:v>1.5444917465785948</c:v>
                </c:pt>
                <c:pt idx="11">
                  <c:v>1.7146535091820274</c:v>
                </c:pt>
                <c:pt idx="12">
                  <c:v>1.6955291503600518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9944640"/>
        <c:axId val="2129940832"/>
      </c:lineChart>
      <c:catAx>
        <c:axId val="212994464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2994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994083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29944640"/>
        <c:crosses val="autoZero"/>
        <c:crossBetween val="between"/>
        <c:majorUnit val="0.25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01253196561439"/>
          <c:y val="0.89631639795025619"/>
          <c:w val="0.8176508945556118"/>
          <c:h val="8.8604236970378669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firstPageNumber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Kiwi - Destinos das Saídas - UE e PT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251093474827638"/>
          <c:y val="3.79529379920680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01659772888068"/>
          <c:y val="0.14187314604907492"/>
          <c:w val="0.81181322038682391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'2'!$D$3</c:f>
              <c:strCache>
                <c:ptCount val="1"/>
                <c:pt idx="0">
                  <c:v>UE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'2'!$E$2:$Q$2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'2'!$E$3:$Q$3</c:f>
              <c:numCache>
                <c:formatCode>#,##0</c:formatCode>
                <c:ptCount val="13"/>
                <c:pt idx="0">
                  <c:v>8988.0049999999992</c:v>
                </c:pt>
                <c:pt idx="1">
                  <c:v>6355.8549999999996</c:v>
                </c:pt>
                <c:pt idx="2">
                  <c:v>10015.629999999999</c:v>
                </c:pt>
                <c:pt idx="3">
                  <c:v>11771.288</c:v>
                </c:pt>
                <c:pt idx="4">
                  <c:v>12024.679</c:v>
                </c:pt>
                <c:pt idx="5">
                  <c:v>12424.985000000001</c:v>
                </c:pt>
                <c:pt idx="6">
                  <c:v>11214.35</c:v>
                </c:pt>
                <c:pt idx="7">
                  <c:v>14535.694</c:v>
                </c:pt>
                <c:pt idx="8">
                  <c:v>18045.752</c:v>
                </c:pt>
                <c:pt idx="9">
                  <c:v>17279.010999999999</c:v>
                </c:pt>
                <c:pt idx="10">
                  <c:v>15544.321</c:v>
                </c:pt>
                <c:pt idx="11">
                  <c:v>23347.624</c:v>
                </c:pt>
                <c:pt idx="12">
                  <c:v>28917.705000000002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'2'!$D$4</c:f>
              <c:strCache>
                <c:ptCount val="1"/>
                <c:pt idx="0">
                  <c:v>PT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'2'!$E$2:$Q$2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'2'!$E$4:$Q$4</c:f>
              <c:numCache>
                <c:formatCode>#,##0</c:formatCode>
                <c:ptCount val="13"/>
                <c:pt idx="0">
                  <c:v>186.80199999999999</c:v>
                </c:pt>
                <c:pt idx="1">
                  <c:v>224.15</c:v>
                </c:pt>
                <c:pt idx="2">
                  <c:v>323.32100000000003</c:v>
                </c:pt>
                <c:pt idx="3">
                  <c:v>369.65100000000001</c:v>
                </c:pt>
                <c:pt idx="4">
                  <c:v>387.584</c:v>
                </c:pt>
                <c:pt idx="5">
                  <c:v>365.63900000000001</c:v>
                </c:pt>
                <c:pt idx="6">
                  <c:v>785.62</c:v>
                </c:pt>
                <c:pt idx="7">
                  <c:v>1215.058</c:v>
                </c:pt>
                <c:pt idx="8">
                  <c:v>477.726</c:v>
                </c:pt>
                <c:pt idx="9">
                  <c:v>536.20100000000002</c:v>
                </c:pt>
                <c:pt idx="10">
                  <c:v>387.072</c:v>
                </c:pt>
                <c:pt idx="11">
                  <c:v>630.41399999999999</c:v>
                </c:pt>
                <c:pt idx="12">
                  <c:v>1129.9169999999999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9950080"/>
        <c:axId val="2129956608"/>
      </c:lineChart>
      <c:catAx>
        <c:axId val="212995008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2995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995660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29950080"/>
        <c:crosses val="autoZero"/>
        <c:crossBetween val="between"/>
        <c:majorUnit val="5000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89664082687"/>
          <c:y val="0.89631617476386882"/>
          <c:w val="0.60931758530183733"/>
          <c:h val="5.3432249540236065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Kiwi - Área </a:t>
            </a:r>
            <a:r>
              <a:rPr lang="pt-PT" b="0"/>
              <a:t>(ha) e</a:t>
            </a:r>
            <a:r>
              <a:rPr lang="pt-PT"/>
              <a:t> Produção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28957235854873653"/>
          <c:y val="3.6979494171002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2683291873111164"/>
          <c:h val="0.66582914572864327"/>
        </c:manualLayout>
      </c:layout>
      <c:lineChart>
        <c:grouping val="standard"/>
        <c:varyColors val="0"/>
        <c:ser>
          <c:idx val="1"/>
          <c:order val="1"/>
          <c:tx>
            <c:strRef>
              <c:f>'4'!$B$4</c:f>
              <c:strCache>
                <c:ptCount val="1"/>
                <c:pt idx="0">
                  <c:v>Produção 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'4'!$D$4:$P$4</c:f>
              <c:numCache>
                <c:formatCode>#,##0</c:formatCode>
                <c:ptCount val="13"/>
                <c:pt idx="0">
                  <c:v>23903</c:v>
                </c:pt>
                <c:pt idx="1">
                  <c:v>23473</c:v>
                </c:pt>
                <c:pt idx="2">
                  <c:v>20545</c:v>
                </c:pt>
                <c:pt idx="3">
                  <c:v>21306</c:v>
                </c:pt>
                <c:pt idx="4">
                  <c:v>18150</c:v>
                </c:pt>
                <c:pt idx="5">
                  <c:v>29664</c:v>
                </c:pt>
                <c:pt idx="6">
                  <c:v>23689</c:v>
                </c:pt>
                <c:pt idx="7">
                  <c:v>35411</c:v>
                </c:pt>
                <c:pt idx="8">
                  <c:v>34057</c:v>
                </c:pt>
                <c:pt idx="9">
                  <c:v>44120</c:v>
                </c:pt>
                <c:pt idx="10">
                  <c:v>45818</c:v>
                </c:pt>
                <c:pt idx="11">
                  <c:v>55461</c:v>
                </c:pt>
                <c:pt idx="12">
                  <c:v>52919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959872"/>
        <c:axId val="2129941376"/>
      </c:lineChart>
      <c:lineChart>
        <c:grouping val="standard"/>
        <c:varyColors val="0"/>
        <c:ser>
          <c:idx val="0"/>
          <c:order val="0"/>
          <c:tx>
            <c:strRef>
              <c:f>'4'!$B$3</c:f>
              <c:strCache>
                <c:ptCount val="1"/>
                <c:pt idx="0">
                  <c:v>Área</c:v>
                </c:pt>
              </c:strCache>
            </c:strRef>
          </c:tx>
          <c:spPr>
            <a:ln w="38100" cmpd="sng">
              <a:solidFill>
                <a:srgbClr val="008080"/>
              </a:solidFill>
              <a:prstDash val="sysDot"/>
              <a:headEnd type="none"/>
              <a:tailEnd type="none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'4'!$D$3:$P$3</c:f>
              <c:numCache>
                <c:formatCode>#,##0</c:formatCode>
                <c:ptCount val="13"/>
                <c:pt idx="0">
                  <c:v>1589</c:v>
                </c:pt>
                <c:pt idx="1">
                  <c:v>1591</c:v>
                </c:pt>
                <c:pt idx="2">
                  <c:v>1695</c:v>
                </c:pt>
                <c:pt idx="3">
                  <c:v>2127</c:v>
                </c:pt>
                <c:pt idx="4">
                  <c:v>2255</c:v>
                </c:pt>
                <c:pt idx="5">
                  <c:v>2305</c:v>
                </c:pt>
                <c:pt idx="6">
                  <c:v>2598</c:v>
                </c:pt>
                <c:pt idx="7">
                  <c:v>2650</c:v>
                </c:pt>
                <c:pt idx="8">
                  <c:v>2736</c:v>
                </c:pt>
                <c:pt idx="9">
                  <c:v>3409</c:v>
                </c:pt>
                <c:pt idx="10">
                  <c:v>3456</c:v>
                </c:pt>
                <c:pt idx="11">
                  <c:v>3467</c:v>
                </c:pt>
                <c:pt idx="12">
                  <c:v>3516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960960"/>
        <c:axId val="2129963136"/>
      </c:lineChart>
      <c:catAx>
        <c:axId val="212995987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2994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994137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129959872"/>
        <c:crosses val="autoZero"/>
        <c:crossBetween val="between"/>
      </c:valAx>
      <c:catAx>
        <c:axId val="2129960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29963136"/>
        <c:crosses val="autoZero"/>
        <c:auto val="1"/>
        <c:lblAlgn val="ctr"/>
        <c:lblOffset val="100"/>
        <c:noMultiLvlLbl val="0"/>
      </c:catAx>
      <c:valAx>
        <c:axId val="2129963136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08080"/>
                </a:solidFill>
              </a:defRPr>
            </a:pPr>
            <a:endParaRPr lang="pt-PT"/>
          </a:p>
        </c:txPr>
        <c:crossAx val="2129960960"/>
        <c:crosses val="max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8.7049617758279171E-2"/>
          <c:y val="0.89631674132606221"/>
          <c:w val="0.82534985621599799"/>
          <c:h val="5.343238455617072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baseline="0">
                <a:effectLst/>
              </a:rPr>
              <a:t>Kiwi - Grau de Auto-Aprovisionamento e Grau de Abastecimento do Mercado Interno </a:t>
            </a:r>
            <a:r>
              <a:rPr lang="pt-PT" sz="1200" b="0" i="0" baseline="0">
                <a:effectLst/>
              </a:rPr>
              <a:t>(%)</a:t>
            </a:r>
            <a:endParaRPr lang="pt-PT" sz="1200" b="0">
              <a:effectLst/>
            </a:endParaRPr>
          </a:p>
        </c:rich>
      </c:tx>
      <c:layout>
        <c:manualLayout>
          <c:xMode val="edge"/>
          <c:yMode val="edge"/>
          <c:x val="0.12070179933327974"/>
          <c:y val="2.5647071611146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6062955676426341"/>
          <c:w val="0.82683291873111164"/>
          <c:h val="0.64339045199332257"/>
        </c:manualLayout>
      </c:layout>
      <c:lineChart>
        <c:grouping val="standard"/>
        <c:varyColors val="0"/>
        <c:ser>
          <c:idx val="1"/>
          <c:order val="0"/>
          <c:tx>
            <c:strRef>
              <c:f>'5'!$B$9</c:f>
              <c:strCache>
                <c:ptCount val="1"/>
                <c:pt idx="0">
                  <c:v>Grau Auto-Aprovisionamento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'5'!$D$2:$P$2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'5'!$D$9:$P$9</c:f>
              <c:numCache>
                <c:formatCode>#\ ##0.0</c:formatCode>
                <c:ptCount val="13"/>
                <c:pt idx="0">
                  <c:v>94.323566492313603</c:v>
                </c:pt>
                <c:pt idx="1">
                  <c:v>89.024158986612065</c:v>
                </c:pt>
                <c:pt idx="2">
                  <c:v>104.79837827506408</c:v>
                </c:pt>
                <c:pt idx="3">
                  <c:v>107.4364250022805</c:v>
                </c:pt>
                <c:pt idx="4">
                  <c:v>107.73700702083195</c:v>
                </c:pt>
                <c:pt idx="5">
                  <c:v>106.99533201123306</c:v>
                </c:pt>
                <c:pt idx="6">
                  <c:v>99.435761136068564</c:v>
                </c:pt>
                <c:pt idx="7">
                  <c:v>121.57933447271114</c:v>
                </c:pt>
                <c:pt idx="8">
                  <c:v>135.47809622266448</c:v>
                </c:pt>
                <c:pt idx="9">
                  <c:v>123.47265556435177</c:v>
                </c:pt>
                <c:pt idx="10">
                  <c:v>114.27431272174037</c:v>
                </c:pt>
                <c:pt idx="11">
                  <c:v>121.83336711918619</c:v>
                </c:pt>
                <c:pt idx="12">
                  <c:v>150.3902732599137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'5'!$B$10</c:f>
              <c:strCache>
                <c:ptCount val="1"/>
                <c:pt idx="0">
                  <c:v>Grau Abast. do Mercado Interno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'5'!$D$2:$P$2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'5'!$D$10:$P$10</c:f>
              <c:numCache>
                <c:formatCode>#\ ##0.0</c:formatCode>
                <c:ptCount val="13"/>
                <c:pt idx="0">
                  <c:v>58.118884313564308</c:v>
                </c:pt>
                <c:pt idx="1">
                  <c:v>64.068703303371649</c:v>
                </c:pt>
                <c:pt idx="2">
                  <c:v>52.060227977407628</c:v>
                </c:pt>
                <c:pt idx="3">
                  <c:v>46.215215843791697</c:v>
                </c:pt>
                <c:pt idx="4">
                  <c:v>34.058766471222434</c:v>
                </c:pt>
                <c:pt idx="5">
                  <c:v>60.860722332469372</c:v>
                </c:pt>
                <c:pt idx="6">
                  <c:v>49.065287474876094</c:v>
                </c:pt>
                <c:pt idx="7">
                  <c:v>67.501055248607784</c:v>
                </c:pt>
                <c:pt idx="8">
                  <c:v>61.792054150185734</c:v>
                </c:pt>
                <c:pt idx="9">
                  <c:v>73.615639810002108</c:v>
                </c:pt>
                <c:pt idx="10">
                  <c:v>74.539950991089853</c:v>
                </c:pt>
                <c:pt idx="11">
                  <c:v>69.159864902280674</c:v>
                </c:pt>
                <c:pt idx="12">
                  <c:v>64.998068505655411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9965312"/>
        <c:axId val="2129965856"/>
      </c:lineChart>
      <c:catAx>
        <c:axId val="212996531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12996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996585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129965312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41102942242E-2"/>
          <c:y val="0.86709186351706036"/>
          <c:w val="0.83348733342033909"/>
          <c:h val="0.11739224263633707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baseline="0">
                <a:effectLst/>
              </a:rPr>
              <a:t>Kiwi - Produção, Importação, Exportação e Consumo Aparente </a:t>
            </a:r>
            <a:r>
              <a:rPr lang="pt-PT" sz="1200" b="0" i="0" baseline="0">
                <a:effectLst/>
              </a:rPr>
              <a:t>(t)</a:t>
            </a:r>
            <a:endParaRPr lang="pt-PT" sz="1200">
              <a:effectLst/>
            </a:endParaRPr>
          </a:p>
        </c:rich>
      </c:tx>
      <c:layout>
        <c:manualLayout>
          <c:xMode val="edge"/>
          <c:yMode val="edge"/>
          <c:x val="0.14553271536010179"/>
          <c:y val="2.5683827283230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718857740294873"/>
          <c:h val="0.6658291457286432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'5'!$B$4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cat>
            <c:numRef>
              <c:f>'5'!$D$2:$P$2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'5'!$D$4:$P$4</c:f>
              <c:numCache>
                <c:formatCode>#,##0</c:formatCode>
                <c:ptCount val="13"/>
                <c:pt idx="0">
                  <c:v>10613.3</c:v>
                </c:pt>
                <c:pt idx="1">
                  <c:v>9474.0049999999992</c:v>
                </c:pt>
                <c:pt idx="2">
                  <c:v>9398.2620000000006</c:v>
                </c:pt>
                <c:pt idx="3">
                  <c:v>10666.201999999999</c:v>
                </c:pt>
                <c:pt idx="4">
                  <c:v>11108.842000000001</c:v>
                </c:pt>
                <c:pt idx="5">
                  <c:v>10851.198</c:v>
                </c:pt>
                <c:pt idx="6">
                  <c:v>12134.391</c:v>
                </c:pt>
                <c:pt idx="7">
                  <c:v>9465.59</c:v>
                </c:pt>
                <c:pt idx="8">
                  <c:v>9604.8590000000004</c:v>
                </c:pt>
                <c:pt idx="9">
                  <c:v>9427.82</c:v>
                </c:pt>
                <c:pt idx="10">
                  <c:v>10208.143</c:v>
                </c:pt>
                <c:pt idx="11">
                  <c:v>14039.05</c:v>
                </c:pt>
                <c:pt idx="12">
                  <c:v>12316.403</c:v>
                </c:pt>
              </c:numCache>
            </c:numRef>
          </c:val>
        </c:ser>
        <c:ser>
          <c:idx val="2"/>
          <c:order val="2"/>
          <c:tx>
            <c:strRef>
              <c:f>'5'!$B$5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cat>
            <c:numRef>
              <c:f>'5'!$D$2:$P$2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'5'!$D$5:$P$5</c:f>
              <c:numCache>
                <c:formatCode>#,##0</c:formatCode>
                <c:ptCount val="13"/>
                <c:pt idx="0">
                  <c:v>9174.8070000000007</c:v>
                </c:pt>
                <c:pt idx="1">
                  <c:v>6580.0050000000001</c:v>
                </c:pt>
                <c:pt idx="2">
                  <c:v>10338.950999999999</c:v>
                </c:pt>
                <c:pt idx="3">
                  <c:v>12140.939</c:v>
                </c:pt>
                <c:pt idx="4">
                  <c:v>12412.263000000001</c:v>
                </c:pt>
                <c:pt idx="5">
                  <c:v>12790.624</c:v>
                </c:pt>
                <c:pt idx="6">
                  <c:v>11999.97</c:v>
                </c:pt>
                <c:pt idx="7">
                  <c:v>15750.752</c:v>
                </c:pt>
                <c:pt idx="8">
                  <c:v>18523.477999999999</c:v>
                </c:pt>
                <c:pt idx="9">
                  <c:v>17815.212</c:v>
                </c:pt>
                <c:pt idx="10">
                  <c:v>15931.393</c:v>
                </c:pt>
                <c:pt idx="11">
                  <c:v>23978.038</c:v>
                </c:pt>
                <c:pt idx="12">
                  <c:v>30047.621999999999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9963680"/>
        <c:axId val="2129961504"/>
      </c:barChart>
      <c:lineChart>
        <c:grouping val="standard"/>
        <c:varyColors val="0"/>
        <c:ser>
          <c:idx val="1"/>
          <c:order val="0"/>
          <c:tx>
            <c:strRef>
              <c:f>'5'!$B$3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'5'!$D$2:$P$2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'5'!$D$3:$P$3</c:f>
              <c:numCache>
                <c:formatCode>#,##0</c:formatCode>
                <c:ptCount val="13"/>
                <c:pt idx="0">
                  <c:v>23903</c:v>
                </c:pt>
                <c:pt idx="1">
                  <c:v>23473</c:v>
                </c:pt>
                <c:pt idx="2">
                  <c:v>20545</c:v>
                </c:pt>
                <c:pt idx="3">
                  <c:v>21306</c:v>
                </c:pt>
                <c:pt idx="4">
                  <c:v>18150</c:v>
                </c:pt>
                <c:pt idx="5">
                  <c:v>29664</c:v>
                </c:pt>
                <c:pt idx="6">
                  <c:v>23689</c:v>
                </c:pt>
                <c:pt idx="7">
                  <c:v>35411</c:v>
                </c:pt>
                <c:pt idx="8">
                  <c:v>34057</c:v>
                </c:pt>
                <c:pt idx="9">
                  <c:v>44120</c:v>
                </c:pt>
                <c:pt idx="10">
                  <c:v>45818</c:v>
                </c:pt>
                <c:pt idx="11">
                  <c:v>55461</c:v>
                </c:pt>
                <c:pt idx="12">
                  <c:v>52919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'5'!$B$8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'5'!$D$2:$P$2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'5'!$D$8:$P$8</c:f>
              <c:numCache>
                <c:formatCode>#,##0</c:formatCode>
                <c:ptCount val="13"/>
                <c:pt idx="0">
                  <c:v>25341.493000000002</c:v>
                </c:pt>
                <c:pt idx="1">
                  <c:v>26366.999999999996</c:v>
                </c:pt>
                <c:pt idx="2">
                  <c:v>19604.311000000002</c:v>
                </c:pt>
                <c:pt idx="3">
                  <c:v>19831.262999999999</c:v>
                </c:pt>
                <c:pt idx="4">
                  <c:v>16846.578999999998</c:v>
                </c:pt>
                <c:pt idx="5">
                  <c:v>27724.574000000004</c:v>
                </c:pt>
                <c:pt idx="6">
                  <c:v>23823.421000000002</c:v>
                </c:pt>
                <c:pt idx="7">
                  <c:v>29125.837999999996</c:v>
                </c:pt>
                <c:pt idx="8">
                  <c:v>25138.380999999998</c:v>
                </c:pt>
                <c:pt idx="9">
                  <c:v>35732.608</c:v>
                </c:pt>
                <c:pt idx="10">
                  <c:v>40094.75</c:v>
                </c:pt>
                <c:pt idx="11">
                  <c:v>45522.012000000002</c:v>
                </c:pt>
                <c:pt idx="12">
                  <c:v>35187.781000000003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963680"/>
        <c:axId val="2129961504"/>
      </c:lineChart>
      <c:catAx>
        <c:axId val="212996368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129961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29961504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129963680"/>
        <c:crosses val="autoZero"/>
        <c:crossBetween val="between"/>
        <c:majorUnit val="10000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3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284455666957E-2"/>
          <c:y val="0.90870468280802075"/>
          <c:w val="0.83348722775876927"/>
          <c:h val="8.3345359927991747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pp.p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ine.pt/" TargetMode="External"/><Relationship Id="rId5" Type="http://schemas.openxmlformats.org/officeDocument/2006/relationships/image" Target="../media/image3.jpe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372341</xdr:colOff>
      <xdr:row>6</xdr:row>
      <xdr:rowOff>105639</xdr:rowOff>
    </xdr:from>
    <xdr:to>
      <xdr:col>0</xdr:col>
      <xdr:colOff>2266149</xdr:colOff>
      <xdr:row>7</xdr:row>
      <xdr:rowOff>103910</xdr:rowOff>
    </xdr:to>
    <xdr:pic>
      <xdr:nvPicPr>
        <xdr:cNvPr id="5137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341" y="1941366"/>
          <a:ext cx="1893808" cy="318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69273</xdr:rowOff>
    </xdr:from>
    <xdr:to>
      <xdr:col>0</xdr:col>
      <xdr:colOff>2383743</xdr:colOff>
      <xdr:row>1</xdr:row>
      <xdr:rowOff>59810</xdr:rowOff>
    </xdr:to>
    <xdr:pic>
      <xdr:nvPicPr>
        <xdr:cNvPr id="7" name="Imagem 6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69273"/>
          <a:ext cx="2383743" cy="310923"/>
        </a:xfrm>
        <a:prstGeom prst="rect">
          <a:avLst/>
        </a:prstGeom>
      </xdr:spPr>
    </xdr:pic>
    <xdr:clientData/>
  </xdr:twoCellAnchor>
  <xdr:twoCellAnchor editAs="oneCell">
    <xdr:from>
      <xdr:col>0</xdr:col>
      <xdr:colOff>69273</xdr:colOff>
      <xdr:row>1</xdr:row>
      <xdr:rowOff>242456</xdr:rowOff>
    </xdr:from>
    <xdr:to>
      <xdr:col>0</xdr:col>
      <xdr:colOff>2337955</xdr:colOff>
      <xdr:row>6</xdr:row>
      <xdr:rowOff>129886</xdr:rowOff>
    </xdr:to>
    <xdr:pic>
      <xdr:nvPicPr>
        <xdr:cNvPr id="5" name="Imagem 4" descr="kiwi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3" y="562842"/>
          <a:ext cx="2268682" cy="1472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471235</xdr:colOff>
      <xdr:row>14</xdr:row>
      <xdr:rowOff>60159</xdr:rowOff>
    </xdr:from>
    <xdr:to>
      <xdr:col>13</xdr:col>
      <xdr:colOff>300789</xdr:colOff>
      <xdr:row>35</xdr:row>
      <xdr:rowOff>120316</xdr:rowOff>
    </xdr:to>
    <xdr:graphicFrame macro="">
      <xdr:nvGraphicFramePr>
        <xdr:cNvPr id="102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90235</xdr:colOff>
      <xdr:row>11</xdr:row>
      <xdr:rowOff>110291</xdr:rowOff>
    </xdr:from>
    <xdr:to>
      <xdr:col>13</xdr:col>
      <xdr:colOff>240631</xdr:colOff>
      <xdr:row>32</xdr:row>
      <xdr:rowOff>140369</xdr:rowOff>
    </xdr:to>
    <xdr:graphicFrame macro="">
      <xdr:nvGraphicFramePr>
        <xdr:cNvPr id="205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531395</xdr:colOff>
      <xdr:row>6</xdr:row>
      <xdr:rowOff>130342</xdr:rowOff>
    </xdr:from>
    <xdr:to>
      <xdr:col>12</xdr:col>
      <xdr:colOff>120316</xdr:colOff>
      <xdr:row>27</xdr:row>
      <xdr:rowOff>150396</xdr:rowOff>
    </xdr:to>
    <xdr:graphicFrame macro="">
      <xdr:nvGraphicFramePr>
        <xdr:cNvPr id="307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741948</xdr:colOff>
      <xdr:row>16</xdr:row>
      <xdr:rowOff>61661</xdr:rowOff>
    </xdr:from>
    <xdr:to>
      <xdr:col>15</xdr:col>
      <xdr:colOff>190500</xdr:colOff>
      <xdr:row>38</xdr:row>
      <xdr:rowOff>10027</xdr:rowOff>
    </xdr:to>
    <xdr:graphicFrame macro="">
      <xdr:nvGraphicFramePr>
        <xdr:cNvPr id="410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1132973</xdr:colOff>
      <xdr:row>16</xdr:row>
      <xdr:rowOff>138865</xdr:rowOff>
    </xdr:from>
    <xdr:to>
      <xdr:col>7</xdr:col>
      <xdr:colOff>140369</xdr:colOff>
      <xdr:row>37</xdr:row>
      <xdr:rowOff>45119</xdr:rowOff>
    </xdr:to>
    <xdr:graphicFrame macro="">
      <xdr:nvGraphicFramePr>
        <xdr:cNvPr id="410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showGridLines="0" tabSelected="1" zoomScale="110" zoomScaleNormal="110" workbookViewId="0">
      <selection activeCell="B1" sqref="B1"/>
    </sheetView>
  </sheetViews>
  <sheetFormatPr defaultRowHeight="12.75" x14ac:dyDescent="0.2"/>
  <cols>
    <col min="1" max="1" width="36.42578125" customWidth="1"/>
    <col min="2" max="2" width="44.5703125" customWidth="1"/>
  </cols>
  <sheetData>
    <row r="1" spans="1:2" ht="25.5" customHeight="1" x14ac:dyDescent="0.2">
      <c r="B1" s="46" t="s">
        <v>43</v>
      </c>
    </row>
    <row r="2" spans="1:2" ht="24" customHeight="1" x14ac:dyDescent="0.2">
      <c r="A2" s="61" t="s">
        <v>66</v>
      </c>
      <c r="B2" s="47" t="s">
        <v>44</v>
      </c>
    </row>
    <row r="3" spans="1:2" ht="26.1" customHeight="1" x14ac:dyDescent="0.2">
      <c r="B3" s="59" t="s">
        <v>0</v>
      </c>
    </row>
    <row r="4" spans="1:2" ht="26.1" customHeight="1" x14ac:dyDescent="0.2">
      <c r="B4" s="59" t="s">
        <v>45</v>
      </c>
    </row>
    <row r="5" spans="1:2" ht="26.1" customHeight="1" x14ac:dyDescent="0.2">
      <c r="B5" s="59" t="s">
        <v>51</v>
      </c>
    </row>
    <row r="6" spans="1:2" ht="26.1" customHeight="1" x14ac:dyDescent="0.2">
      <c r="B6" s="59" t="s">
        <v>1</v>
      </c>
    </row>
    <row r="7" spans="1:2" ht="26.1" customHeight="1" x14ac:dyDescent="0.2">
      <c r="A7" s="48" t="s">
        <v>42</v>
      </c>
      <c r="B7" s="59" t="s">
        <v>2</v>
      </c>
    </row>
    <row r="8" spans="1:2" ht="15.75" customHeight="1" x14ac:dyDescent="0.2"/>
  </sheetData>
  <sheetProtection selectLockedCells="1" selectUnlockedCells="1"/>
  <hyperlinks>
    <hyperlink ref="B3" location="1!A1" display="1. Comércio Internacional"/>
    <hyperlink ref="B4" location="2!A1" display="2. Destinos das Saídas - UE/PT"/>
    <hyperlink ref="B5" location="3!A1" display="3. Principais Destinos das Saídas"/>
    <hyperlink ref="B6" location="4!A1" display="4. Área e Produção"/>
    <hyperlink ref="B7" location="5!A1" display="5. Indicadores de análise do Comércio Internacional"/>
  </hyperlink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35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20.7109375" style="2" customWidth="1"/>
    <col min="3" max="3" width="15.7109375" style="2" customWidth="1"/>
    <col min="4" max="4" width="10.7109375" style="2" customWidth="1"/>
    <col min="5" max="17" width="12.7109375" style="2" customWidth="1"/>
    <col min="18" max="18" width="9.140625" style="2"/>
    <col min="19" max="19" width="5" style="2" customWidth="1"/>
    <col min="20" max="16384" width="9.140625" style="2"/>
  </cols>
  <sheetData>
    <row r="1" spans="2:31" ht="29.85" customHeight="1" x14ac:dyDescent="0.2">
      <c r="B1" s="3" t="s">
        <v>3</v>
      </c>
      <c r="C1" s="3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45"/>
      <c r="AE1" s="45"/>
    </row>
    <row r="2" spans="2:31" ht="21" customHeight="1" x14ac:dyDescent="0.2">
      <c r="B2" s="4" t="s">
        <v>56</v>
      </c>
      <c r="C2" s="4" t="s">
        <v>4</v>
      </c>
      <c r="D2" s="4" t="s">
        <v>5</v>
      </c>
      <c r="E2" s="6">
        <v>2010</v>
      </c>
      <c r="F2" s="6">
        <v>2011</v>
      </c>
      <c r="G2" s="6">
        <v>2012</v>
      </c>
      <c r="H2" s="6">
        <v>2013</v>
      </c>
      <c r="I2" s="6">
        <v>2014</v>
      </c>
      <c r="J2" s="6">
        <v>2015</v>
      </c>
      <c r="K2" s="6">
        <v>2016</v>
      </c>
      <c r="L2" s="6">
        <v>2017</v>
      </c>
      <c r="M2" s="6">
        <v>2018</v>
      </c>
      <c r="N2" s="6">
        <v>2019</v>
      </c>
      <c r="O2" s="6">
        <v>2020</v>
      </c>
      <c r="P2" s="6">
        <v>2021</v>
      </c>
      <c r="Q2" s="6" t="s">
        <v>65</v>
      </c>
      <c r="S2" s="18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2:31" ht="15.95" customHeight="1" x14ac:dyDescent="0.2">
      <c r="B3" s="64" t="s">
        <v>58</v>
      </c>
      <c r="C3" s="65" t="s">
        <v>70</v>
      </c>
      <c r="D3" s="66" t="s">
        <v>6</v>
      </c>
      <c r="E3" s="8">
        <v>10613.3</v>
      </c>
      <c r="F3" s="8">
        <v>9474.0049999999992</v>
      </c>
      <c r="G3" s="8">
        <v>9398.2620000000006</v>
      </c>
      <c r="H3" s="8">
        <v>10666.201999999999</v>
      </c>
      <c r="I3" s="8">
        <v>11108.842000000001</v>
      </c>
      <c r="J3" s="8">
        <v>10851.198</v>
      </c>
      <c r="K3" s="8">
        <v>12134.391</v>
      </c>
      <c r="L3" s="8">
        <v>9465.59</v>
      </c>
      <c r="M3" s="8">
        <v>9604.8590000000004</v>
      </c>
      <c r="N3" s="8">
        <v>9427.82</v>
      </c>
      <c r="O3" s="8">
        <v>10208.143</v>
      </c>
      <c r="P3" s="8">
        <v>14039.05</v>
      </c>
      <c r="Q3" s="8">
        <v>12316.403</v>
      </c>
      <c r="S3" s="18"/>
      <c r="T3" s="44"/>
      <c r="U3" s="44"/>
      <c r="V3" s="62"/>
      <c r="W3" s="62"/>
      <c r="X3" s="44"/>
      <c r="Y3" s="44"/>
      <c r="Z3" s="44"/>
      <c r="AA3" s="44"/>
      <c r="AB3" s="44"/>
      <c r="AC3" s="44"/>
      <c r="AD3" s="44"/>
      <c r="AE3" s="44"/>
    </row>
    <row r="4" spans="2:31" ht="15.95" customHeight="1" x14ac:dyDescent="0.2">
      <c r="B4" s="64"/>
      <c r="C4" s="65"/>
      <c r="D4" s="67" t="s">
        <v>7</v>
      </c>
      <c r="E4" s="8">
        <v>9174.8070000000007</v>
      </c>
      <c r="F4" s="8">
        <v>6580.0050000000001</v>
      </c>
      <c r="G4" s="8">
        <v>10338.950999999999</v>
      </c>
      <c r="H4" s="8">
        <v>12140.939</v>
      </c>
      <c r="I4" s="8">
        <v>12412.263000000001</v>
      </c>
      <c r="J4" s="8">
        <v>12790.624</v>
      </c>
      <c r="K4" s="8">
        <v>11999.97</v>
      </c>
      <c r="L4" s="8">
        <v>15750.752</v>
      </c>
      <c r="M4" s="8">
        <v>18523.477999999999</v>
      </c>
      <c r="N4" s="8">
        <v>17815.212</v>
      </c>
      <c r="O4" s="8">
        <v>15931.393</v>
      </c>
      <c r="P4" s="8">
        <v>23978.038</v>
      </c>
      <c r="Q4" s="8">
        <v>30047.621999999999</v>
      </c>
      <c r="R4" s="19"/>
      <c r="T4" s="19"/>
      <c r="U4" s="19"/>
      <c r="V4" s="63"/>
      <c r="W4" s="63"/>
    </row>
    <row r="5" spans="2:31" ht="15.95" customHeight="1" x14ac:dyDescent="0.2">
      <c r="B5" s="64"/>
      <c r="C5" s="65"/>
      <c r="D5" s="68" t="s">
        <v>8</v>
      </c>
      <c r="E5" s="9">
        <f>E4-E3</f>
        <v>-1438.4929999999986</v>
      </c>
      <c r="F5" s="9">
        <f t="shared" ref="F5" si="0">F4-F3</f>
        <v>-2893.9999999999991</v>
      </c>
      <c r="G5" s="9">
        <f t="shared" ref="G5:H5" si="1">G4-G3</f>
        <v>940.68899999999849</v>
      </c>
      <c r="H5" s="9">
        <f t="shared" si="1"/>
        <v>1474.737000000001</v>
      </c>
      <c r="I5" s="9">
        <f t="shared" ref="I5:J5" si="2">I4-I3</f>
        <v>1303.4210000000003</v>
      </c>
      <c r="J5" s="9">
        <f t="shared" si="2"/>
        <v>1939.4259999999995</v>
      </c>
      <c r="K5" s="9">
        <f t="shared" ref="K5:L5" si="3">K4-K3</f>
        <v>-134.42100000000028</v>
      </c>
      <c r="L5" s="9">
        <f t="shared" si="3"/>
        <v>6285.1620000000003</v>
      </c>
      <c r="M5" s="9">
        <f t="shared" ref="M5:N5" si="4">M4-M3</f>
        <v>8918.6189999999988</v>
      </c>
      <c r="N5" s="9">
        <f t="shared" si="4"/>
        <v>8387.3919999999998</v>
      </c>
      <c r="O5" s="9">
        <f t="shared" ref="O5:P5" si="5">O4-O3</f>
        <v>5723.25</v>
      </c>
      <c r="P5" s="9">
        <f t="shared" si="5"/>
        <v>9938.9880000000012</v>
      </c>
      <c r="Q5" s="9">
        <f t="shared" ref="Q5" si="6">Q4-Q3</f>
        <v>17731.218999999997</v>
      </c>
      <c r="R5" s="19"/>
      <c r="T5" s="19"/>
      <c r="U5" s="19"/>
      <c r="V5" s="63"/>
      <c r="W5" s="63"/>
    </row>
    <row r="6" spans="2:31" ht="15.95" customHeight="1" x14ac:dyDescent="0.2">
      <c r="B6" s="64"/>
      <c r="C6" s="65" t="s">
        <v>71</v>
      </c>
      <c r="D6" s="69" t="s">
        <v>6</v>
      </c>
      <c r="E6" s="10">
        <v>10489.8</v>
      </c>
      <c r="F6" s="10">
        <v>9641.2029999999995</v>
      </c>
      <c r="G6" s="10">
        <v>9145.7639999999992</v>
      </c>
      <c r="H6" s="10">
        <v>11424.459000000001</v>
      </c>
      <c r="I6" s="10">
        <v>14527.099</v>
      </c>
      <c r="J6" s="10">
        <v>12638.307000000001</v>
      </c>
      <c r="K6" s="10">
        <v>13089.27</v>
      </c>
      <c r="L6" s="10">
        <v>14243.04</v>
      </c>
      <c r="M6" s="10">
        <v>14283.099</v>
      </c>
      <c r="N6" s="10">
        <v>14065.111999999999</v>
      </c>
      <c r="O6" s="10">
        <v>18991.696</v>
      </c>
      <c r="P6" s="10">
        <v>28543.083999999999</v>
      </c>
      <c r="Q6" s="10">
        <v>27303.357</v>
      </c>
      <c r="R6" s="19"/>
      <c r="T6" s="19"/>
      <c r="U6" s="19"/>
      <c r="V6" s="63"/>
      <c r="W6" s="63"/>
    </row>
    <row r="7" spans="2:31" ht="15.95" customHeight="1" x14ac:dyDescent="0.2">
      <c r="B7" s="64"/>
      <c r="C7" s="65"/>
      <c r="D7" s="67" t="s">
        <v>7</v>
      </c>
      <c r="E7" s="7">
        <v>6376.5479999999998</v>
      </c>
      <c r="F7" s="7">
        <v>5640.0810000000001</v>
      </c>
      <c r="G7" s="7">
        <v>8828.8909999999996</v>
      </c>
      <c r="H7" s="7">
        <v>10232.785</v>
      </c>
      <c r="I7" s="7">
        <v>13671.014999999999</v>
      </c>
      <c r="J7" s="7">
        <v>13091.255999999999</v>
      </c>
      <c r="K7" s="7">
        <v>12146.295</v>
      </c>
      <c r="L7" s="7">
        <v>18946.399000000001</v>
      </c>
      <c r="M7" s="7">
        <v>21025.33</v>
      </c>
      <c r="N7" s="7">
        <v>21261.183000000001</v>
      </c>
      <c r="O7" s="7">
        <v>24605.904999999999</v>
      </c>
      <c r="P7" s="7">
        <v>41114.027000000002</v>
      </c>
      <c r="Q7" s="7">
        <v>50946.618999999999</v>
      </c>
      <c r="R7" s="19"/>
      <c r="U7" s="19"/>
      <c r="V7" s="63"/>
      <c r="W7" s="63"/>
    </row>
    <row r="8" spans="2:31" ht="15.95" customHeight="1" x14ac:dyDescent="0.2">
      <c r="B8" s="70"/>
      <c r="C8" s="65"/>
      <c r="D8" s="71" t="s">
        <v>8</v>
      </c>
      <c r="E8" s="11">
        <f>E7-E6</f>
        <v>-4113.2519999999995</v>
      </c>
      <c r="F8" s="11">
        <f t="shared" ref="F8" si="7">F7-F6</f>
        <v>-4001.1219999999994</v>
      </c>
      <c r="G8" s="11">
        <f t="shared" ref="G8:H8" si="8">G7-G6</f>
        <v>-316.87299999999959</v>
      </c>
      <c r="H8" s="11">
        <f t="shared" si="8"/>
        <v>-1191.6740000000009</v>
      </c>
      <c r="I8" s="11">
        <f t="shared" ref="I8:J8" si="9">I7-I6</f>
        <v>-856.08400000000074</v>
      </c>
      <c r="J8" s="11">
        <f t="shared" si="9"/>
        <v>452.9489999999987</v>
      </c>
      <c r="K8" s="11">
        <f t="shared" ref="K8:L8" si="10">K7-K6</f>
        <v>-942.97500000000036</v>
      </c>
      <c r="L8" s="11">
        <f t="shared" si="10"/>
        <v>4703.3590000000004</v>
      </c>
      <c r="M8" s="11">
        <f t="shared" ref="M8:N8" si="11">M7-M6</f>
        <v>6742.2310000000016</v>
      </c>
      <c r="N8" s="11">
        <f t="shared" si="11"/>
        <v>7196.0710000000017</v>
      </c>
      <c r="O8" s="11">
        <f t="shared" ref="O8:P8" si="12">O7-O6</f>
        <v>5614.2089999999989</v>
      </c>
      <c r="P8" s="11">
        <f t="shared" si="12"/>
        <v>12570.943000000003</v>
      </c>
      <c r="Q8" s="11">
        <f t="shared" ref="Q8" si="13">Q7-Q6</f>
        <v>23643.261999999999</v>
      </c>
      <c r="R8" s="19"/>
      <c r="T8" s="19"/>
      <c r="U8" s="19"/>
      <c r="V8" s="63"/>
      <c r="W8" s="63"/>
    </row>
    <row r="9" spans="2:31" x14ac:dyDescent="0.2">
      <c r="B9" s="72"/>
      <c r="C9" s="73"/>
      <c r="D9" s="7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9"/>
      <c r="T9" s="19"/>
      <c r="U9" s="19"/>
      <c r="V9" s="63"/>
      <c r="W9" s="63"/>
    </row>
    <row r="10" spans="2:31" ht="21.95" customHeight="1" x14ac:dyDescent="0.2">
      <c r="B10" s="74" t="s">
        <v>39</v>
      </c>
      <c r="C10" s="75"/>
      <c r="D10" s="76" t="s">
        <v>9</v>
      </c>
      <c r="E10" s="14">
        <f>E6/E3</f>
        <v>0.98836365692103301</v>
      </c>
      <c r="F10" s="14">
        <f t="shared" ref="F10" si="14">F6/F3</f>
        <v>1.0176480801941734</v>
      </c>
      <c r="G10" s="14">
        <f t="shared" ref="G10:H10" si="15">G6/G3</f>
        <v>0.9731335432019238</v>
      </c>
      <c r="H10" s="14">
        <f t="shared" si="15"/>
        <v>1.0710896905946468</v>
      </c>
      <c r="I10" s="14">
        <f t="shared" ref="I10:J10" si="16">I6/I3</f>
        <v>1.3077059697131348</v>
      </c>
      <c r="J10" s="14">
        <f t="shared" si="16"/>
        <v>1.1646923224514012</v>
      </c>
      <c r="K10" s="14">
        <f t="shared" ref="K10:L10" si="17">K6/K3</f>
        <v>1.0786919590773036</v>
      </c>
      <c r="L10" s="14">
        <f t="shared" si="17"/>
        <v>1.504717614010326</v>
      </c>
      <c r="M10" s="14">
        <f t="shared" ref="M10:N10" si="18">M6/M3</f>
        <v>1.487070138145703</v>
      </c>
      <c r="N10" s="14">
        <f t="shared" si="18"/>
        <v>1.4918732008035791</v>
      </c>
      <c r="O10" s="14">
        <f t="shared" ref="O10:P10" si="19">O6/O3</f>
        <v>1.8604457245553867</v>
      </c>
      <c r="P10" s="14">
        <f t="shared" si="19"/>
        <v>2.0331207595955565</v>
      </c>
      <c r="Q10" s="14">
        <f t="shared" ref="Q10" si="20">Q6/Q3</f>
        <v>2.2168288095152455</v>
      </c>
      <c r="R10" s="19"/>
      <c r="T10" s="19"/>
      <c r="U10" s="19"/>
      <c r="V10" s="62"/>
      <c r="W10" s="62"/>
    </row>
    <row r="11" spans="2:31" ht="21.95" customHeight="1" x14ac:dyDescent="0.2">
      <c r="B11" s="77" t="s">
        <v>10</v>
      </c>
      <c r="C11" s="78"/>
      <c r="D11" s="79" t="s">
        <v>9</v>
      </c>
      <c r="E11" s="15">
        <f>E7/E4</f>
        <v>0.6950062273789519</v>
      </c>
      <c r="F11" s="15">
        <f t="shared" ref="F11" si="21">F7/F4</f>
        <v>0.85715451584003355</v>
      </c>
      <c r="G11" s="15">
        <f t="shared" ref="G11:H11" si="22">G7/G4</f>
        <v>0.85394456362158988</v>
      </c>
      <c r="H11" s="15">
        <f t="shared" si="22"/>
        <v>0.84283307905591154</v>
      </c>
      <c r="I11" s="15">
        <f t="shared" ref="I11:J11" si="23">I7/I4</f>
        <v>1.101411966536642</v>
      </c>
      <c r="J11" s="15">
        <f t="shared" si="23"/>
        <v>1.0235040917472047</v>
      </c>
      <c r="K11" s="15">
        <f t="shared" ref="K11:L11" si="24">K7/K4</f>
        <v>1.0121937804844512</v>
      </c>
      <c r="L11" s="15">
        <f t="shared" si="24"/>
        <v>1.2028885350997844</v>
      </c>
      <c r="M11" s="15">
        <f t="shared" ref="M11:N11" si="25">M7/M4</f>
        <v>1.1350638362838772</v>
      </c>
      <c r="N11" s="15">
        <f t="shared" si="25"/>
        <v>1.1934285710436676</v>
      </c>
      <c r="O11" s="15">
        <f t="shared" ref="O11:P11" si="26">O7/O4</f>
        <v>1.5444917465785948</v>
      </c>
      <c r="P11" s="15">
        <f t="shared" si="26"/>
        <v>1.7146535091820274</v>
      </c>
      <c r="Q11" s="15">
        <f t="shared" ref="Q11" si="27">Q7/Q4</f>
        <v>1.6955291503600518</v>
      </c>
      <c r="R11" s="19"/>
      <c r="U11" s="19"/>
      <c r="V11" s="19"/>
    </row>
    <row r="12" spans="2:31" x14ac:dyDescent="0.2">
      <c r="B12" s="54" t="s">
        <v>62</v>
      </c>
      <c r="C12" s="52"/>
      <c r="D12" s="16"/>
      <c r="E12" s="17"/>
      <c r="F12" s="17"/>
      <c r="Q12" s="19"/>
      <c r="R12" s="19"/>
    </row>
    <row r="13" spans="2:31" x14ac:dyDescent="0.2">
      <c r="C13" s="18"/>
      <c r="D13" s="18"/>
      <c r="Q13" s="19"/>
      <c r="R13" s="19"/>
    </row>
    <row r="14" spans="2:31" x14ac:dyDescent="0.2">
      <c r="C14" s="18"/>
      <c r="D14" s="18"/>
      <c r="P14" s="13" t="s">
        <v>11</v>
      </c>
      <c r="Q14" s="19"/>
      <c r="R14" s="19"/>
    </row>
    <row r="15" spans="2:31" x14ac:dyDescent="0.2">
      <c r="C15" s="18"/>
      <c r="D15" s="18"/>
      <c r="Q15" s="19"/>
      <c r="R15" s="19"/>
    </row>
    <row r="16" spans="2:31" x14ac:dyDescent="0.2">
      <c r="C16" s="18"/>
      <c r="D16" s="18"/>
      <c r="Q16" s="19"/>
      <c r="R16" s="19"/>
    </row>
    <row r="17" spans="3:18" x14ac:dyDescent="0.2">
      <c r="C17" s="18"/>
      <c r="Q17" s="19"/>
      <c r="R17" s="19"/>
    </row>
    <row r="18" spans="3:18" x14ac:dyDescent="0.2">
      <c r="Q18" s="19"/>
      <c r="R18" s="19"/>
    </row>
    <row r="19" spans="3:18" x14ac:dyDescent="0.2">
      <c r="Q19" s="19"/>
      <c r="R19" s="19"/>
    </row>
    <row r="20" spans="3:18" x14ac:dyDescent="0.2">
      <c r="C20" s="18"/>
      <c r="D20" s="18"/>
      <c r="N20" s="19"/>
      <c r="O20" s="19"/>
      <c r="Q20" s="19"/>
      <c r="R20" s="19"/>
    </row>
    <row r="21" spans="3:18" x14ac:dyDescent="0.2">
      <c r="C21" s="18"/>
      <c r="D21" s="18"/>
      <c r="N21" s="19"/>
      <c r="O21" s="19"/>
      <c r="Q21" s="19"/>
      <c r="R21" s="19"/>
    </row>
    <row r="22" spans="3:18" x14ac:dyDescent="0.2">
      <c r="N22" s="19"/>
      <c r="O22" s="19"/>
      <c r="Q22" s="19"/>
      <c r="R22" s="19"/>
    </row>
    <row r="23" spans="3:18" x14ac:dyDescent="0.2">
      <c r="C23" s="18"/>
      <c r="D23" s="18"/>
      <c r="N23" s="19"/>
      <c r="O23" s="19"/>
      <c r="Q23" s="19"/>
      <c r="R23" s="19"/>
    </row>
    <row r="24" spans="3:18" x14ac:dyDescent="0.2">
      <c r="C24" s="18"/>
      <c r="D24" s="18"/>
      <c r="N24" s="19"/>
      <c r="O24" s="19"/>
      <c r="Q24" s="19"/>
      <c r="R24" s="19"/>
    </row>
    <row r="25" spans="3:18" x14ac:dyDescent="0.2">
      <c r="C25" s="18"/>
      <c r="D25" s="18"/>
      <c r="N25" s="19"/>
      <c r="O25" s="19"/>
      <c r="Q25" s="19"/>
      <c r="R25" s="19"/>
    </row>
    <row r="26" spans="3:18" x14ac:dyDescent="0.2">
      <c r="C26" s="18"/>
      <c r="D26" s="18"/>
      <c r="N26" s="19"/>
      <c r="O26" s="19"/>
      <c r="Q26" s="19"/>
      <c r="R26" s="19"/>
    </row>
    <row r="27" spans="3:18" x14ac:dyDescent="0.2">
      <c r="C27" s="18"/>
      <c r="D27" s="18"/>
      <c r="N27" s="19"/>
      <c r="O27" s="19"/>
      <c r="Q27" s="19"/>
      <c r="R27" s="19"/>
    </row>
    <row r="28" spans="3:18" x14ac:dyDescent="0.2">
      <c r="C28" s="18"/>
      <c r="D28" s="18"/>
      <c r="N28" s="19"/>
      <c r="O28" s="19"/>
    </row>
    <row r="29" spans="3:18" x14ac:dyDescent="0.2">
      <c r="C29" s="18"/>
      <c r="D29" s="18"/>
      <c r="N29" s="19"/>
      <c r="O29" s="19"/>
    </row>
    <row r="30" spans="3:18" x14ac:dyDescent="0.2">
      <c r="C30" s="18"/>
      <c r="D30" s="18"/>
      <c r="N30" s="19"/>
      <c r="O30" s="19"/>
    </row>
    <row r="31" spans="3:18" x14ac:dyDescent="0.2">
      <c r="C31" s="18"/>
      <c r="D31" s="18"/>
      <c r="N31" s="19"/>
      <c r="O31" s="19"/>
    </row>
    <row r="32" spans="3:18" x14ac:dyDescent="0.2">
      <c r="N32" s="19"/>
      <c r="O32" s="19"/>
    </row>
    <row r="33" spans="14:15" x14ac:dyDescent="0.2">
      <c r="N33" s="19"/>
      <c r="O33" s="19"/>
    </row>
    <row r="34" spans="14:15" x14ac:dyDescent="0.2">
      <c r="N34" s="19"/>
      <c r="O34" s="19"/>
    </row>
    <row r="35" spans="14:15" x14ac:dyDescent="0.2">
      <c r="N35" s="19"/>
      <c r="O35" s="19"/>
    </row>
  </sheetData>
  <sheetProtection selectLockedCells="1" selectUnlockedCells="1"/>
  <sortState ref="R4:U9">
    <sortCondition ref="S4:S9"/>
  </sortState>
  <mergeCells count="3">
    <mergeCell ref="C3:C5"/>
    <mergeCell ref="C6:C8"/>
    <mergeCell ref="B3:B8"/>
  </mergeCells>
  <hyperlinks>
    <hyperlink ref="P14" location="ÍNDICE!A1" display="Voltar ao índice"/>
  </hyperlinks>
  <pageMargins left="0.62992125984251968" right="0.43307086614173229" top="0.98425196850393704" bottom="0.98425196850393704" header="0.51181102362204722" footer="0.51181102362204722"/>
  <pageSetup paperSize="9" scale="61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5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20.7109375" style="2" customWidth="1"/>
    <col min="3" max="3" width="15.7109375" style="2" customWidth="1"/>
    <col min="4" max="4" width="10.7109375" style="2" customWidth="1"/>
    <col min="5" max="17" width="12.7109375" style="2" customWidth="1"/>
    <col min="18" max="16384" width="9.140625" style="2"/>
  </cols>
  <sheetData>
    <row r="1" spans="2:23" ht="29.85" customHeight="1" x14ac:dyDescent="0.2">
      <c r="B1" s="3" t="s">
        <v>46</v>
      </c>
      <c r="C1" s="3"/>
    </row>
    <row r="2" spans="2:23" ht="21.75" customHeight="1" x14ac:dyDescent="0.2">
      <c r="B2" s="4" t="s">
        <v>56</v>
      </c>
      <c r="C2" s="1" t="s">
        <v>4</v>
      </c>
      <c r="D2" s="1" t="s">
        <v>5</v>
      </c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1">
        <v>2017</v>
      </c>
      <c r="M2" s="1">
        <v>2018</v>
      </c>
      <c r="N2" s="1">
        <v>2019</v>
      </c>
      <c r="O2" s="1">
        <v>2020</v>
      </c>
      <c r="P2" s="1">
        <v>2021</v>
      </c>
      <c r="Q2" s="1" t="s">
        <v>65</v>
      </c>
    </row>
    <row r="3" spans="2:23" ht="18" customHeight="1" x14ac:dyDescent="0.2">
      <c r="B3" s="64" t="s">
        <v>59</v>
      </c>
      <c r="C3" s="80" t="s">
        <v>72</v>
      </c>
      <c r="D3" s="81" t="s">
        <v>57</v>
      </c>
      <c r="E3" s="8">
        <v>8988.0049999999992</v>
      </c>
      <c r="F3" s="8">
        <v>6355.8549999999996</v>
      </c>
      <c r="G3" s="8">
        <v>10015.629999999999</v>
      </c>
      <c r="H3" s="8">
        <v>11771.288</v>
      </c>
      <c r="I3" s="8">
        <v>12024.679</v>
      </c>
      <c r="J3" s="8">
        <v>12424.985000000001</v>
      </c>
      <c r="K3" s="8">
        <v>11214.35</v>
      </c>
      <c r="L3" s="8">
        <v>14535.694</v>
      </c>
      <c r="M3" s="8">
        <v>18045.752</v>
      </c>
      <c r="N3" s="8">
        <v>17279.010999999999</v>
      </c>
      <c r="O3" s="8">
        <v>15544.321</v>
      </c>
      <c r="P3" s="8">
        <v>23347.624</v>
      </c>
      <c r="Q3" s="8">
        <v>28917.705000000002</v>
      </c>
    </row>
    <row r="4" spans="2:23" ht="18" customHeight="1" x14ac:dyDescent="0.2">
      <c r="B4" s="64"/>
      <c r="C4" s="80"/>
      <c r="D4" s="81" t="s">
        <v>12</v>
      </c>
      <c r="E4" s="8">
        <v>186.80199999999999</v>
      </c>
      <c r="F4" s="8">
        <v>224.15</v>
      </c>
      <c r="G4" s="8">
        <v>323.32100000000003</v>
      </c>
      <c r="H4" s="8">
        <v>369.65100000000001</v>
      </c>
      <c r="I4" s="8">
        <v>387.584</v>
      </c>
      <c r="J4" s="8">
        <v>365.63900000000001</v>
      </c>
      <c r="K4" s="8">
        <v>785.62</v>
      </c>
      <c r="L4" s="8">
        <v>1215.058</v>
      </c>
      <c r="M4" s="8">
        <v>477.726</v>
      </c>
      <c r="N4" s="8">
        <v>536.20100000000002</v>
      </c>
      <c r="O4" s="8">
        <v>387.072</v>
      </c>
      <c r="P4" s="8">
        <v>630.41399999999999</v>
      </c>
      <c r="Q4" s="8">
        <v>1129.9169999999999</v>
      </c>
      <c r="V4" s="29"/>
      <c r="W4" s="29"/>
    </row>
    <row r="5" spans="2:23" ht="18" customHeight="1" x14ac:dyDescent="0.2">
      <c r="B5" s="64"/>
      <c r="C5" s="80"/>
      <c r="D5" s="82" t="s">
        <v>13</v>
      </c>
      <c r="E5" s="20">
        <f>SUM(E3:E4)</f>
        <v>9174.8069999999989</v>
      </c>
      <c r="F5" s="20">
        <f t="shared" ref="F5" si="0">SUM(F3:F4)</f>
        <v>6580.0049999999992</v>
      </c>
      <c r="G5" s="20">
        <f t="shared" ref="G5" si="1">SUM(G3:G4)</f>
        <v>10338.950999999999</v>
      </c>
      <c r="H5" s="20">
        <f>SUM(H3:H4)</f>
        <v>12140.939</v>
      </c>
      <c r="I5" s="20">
        <f t="shared" ref="I5:J5" si="2">SUM(I3:I4)</f>
        <v>12412.263000000001</v>
      </c>
      <c r="J5" s="20">
        <f t="shared" si="2"/>
        <v>12790.624</v>
      </c>
      <c r="K5" s="20">
        <f t="shared" ref="K5:L5" si="3">SUM(K3:K4)</f>
        <v>11999.970000000001</v>
      </c>
      <c r="L5" s="20">
        <f t="shared" si="3"/>
        <v>15750.752</v>
      </c>
      <c r="M5" s="20">
        <f t="shared" ref="M5:N5" si="4">SUM(M3:M4)</f>
        <v>18523.477999999999</v>
      </c>
      <c r="N5" s="20">
        <f t="shared" si="4"/>
        <v>17815.212</v>
      </c>
      <c r="O5" s="20">
        <f t="shared" ref="O5:P5" si="5">SUM(O3:O4)</f>
        <v>15931.393</v>
      </c>
      <c r="P5" s="20">
        <f t="shared" si="5"/>
        <v>23978.038</v>
      </c>
      <c r="Q5" s="20">
        <f t="shared" ref="Q5" si="6">SUM(Q3:Q4)</f>
        <v>30047.622000000003</v>
      </c>
      <c r="V5" s="29"/>
      <c r="W5" s="29"/>
    </row>
    <row r="6" spans="2:23" ht="18" customHeight="1" x14ac:dyDescent="0.2">
      <c r="B6" s="64"/>
      <c r="C6" s="83" t="s">
        <v>73</v>
      </c>
      <c r="D6" s="84" t="s">
        <v>57</v>
      </c>
      <c r="E6" s="10">
        <v>6174.0780000000004</v>
      </c>
      <c r="F6" s="10">
        <v>5374.5910000000003</v>
      </c>
      <c r="G6" s="10">
        <v>8441.0930000000008</v>
      </c>
      <c r="H6" s="10">
        <v>9767.125</v>
      </c>
      <c r="I6" s="10">
        <v>13061.347</v>
      </c>
      <c r="J6" s="10">
        <v>12655.912</v>
      </c>
      <c r="K6" s="10">
        <v>11313.451999999999</v>
      </c>
      <c r="L6" s="10">
        <v>17234</v>
      </c>
      <c r="M6" s="10">
        <v>20298.923999999999</v>
      </c>
      <c r="N6" s="10">
        <v>20411.489000000001</v>
      </c>
      <c r="O6" s="10">
        <v>23928.798999999999</v>
      </c>
      <c r="P6" s="10">
        <v>40084.087</v>
      </c>
      <c r="Q6" s="10">
        <v>48878.741999999998</v>
      </c>
      <c r="V6" s="29"/>
      <c r="W6" s="29"/>
    </row>
    <row r="7" spans="2:23" ht="18" customHeight="1" x14ac:dyDescent="0.2">
      <c r="B7" s="64"/>
      <c r="C7" s="83"/>
      <c r="D7" s="85" t="s">
        <v>12</v>
      </c>
      <c r="E7" s="8">
        <v>202.47</v>
      </c>
      <c r="F7" s="8">
        <v>265.49</v>
      </c>
      <c r="G7" s="8">
        <v>387.798</v>
      </c>
      <c r="H7" s="8">
        <v>465.66</v>
      </c>
      <c r="I7" s="8">
        <v>609.66800000000001</v>
      </c>
      <c r="J7" s="8">
        <v>435.34399999999999</v>
      </c>
      <c r="K7" s="8">
        <v>832.84299999999996</v>
      </c>
      <c r="L7" s="8">
        <v>1712.3989999999999</v>
      </c>
      <c r="M7" s="8">
        <v>726.40599999999995</v>
      </c>
      <c r="N7" s="8">
        <v>849.69399999999996</v>
      </c>
      <c r="O7" s="8">
        <v>677.10599999999999</v>
      </c>
      <c r="P7" s="8">
        <v>1029.94</v>
      </c>
      <c r="Q7" s="8">
        <v>2067.877</v>
      </c>
    </row>
    <row r="8" spans="2:23" ht="18" customHeight="1" x14ac:dyDescent="0.2">
      <c r="B8" s="64"/>
      <c r="C8" s="86"/>
      <c r="D8" s="87" t="s">
        <v>13</v>
      </c>
      <c r="E8" s="60">
        <f>SUM(E6:E7)</f>
        <v>6376.5480000000007</v>
      </c>
      <c r="F8" s="60">
        <f t="shared" ref="F8" si="7">SUM(F6:F7)</f>
        <v>5640.0810000000001</v>
      </c>
      <c r="G8" s="60">
        <f t="shared" ref="G8:H8" si="8">SUM(G6:G7)</f>
        <v>8828.8910000000014</v>
      </c>
      <c r="H8" s="60">
        <f t="shared" si="8"/>
        <v>10232.785</v>
      </c>
      <c r="I8" s="60">
        <f t="shared" ref="I8:J8" si="9">SUM(I6:I7)</f>
        <v>13671.014999999999</v>
      </c>
      <c r="J8" s="60">
        <f t="shared" si="9"/>
        <v>13091.255999999999</v>
      </c>
      <c r="K8" s="60">
        <f t="shared" ref="K8:L8" si="10">SUM(K6:K7)</f>
        <v>12146.295</v>
      </c>
      <c r="L8" s="60">
        <f t="shared" si="10"/>
        <v>18946.399000000001</v>
      </c>
      <c r="M8" s="60">
        <f t="shared" ref="M8:N8" si="11">SUM(M6:M7)</f>
        <v>21025.329999999998</v>
      </c>
      <c r="N8" s="60">
        <f t="shared" si="11"/>
        <v>21261.183000000001</v>
      </c>
      <c r="O8" s="60">
        <f t="shared" ref="O8:P8" si="12">SUM(O6:O7)</f>
        <v>24605.904999999999</v>
      </c>
      <c r="P8" s="60">
        <f t="shared" si="12"/>
        <v>41114.027000000002</v>
      </c>
      <c r="Q8" s="60">
        <f t="shared" ref="Q8" si="13">SUM(Q6:Q7)</f>
        <v>50946.618999999999</v>
      </c>
    </row>
    <row r="9" spans="2:23" x14ac:dyDescent="0.2">
      <c r="B9" s="54" t="s">
        <v>62</v>
      </c>
      <c r="C9" s="52"/>
    </row>
    <row r="12" spans="2:23" x14ac:dyDescent="0.2">
      <c r="D12" s="23"/>
      <c r="P12" s="22" t="s">
        <v>11</v>
      </c>
    </row>
    <row r="13" spans="2:23" x14ac:dyDescent="0.2">
      <c r="D13" s="23"/>
    </row>
    <row r="14" spans="2:23" x14ac:dyDescent="0.2">
      <c r="D14" s="23"/>
      <c r="O14" s="29"/>
      <c r="P14" s="29"/>
      <c r="Q14" s="29"/>
    </row>
    <row r="15" spans="2:23" x14ac:dyDescent="0.2">
      <c r="D15" s="23"/>
      <c r="M15" s="19"/>
      <c r="N15" s="19"/>
      <c r="O15" s="29"/>
      <c r="P15" s="29"/>
      <c r="Q15" s="29"/>
    </row>
    <row r="16" spans="2:23" x14ac:dyDescent="0.2">
      <c r="D16" s="23"/>
      <c r="M16" s="19"/>
      <c r="N16" s="19"/>
      <c r="R16" s="19"/>
      <c r="S16" s="19"/>
    </row>
    <row r="17" spans="4:19" x14ac:dyDescent="0.2">
      <c r="D17" s="23"/>
      <c r="Q17" s="19"/>
      <c r="R17" s="19"/>
      <c r="S17" s="19"/>
    </row>
    <row r="18" spans="4:19" x14ac:dyDescent="0.2">
      <c r="D18" s="23"/>
      <c r="E18" s="19"/>
      <c r="F18" s="19"/>
      <c r="M18" s="19"/>
      <c r="N18" s="19"/>
      <c r="Q18" s="19"/>
      <c r="R18" s="19"/>
      <c r="S18" s="19"/>
    </row>
    <row r="19" spans="4:19" x14ac:dyDescent="0.2">
      <c r="D19" s="23"/>
      <c r="M19" s="19"/>
      <c r="N19" s="19"/>
      <c r="Q19" s="19"/>
      <c r="R19" s="19"/>
      <c r="S19" s="19"/>
    </row>
    <row r="20" spans="4:19" x14ac:dyDescent="0.2">
      <c r="D20" s="23"/>
      <c r="M20" s="19"/>
      <c r="N20" s="19"/>
      <c r="Q20" s="19"/>
      <c r="R20" s="19"/>
      <c r="S20" s="19"/>
    </row>
    <row r="21" spans="4:19" x14ac:dyDescent="0.2">
      <c r="D21" s="23"/>
      <c r="M21" s="19"/>
      <c r="N21" s="19"/>
      <c r="O21" s="19"/>
      <c r="Q21" s="19"/>
      <c r="R21" s="19"/>
      <c r="S21" s="19"/>
    </row>
    <row r="22" spans="4:19" x14ac:dyDescent="0.2">
      <c r="M22" s="19"/>
      <c r="N22" s="19"/>
      <c r="O22" s="19"/>
      <c r="Q22" s="19"/>
      <c r="R22" s="19"/>
      <c r="S22" s="19"/>
    </row>
    <row r="23" spans="4:19" x14ac:dyDescent="0.2">
      <c r="D23" s="23"/>
      <c r="M23" s="19"/>
      <c r="N23" s="19"/>
      <c r="Q23" s="19"/>
      <c r="R23" s="19"/>
      <c r="S23" s="19"/>
    </row>
    <row r="24" spans="4:19" x14ac:dyDescent="0.2">
      <c r="D24" s="23"/>
      <c r="M24" s="19"/>
      <c r="N24" s="19"/>
      <c r="Q24" s="19"/>
      <c r="R24" s="19"/>
      <c r="S24" s="19"/>
    </row>
    <row r="25" spans="4:19" x14ac:dyDescent="0.2">
      <c r="D25" s="23"/>
      <c r="M25" s="19"/>
      <c r="N25" s="19"/>
      <c r="Q25" s="19"/>
      <c r="R25" s="19"/>
      <c r="S25" s="19"/>
    </row>
    <row r="26" spans="4:19" x14ac:dyDescent="0.2">
      <c r="D26" s="23"/>
      <c r="M26" s="19"/>
      <c r="N26" s="19"/>
      <c r="Q26" s="19"/>
      <c r="R26" s="19"/>
    </row>
    <row r="27" spans="4:19" x14ac:dyDescent="0.2">
      <c r="D27" s="23"/>
      <c r="M27" s="19"/>
      <c r="N27" s="19"/>
    </row>
    <row r="28" spans="4:19" x14ac:dyDescent="0.2">
      <c r="D28" s="23"/>
      <c r="M28" s="19"/>
      <c r="N28" s="19"/>
    </row>
    <row r="29" spans="4:19" x14ac:dyDescent="0.2">
      <c r="D29" s="23"/>
      <c r="M29" s="19"/>
      <c r="N29" s="19"/>
    </row>
    <row r="30" spans="4:19" x14ac:dyDescent="0.2">
      <c r="D30" s="23"/>
      <c r="M30" s="19"/>
      <c r="N30" s="19"/>
    </row>
    <row r="34" spans="5:15" x14ac:dyDescent="0.2"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5:15" x14ac:dyDescent="0.2"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</sheetData>
  <sheetProtection selectLockedCells="1" selectUnlockedCells="1"/>
  <mergeCells count="3">
    <mergeCell ref="C3:C5"/>
    <mergeCell ref="C6:C8"/>
    <mergeCell ref="B3:B8"/>
  </mergeCells>
  <hyperlinks>
    <hyperlink ref="P12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58" firstPageNumber="0" orientation="landscape" horizontalDpi="300" verticalDpi="300" r:id="rId1"/>
  <headerFooter alignWithMargins="0"/>
  <ignoredErrors>
    <ignoredError sqref="E5:H5 I5:M5 N5:P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84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23.42578125" style="2" customWidth="1"/>
    <col min="3" max="3" width="12.42578125" style="2" customWidth="1"/>
    <col min="4" max="4" width="11.7109375" style="2" customWidth="1"/>
    <col min="5" max="5" width="7.42578125" style="2" customWidth="1"/>
    <col min="6" max="6" width="31.5703125" style="2" customWidth="1"/>
    <col min="7" max="7" width="12.42578125" style="2" customWidth="1"/>
    <col min="8" max="8" width="11.7109375" style="2" customWidth="1"/>
    <col min="9" max="9" width="9.140625" style="2"/>
    <col min="10" max="11" width="11.140625" style="2" bestFit="1" customWidth="1"/>
    <col min="12" max="12" width="19.28515625" style="2" customWidth="1"/>
    <col min="13" max="15" width="9.140625" style="2"/>
    <col min="16" max="17" width="11.140625" style="2" bestFit="1" customWidth="1"/>
    <col min="18" max="16384" width="9.140625" style="2"/>
  </cols>
  <sheetData>
    <row r="1" spans="2:17" ht="30" customHeight="1" x14ac:dyDescent="0.2">
      <c r="B1" s="3" t="s">
        <v>14</v>
      </c>
      <c r="F1" s="24"/>
    </row>
    <row r="2" spans="2:17" ht="20.100000000000001" customHeight="1" x14ac:dyDescent="0.2">
      <c r="B2" s="41">
        <v>2021</v>
      </c>
      <c r="F2" s="41" t="s">
        <v>67</v>
      </c>
    </row>
    <row r="3" spans="2:17" ht="30" customHeight="1" x14ac:dyDescent="0.2">
      <c r="B3" s="6"/>
      <c r="C3" s="25" t="s">
        <v>48</v>
      </c>
      <c r="D3" s="25" t="s">
        <v>15</v>
      </c>
      <c r="E3" s="26"/>
      <c r="F3" s="6"/>
      <c r="G3" s="25" t="s">
        <v>48</v>
      </c>
      <c r="H3" s="25" t="s">
        <v>15</v>
      </c>
      <c r="K3" s="34"/>
      <c r="L3" s="34"/>
    </row>
    <row r="4" spans="2:17" ht="15.95" customHeight="1" x14ac:dyDescent="0.2">
      <c r="B4" s="27" t="s">
        <v>16</v>
      </c>
      <c r="C4" s="8">
        <v>19152.678</v>
      </c>
      <c r="D4" s="8">
        <v>32820.271000000001</v>
      </c>
      <c r="F4" s="27" t="s">
        <v>16</v>
      </c>
      <c r="G4" s="8">
        <v>22369.1</v>
      </c>
      <c r="H4" s="8">
        <v>37109.542999999998</v>
      </c>
      <c r="K4" s="55"/>
      <c r="L4" s="55"/>
      <c r="P4" s="19"/>
      <c r="Q4" s="19"/>
    </row>
    <row r="5" spans="2:17" ht="15.95" customHeight="1" x14ac:dyDescent="0.2">
      <c r="B5" s="28" t="s">
        <v>17</v>
      </c>
      <c r="C5" s="20">
        <v>3297.2629999999999</v>
      </c>
      <c r="D5" s="20">
        <v>5443.5010000000002</v>
      </c>
      <c r="F5" s="28" t="s">
        <v>17</v>
      </c>
      <c r="G5" s="20">
        <v>4946.7089999999998</v>
      </c>
      <c r="H5" s="20">
        <v>7653.7340000000004</v>
      </c>
      <c r="K5" s="55"/>
      <c r="L5" s="55"/>
      <c r="O5" s="19"/>
      <c r="P5" s="19"/>
      <c r="Q5" s="19"/>
    </row>
    <row r="6" spans="2:17" ht="15.95" customHeight="1" x14ac:dyDescent="0.2">
      <c r="B6" s="27" t="s">
        <v>61</v>
      </c>
      <c r="C6" s="8">
        <v>401.59399999999999</v>
      </c>
      <c r="D6" s="8">
        <v>794.33900000000006</v>
      </c>
      <c r="F6" s="27" t="s">
        <v>54</v>
      </c>
      <c r="G6" s="8">
        <v>870.51</v>
      </c>
      <c r="H6" s="8">
        <v>1917.3309999999999</v>
      </c>
      <c r="K6" s="55"/>
      <c r="L6" s="55"/>
      <c r="O6" s="19"/>
      <c r="P6" s="19"/>
      <c r="Q6" s="19"/>
    </row>
    <row r="7" spans="2:17" ht="15.95" customHeight="1" x14ac:dyDescent="0.2">
      <c r="B7" s="28" t="s">
        <v>18</v>
      </c>
      <c r="C7" s="20">
        <v>251.654</v>
      </c>
      <c r="D7" s="20">
        <v>422.18099999999998</v>
      </c>
      <c r="F7" s="28" t="s">
        <v>63</v>
      </c>
      <c r="G7" s="20">
        <v>659.29200000000003</v>
      </c>
      <c r="H7" s="20">
        <v>1230.2249999999999</v>
      </c>
      <c r="K7" s="55"/>
      <c r="L7" s="55"/>
      <c r="O7" s="19"/>
      <c r="P7" s="19"/>
    </row>
    <row r="8" spans="2:17" ht="15.95" customHeight="1" x14ac:dyDescent="0.2">
      <c r="B8" s="27" t="s">
        <v>54</v>
      </c>
      <c r="C8" s="8">
        <v>240.68700000000001</v>
      </c>
      <c r="D8" s="8">
        <v>416.11500000000001</v>
      </c>
      <c r="F8" s="27" t="s">
        <v>61</v>
      </c>
      <c r="G8" s="8">
        <v>412.089</v>
      </c>
      <c r="H8" s="8">
        <v>970.31399999999996</v>
      </c>
      <c r="K8" s="55"/>
      <c r="L8" s="55"/>
      <c r="O8" s="19"/>
      <c r="P8" s="19"/>
      <c r="Q8" s="19"/>
    </row>
    <row r="9" spans="2:17" ht="15.95" customHeight="1" x14ac:dyDescent="0.2">
      <c r="B9" s="28" t="s">
        <v>19</v>
      </c>
      <c r="C9" s="20">
        <v>179.22900000000001</v>
      </c>
      <c r="D9" s="20">
        <v>413.33100000000002</v>
      </c>
      <c r="F9" s="28" t="s">
        <v>19</v>
      </c>
      <c r="G9" s="20">
        <v>191.23599999999999</v>
      </c>
      <c r="H9" s="20">
        <v>910.23699999999997</v>
      </c>
      <c r="K9" s="55"/>
      <c r="L9" s="55"/>
      <c r="O9" s="19"/>
      <c r="P9" s="19"/>
      <c r="Q9" s="19"/>
    </row>
    <row r="10" spans="2:17" ht="15.95" customHeight="1" x14ac:dyDescent="0.2">
      <c r="B10" s="27" t="s">
        <v>63</v>
      </c>
      <c r="C10" s="8">
        <v>251.06</v>
      </c>
      <c r="D10" s="8">
        <v>357.82400000000001</v>
      </c>
      <c r="F10" s="27" t="s">
        <v>18</v>
      </c>
      <c r="G10" s="8">
        <v>322.274</v>
      </c>
      <c r="H10" s="8">
        <v>562.28599999999994</v>
      </c>
      <c r="K10" s="55"/>
      <c r="L10" s="55"/>
      <c r="O10" s="19"/>
      <c r="P10" s="19"/>
      <c r="Q10" s="19"/>
    </row>
    <row r="11" spans="2:17" ht="15.95" customHeight="1" x14ac:dyDescent="0.2">
      <c r="B11" s="28" t="s">
        <v>64</v>
      </c>
      <c r="C11" s="20">
        <v>39.993000000000002</v>
      </c>
      <c r="D11" s="20">
        <v>96.373000000000005</v>
      </c>
      <c r="F11" s="28" t="s">
        <v>69</v>
      </c>
      <c r="G11" s="20">
        <v>80.403999999999996</v>
      </c>
      <c r="H11" s="20">
        <v>145.77000000000001</v>
      </c>
      <c r="K11" s="34"/>
      <c r="L11" s="55"/>
      <c r="O11" s="19"/>
      <c r="P11" s="19"/>
      <c r="Q11" s="19"/>
    </row>
    <row r="12" spans="2:17" ht="15.95" customHeight="1" x14ac:dyDescent="0.2">
      <c r="B12" s="27" t="s">
        <v>20</v>
      </c>
      <c r="C12" s="8">
        <v>41.548000000000002</v>
      </c>
      <c r="D12" s="8">
        <v>90.183000000000007</v>
      </c>
      <c r="F12" s="27" t="s">
        <v>20</v>
      </c>
      <c r="G12" s="8">
        <v>51.554000000000002</v>
      </c>
      <c r="H12" s="8">
        <v>102.82299999999999</v>
      </c>
      <c r="O12" s="19"/>
      <c r="P12" s="19"/>
      <c r="Q12" s="19"/>
    </row>
    <row r="13" spans="2:17" ht="15.95" customHeight="1" x14ac:dyDescent="0.2">
      <c r="B13" s="28" t="s">
        <v>69</v>
      </c>
      <c r="C13" s="20">
        <v>53.784999999999997</v>
      </c>
      <c r="D13" s="20">
        <v>79.805000000000007</v>
      </c>
      <c r="F13" s="28" t="s">
        <v>68</v>
      </c>
      <c r="G13" s="20">
        <v>15.787000000000001</v>
      </c>
      <c r="H13" s="20">
        <v>87.257999999999996</v>
      </c>
      <c r="O13" s="19"/>
      <c r="P13" s="19"/>
    </row>
    <row r="14" spans="2:17" ht="15.95" customHeight="1" x14ac:dyDescent="0.2">
      <c r="B14" s="27" t="s">
        <v>47</v>
      </c>
      <c r="C14" s="7">
        <f>C15-SUM(C4:C13)</f>
        <v>68.547000000005937</v>
      </c>
      <c r="D14" s="7">
        <f>D15-SUM(D4:D13)</f>
        <v>180.10399999999936</v>
      </c>
      <c r="F14" s="27" t="s">
        <v>47</v>
      </c>
      <c r="G14" s="7">
        <f>G15-SUM(G4:G13)</f>
        <v>128.66700000000128</v>
      </c>
      <c r="H14" s="7">
        <f>H15-SUM(H4:H13)</f>
        <v>257.09799999998359</v>
      </c>
      <c r="L14" s="55"/>
      <c r="O14" s="19"/>
      <c r="P14" s="19"/>
      <c r="Q14" s="19"/>
    </row>
    <row r="15" spans="2:17" ht="20.100000000000001" customHeight="1" x14ac:dyDescent="0.2">
      <c r="B15" s="53" t="s">
        <v>13</v>
      </c>
      <c r="C15" s="57">
        <v>23978.038000000004</v>
      </c>
      <c r="D15" s="57">
        <v>41114.026999999987</v>
      </c>
      <c r="F15" s="53" t="s">
        <v>13</v>
      </c>
      <c r="G15" s="57">
        <v>30047.621999999999</v>
      </c>
      <c r="H15" s="57">
        <v>50946.618999999977</v>
      </c>
      <c r="O15" s="19"/>
      <c r="P15" s="19"/>
      <c r="Q15" s="19"/>
    </row>
    <row r="16" spans="2:17" ht="12" customHeight="1" x14ac:dyDescent="0.2">
      <c r="J16" s="29"/>
      <c r="K16" s="29"/>
      <c r="L16" s="55"/>
      <c r="O16" s="19"/>
      <c r="P16" s="19"/>
      <c r="Q16" s="19"/>
    </row>
    <row r="17" spans="2:17" ht="12" customHeight="1" x14ac:dyDescent="0.2">
      <c r="J17" s="32"/>
      <c r="K17" s="29"/>
      <c r="O17" s="19"/>
      <c r="P17" s="19"/>
      <c r="Q17" s="19"/>
    </row>
    <row r="18" spans="2:17" ht="30" customHeight="1" x14ac:dyDescent="0.2">
      <c r="B18" s="3" t="s">
        <v>52</v>
      </c>
      <c r="F18" s="24"/>
      <c r="J18" s="29"/>
      <c r="K18" s="29"/>
      <c r="O18" s="19"/>
      <c r="P18" s="19"/>
      <c r="Q18" s="19"/>
    </row>
    <row r="19" spans="2:17" ht="20.100000000000001" customHeight="1" x14ac:dyDescent="0.2">
      <c r="B19" s="41">
        <v>2021</v>
      </c>
      <c r="F19" s="41" t="s">
        <v>67</v>
      </c>
      <c r="J19" s="32"/>
      <c r="K19" s="29"/>
      <c r="L19" s="34"/>
      <c r="O19" s="19"/>
      <c r="P19" s="19"/>
    </row>
    <row r="20" spans="2:17" ht="30" customHeight="1" x14ac:dyDescent="0.2">
      <c r="B20" s="6"/>
      <c r="C20" s="25" t="s">
        <v>48</v>
      </c>
      <c r="D20" s="25" t="s">
        <v>15</v>
      </c>
      <c r="E20" s="26"/>
      <c r="F20" s="6"/>
      <c r="G20" s="25" t="s">
        <v>48</v>
      </c>
      <c r="H20" s="25" t="s">
        <v>15</v>
      </c>
      <c r="K20" s="29"/>
      <c r="O20" s="19"/>
      <c r="P20" s="19"/>
      <c r="Q20" s="19"/>
    </row>
    <row r="21" spans="2:17" ht="15.95" customHeight="1" x14ac:dyDescent="0.2">
      <c r="B21" s="27" t="s">
        <v>53</v>
      </c>
      <c r="C21" s="8">
        <v>7181.518</v>
      </c>
      <c r="D21" s="8">
        <v>16148.445</v>
      </c>
      <c r="F21" s="27" t="s">
        <v>53</v>
      </c>
      <c r="G21" s="8">
        <v>5838.0879999999997</v>
      </c>
      <c r="H21" s="8">
        <v>15594.617</v>
      </c>
      <c r="I21"/>
      <c r="J21" s="29"/>
      <c r="K21" s="29"/>
      <c r="O21" s="19"/>
      <c r="P21" s="19"/>
      <c r="Q21" s="19"/>
    </row>
    <row r="22" spans="2:17" ht="15.95" customHeight="1" x14ac:dyDescent="0.2">
      <c r="B22" s="28" t="s">
        <v>16</v>
      </c>
      <c r="C22" s="20">
        <v>4173.6679999999997</v>
      </c>
      <c r="D22" s="20">
        <v>7946.5020000000004</v>
      </c>
      <c r="F22" s="28" t="s">
        <v>16</v>
      </c>
      <c r="G22" s="20">
        <v>3081.1590000000001</v>
      </c>
      <c r="H22" s="20">
        <v>5374.8549999999996</v>
      </c>
      <c r="I22"/>
      <c r="J22" s="29"/>
      <c r="K22" s="29"/>
      <c r="O22" s="19"/>
      <c r="P22" s="19"/>
      <c r="Q22" s="19"/>
    </row>
    <row r="23" spans="2:17" ht="15.95" customHeight="1" x14ac:dyDescent="0.2">
      <c r="B23" s="27" t="s">
        <v>55</v>
      </c>
      <c r="C23" s="8">
        <v>813.32</v>
      </c>
      <c r="D23" s="8">
        <v>1467.9780000000001</v>
      </c>
      <c r="F23" s="27" t="s">
        <v>19</v>
      </c>
      <c r="G23" s="8">
        <v>485.44200000000001</v>
      </c>
      <c r="H23" s="8">
        <v>1713.4570000000001</v>
      </c>
      <c r="I23"/>
      <c r="J23" s="19"/>
      <c r="K23" s="19"/>
      <c r="O23" s="19"/>
      <c r="P23" s="19"/>
      <c r="Q23" s="19"/>
    </row>
    <row r="24" spans="2:17" ht="15.95" customHeight="1" x14ac:dyDescent="0.2">
      <c r="B24" s="28" t="s">
        <v>60</v>
      </c>
      <c r="C24" s="20">
        <v>822.53499999999997</v>
      </c>
      <c r="D24" s="20">
        <v>1058.7539999999999</v>
      </c>
      <c r="F24" s="28" t="s">
        <v>55</v>
      </c>
      <c r="G24" s="20">
        <v>858.24</v>
      </c>
      <c r="H24" s="20">
        <v>1461.0409999999999</v>
      </c>
      <c r="I24"/>
      <c r="J24" s="19"/>
      <c r="K24" s="19"/>
      <c r="O24" s="19"/>
      <c r="P24" s="19"/>
      <c r="Q24" s="19"/>
    </row>
    <row r="25" spans="2:17" ht="15.95" customHeight="1" x14ac:dyDescent="0.2">
      <c r="B25" s="27" t="s">
        <v>19</v>
      </c>
      <c r="C25" s="8">
        <v>252.80699999999999</v>
      </c>
      <c r="D25" s="8">
        <v>888.625</v>
      </c>
      <c r="F25" s="27" t="s">
        <v>61</v>
      </c>
      <c r="G25" s="8">
        <v>453.70600000000002</v>
      </c>
      <c r="H25" s="8">
        <v>1078.452</v>
      </c>
      <c r="I25"/>
      <c r="J25"/>
      <c r="K25" s="55"/>
      <c r="L25" s="55"/>
      <c r="O25" s="19"/>
      <c r="P25" s="19"/>
      <c r="Q25" s="19"/>
    </row>
    <row r="26" spans="2:17" ht="15.95" customHeight="1" x14ac:dyDescent="0.2">
      <c r="B26" s="28" t="s">
        <v>54</v>
      </c>
      <c r="C26" s="20">
        <v>499.911</v>
      </c>
      <c r="D26" s="20">
        <v>593.87699999999995</v>
      </c>
      <c r="F26" s="28" t="s">
        <v>60</v>
      </c>
      <c r="G26" s="20">
        <v>650.61400000000003</v>
      </c>
      <c r="H26" s="20">
        <v>801.67700000000002</v>
      </c>
      <c r="I26"/>
      <c r="J26"/>
      <c r="K26" s="55"/>
      <c r="L26" s="55"/>
      <c r="O26" s="19"/>
      <c r="P26" s="19"/>
      <c r="Q26" s="19"/>
    </row>
    <row r="27" spans="2:17" ht="15.95" customHeight="1" x14ac:dyDescent="0.2">
      <c r="B27" s="27" t="s">
        <v>47</v>
      </c>
      <c r="C27" s="7">
        <f>C28-SUM(C21:C26)</f>
        <v>295.29100000000108</v>
      </c>
      <c r="D27" s="7">
        <f>D28-SUM(D21:D26)</f>
        <v>438.90299999999843</v>
      </c>
      <c r="F27" s="27" t="s">
        <v>47</v>
      </c>
      <c r="G27" s="7">
        <f>G28-SUM(G21:G26)</f>
        <v>949.15400000000045</v>
      </c>
      <c r="H27" s="7">
        <f>H28-SUM(H21:H26)</f>
        <v>1279.257999999998</v>
      </c>
      <c r="I27"/>
      <c r="J27"/>
      <c r="K27" s="55"/>
      <c r="L27" s="55"/>
      <c r="O27" s="19"/>
      <c r="P27" s="19"/>
      <c r="Q27" s="19"/>
    </row>
    <row r="28" spans="2:17" ht="20.100000000000001" customHeight="1" x14ac:dyDescent="0.2">
      <c r="B28" s="53" t="s">
        <v>13</v>
      </c>
      <c r="C28" s="57">
        <v>14039.050000000001</v>
      </c>
      <c r="D28" s="57">
        <v>28543.083999999999</v>
      </c>
      <c r="F28" s="53" t="s">
        <v>13</v>
      </c>
      <c r="G28" s="57">
        <v>12316.402999999998</v>
      </c>
      <c r="H28" s="57">
        <v>27303.357</v>
      </c>
      <c r="I28"/>
      <c r="O28" s="19"/>
      <c r="P28" s="19"/>
      <c r="Q28" s="19"/>
    </row>
    <row r="29" spans="2:17" x14ac:dyDescent="0.2">
      <c r="B29"/>
      <c r="C29"/>
      <c r="D29"/>
      <c r="E29"/>
      <c r="F29"/>
      <c r="G29"/>
      <c r="H29"/>
      <c r="I29"/>
      <c r="L29" s="34"/>
      <c r="O29" s="19"/>
      <c r="P29" s="19"/>
      <c r="Q29" s="19"/>
    </row>
    <row r="30" spans="2:17" x14ac:dyDescent="0.2">
      <c r="B30"/>
      <c r="C30"/>
      <c r="D30"/>
      <c r="E30"/>
      <c r="F30"/>
      <c r="G30"/>
      <c r="H30"/>
      <c r="I30"/>
      <c r="O30" s="19"/>
      <c r="P30" s="19"/>
      <c r="Q30" s="19"/>
    </row>
    <row r="31" spans="2:17" x14ac:dyDescent="0.2">
      <c r="B31"/>
      <c r="C31"/>
      <c r="D31"/>
      <c r="E31"/>
      <c r="F31"/>
      <c r="G31"/>
      <c r="H31" s="13" t="s">
        <v>11</v>
      </c>
      <c r="I31"/>
      <c r="J31"/>
      <c r="K31" s="55"/>
      <c r="L31" s="55"/>
      <c r="O31" s="19"/>
      <c r="P31" s="19"/>
      <c r="Q31" s="19"/>
    </row>
    <row r="32" spans="2:17" x14ac:dyDescent="0.2">
      <c r="B32"/>
      <c r="C32"/>
      <c r="D32"/>
      <c r="E32"/>
      <c r="F32"/>
      <c r="G32"/>
      <c r="H32"/>
      <c r="O32" s="19"/>
      <c r="P32" s="19"/>
      <c r="Q32" s="19"/>
    </row>
    <row r="33" spans="2:17" x14ac:dyDescent="0.2">
      <c r="B33"/>
      <c r="C33"/>
      <c r="D33"/>
      <c r="E33"/>
      <c r="F33"/>
      <c r="G33" s="30"/>
      <c r="H33" s="30"/>
      <c r="L33" s="55"/>
      <c r="O33" s="19"/>
      <c r="P33" s="19"/>
      <c r="Q33" s="19"/>
    </row>
    <row r="34" spans="2:17" x14ac:dyDescent="0.2">
      <c r="B34"/>
      <c r="C34"/>
      <c r="D34"/>
      <c r="E34"/>
      <c r="F34"/>
      <c r="G34" s="30"/>
      <c r="H34" s="30"/>
      <c r="J34"/>
      <c r="L34" s="55"/>
      <c r="O34" s="19"/>
      <c r="P34" s="19"/>
      <c r="Q34" s="19"/>
    </row>
    <row r="35" spans="2:17" x14ac:dyDescent="0.2">
      <c r="B35"/>
      <c r="C35"/>
      <c r="D35"/>
      <c r="E35"/>
      <c r="F35"/>
      <c r="G35" s="30"/>
      <c r="H35" s="30"/>
      <c r="J35"/>
      <c r="K35" s="56"/>
      <c r="L35" s="55"/>
      <c r="O35" s="19"/>
      <c r="P35" s="19"/>
      <c r="Q35" s="19"/>
    </row>
    <row r="36" spans="2:17" x14ac:dyDescent="0.2">
      <c r="B36"/>
      <c r="C36"/>
      <c r="D36"/>
      <c r="E36"/>
      <c r="F36"/>
      <c r="G36" s="30"/>
      <c r="H36" s="30"/>
      <c r="J36"/>
      <c r="K36" s="56"/>
      <c r="L36" s="55"/>
      <c r="O36" s="19"/>
      <c r="P36" s="19"/>
      <c r="Q36" s="19"/>
    </row>
    <row r="37" spans="2:17" x14ac:dyDescent="0.2">
      <c r="B37"/>
      <c r="C37"/>
      <c r="D37"/>
      <c r="E37"/>
      <c r="F37"/>
      <c r="G37" s="30"/>
      <c r="H37" s="30"/>
      <c r="J37"/>
      <c r="K37" s="56"/>
      <c r="L37" s="34"/>
      <c r="O37" s="19"/>
      <c r="P37" s="19"/>
      <c r="Q37" s="19"/>
    </row>
    <row r="38" spans="2:17" x14ac:dyDescent="0.2">
      <c r="B38"/>
      <c r="C38"/>
      <c r="D38"/>
      <c r="E38"/>
      <c r="F38"/>
      <c r="G38" s="30"/>
      <c r="H38" s="30"/>
      <c r="J38"/>
      <c r="K38" s="56"/>
      <c r="O38" s="19"/>
      <c r="P38" s="19"/>
      <c r="Q38" s="19"/>
    </row>
    <row r="39" spans="2:17" x14ac:dyDescent="0.2">
      <c r="B39"/>
      <c r="C39"/>
      <c r="D39"/>
      <c r="E39"/>
      <c r="F39"/>
      <c r="G39" s="30"/>
      <c r="H39" s="30"/>
      <c r="J39"/>
      <c r="K39" s="56"/>
      <c r="L39" s="34"/>
      <c r="O39" s="19"/>
      <c r="P39" s="19"/>
      <c r="Q39" s="19"/>
    </row>
    <row r="40" spans="2:17" x14ac:dyDescent="0.2">
      <c r="B40"/>
      <c r="C40"/>
      <c r="D40"/>
      <c r="E40"/>
      <c r="F40"/>
      <c r="G40" s="30"/>
      <c r="H40" s="30"/>
      <c r="J40"/>
      <c r="K40" s="56"/>
      <c r="L40" s="34"/>
      <c r="O40" s="19"/>
      <c r="P40" s="19"/>
      <c r="Q40" s="19"/>
    </row>
    <row r="41" spans="2:17" x14ac:dyDescent="0.2">
      <c r="B41"/>
      <c r="C41"/>
      <c r="D41"/>
      <c r="E41"/>
      <c r="F41"/>
      <c r="G41" s="30"/>
      <c r="H41" s="30"/>
      <c r="K41" s="56"/>
      <c r="O41" s="19"/>
      <c r="P41" s="19"/>
      <c r="Q41" s="19"/>
    </row>
    <row r="42" spans="2:17" x14ac:dyDescent="0.2">
      <c r="B42"/>
      <c r="C42"/>
      <c r="D42"/>
      <c r="E42"/>
      <c r="F42"/>
      <c r="G42" s="30"/>
      <c r="H42" s="30"/>
      <c r="K42" s="56"/>
      <c r="L42" s="55"/>
      <c r="O42" s="19"/>
      <c r="P42" s="19"/>
      <c r="Q42" s="19"/>
    </row>
    <row r="43" spans="2:17" x14ac:dyDescent="0.2">
      <c r="B43"/>
      <c r="C43"/>
      <c r="D43"/>
      <c r="E43"/>
      <c r="F43"/>
      <c r="G43" s="30"/>
      <c r="H43" s="30"/>
      <c r="K43" s="56"/>
      <c r="O43" s="19"/>
      <c r="P43" s="19"/>
      <c r="Q43" s="19"/>
    </row>
    <row r="44" spans="2:17" x14ac:dyDescent="0.2">
      <c r="B44"/>
      <c r="C44"/>
      <c r="D44"/>
      <c r="E44"/>
      <c r="F44"/>
      <c r="G44" s="30"/>
      <c r="H44" s="30"/>
      <c r="K44" s="56"/>
      <c r="O44" s="19"/>
      <c r="P44" s="19"/>
      <c r="Q44" s="19"/>
    </row>
    <row r="45" spans="2:17" x14ac:dyDescent="0.2">
      <c r="B45"/>
      <c r="C45"/>
      <c r="D45"/>
      <c r="E45"/>
      <c r="F45"/>
      <c r="G45" s="30"/>
      <c r="H45" s="30"/>
      <c r="K45" s="34"/>
      <c r="O45" s="19"/>
      <c r="P45" s="19"/>
    </row>
    <row r="46" spans="2:17" x14ac:dyDescent="0.2">
      <c r="B46"/>
      <c r="C46"/>
      <c r="D46"/>
      <c r="E46"/>
      <c r="F46"/>
      <c r="G46" s="30"/>
      <c r="H46" s="30"/>
      <c r="I46" s="19"/>
      <c r="K46" s="34"/>
      <c r="O46" s="19"/>
      <c r="P46" s="19"/>
    </row>
    <row r="47" spans="2:17" x14ac:dyDescent="0.2">
      <c r="B47"/>
      <c r="C47"/>
      <c r="D47"/>
      <c r="E47"/>
      <c r="F47"/>
      <c r="G47" s="30"/>
      <c r="H47" s="30"/>
      <c r="K47" s="34"/>
      <c r="O47" s="19"/>
      <c r="P47" s="19"/>
    </row>
    <row r="48" spans="2:17" x14ac:dyDescent="0.2">
      <c r="B48"/>
      <c r="C48"/>
      <c r="D48"/>
      <c r="E48"/>
      <c r="F48"/>
      <c r="G48" s="30"/>
      <c r="H48" s="30"/>
      <c r="K48" s="34"/>
      <c r="L48" s="34"/>
      <c r="O48" s="19"/>
      <c r="P48" s="19"/>
    </row>
    <row r="49" spans="2:16" x14ac:dyDescent="0.2">
      <c r="B49"/>
      <c r="C49"/>
      <c r="D49"/>
      <c r="E49"/>
      <c r="F49"/>
      <c r="G49" s="30"/>
      <c r="H49" s="30"/>
      <c r="L49" s="34"/>
      <c r="O49" s="19"/>
      <c r="P49" s="19"/>
    </row>
    <row r="50" spans="2:16" x14ac:dyDescent="0.2">
      <c r="B50"/>
      <c r="C50"/>
      <c r="D50"/>
      <c r="E50"/>
      <c r="F50"/>
      <c r="G50"/>
      <c r="H50"/>
      <c r="O50" s="19"/>
      <c r="P50" s="19"/>
    </row>
    <row r="51" spans="2:16" x14ac:dyDescent="0.2">
      <c r="B51"/>
      <c r="C51"/>
      <c r="D51"/>
      <c r="E51"/>
      <c r="F51"/>
      <c r="G51" s="30"/>
      <c r="H51" s="30"/>
      <c r="O51" s="19"/>
      <c r="P51" s="19"/>
    </row>
    <row r="52" spans="2:16" x14ac:dyDescent="0.2">
      <c r="B52"/>
      <c r="C52"/>
      <c r="D52"/>
      <c r="E52"/>
      <c r="F52"/>
      <c r="G52" s="30"/>
      <c r="H52" s="30"/>
      <c r="O52" s="19"/>
      <c r="P52" s="19"/>
    </row>
    <row r="53" spans="2:16" x14ac:dyDescent="0.2">
      <c r="B53"/>
      <c r="C53"/>
      <c r="D53"/>
      <c r="E53"/>
      <c r="F53"/>
      <c r="G53" s="30"/>
      <c r="H53" s="30"/>
      <c r="L53" s="55"/>
      <c r="O53" s="19"/>
      <c r="P53" s="19"/>
    </row>
    <row r="54" spans="2:16" x14ac:dyDescent="0.2">
      <c r="B54"/>
      <c r="C54"/>
      <c r="D54"/>
      <c r="E54"/>
      <c r="F54"/>
      <c r="G54" s="30"/>
      <c r="H54" s="30"/>
      <c r="O54" s="19"/>
      <c r="P54" s="19"/>
    </row>
    <row r="55" spans="2:16" x14ac:dyDescent="0.2">
      <c r="B55"/>
      <c r="C55"/>
      <c r="D55"/>
      <c r="E55"/>
      <c r="F55"/>
      <c r="G55" s="30"/>
      <c r="H55" s="30"/>
      <c r="O55" s="19"/>
      <c r="P55" s="19"/>
    </row>
    <row r="56" spans="2:16" x14ac:dyDescent="0.2">
      <c r="B56"/>
      <c r="C56"/>
      <c r="D56"/>
      <c r="E56"/>
      <c r="F56"/>
      <c r="G56" s="30"/>
      <c r="H56" s="30"/>
      <c r="L56" s="55"/>
      <c r="O56" s="19"/>
      <c r="P56" s="19"/>
    </row>
    <row r="57" spans="2:16" x14ac:dyDescent="0.2">
      <c r="B57"/>
      <c r="C57"/>
      <c r="D57"/>
      <c r="E57"/>
      <c r="F57"/>
      <c r="G57" s="30"/>
      <c r="H57" s="30"/>
      <c r="L57" s="34"/>
      <c r="O57" s="19"/>
      <c r="P57" s="19"/>
    </row>
    <row r="58" spans="2:16" x14ac:dyDescent="0.2">
      <c r="B58"/>
      <c r="C58"/>
      <c r="D58"/>
      <c r="E58"/>
      <c r="F58"/>
      <c r="G58" s="30"/>
      <c r="H58" s="30"/>
      <c r="L58" s="34"/>
      <c r="O58" s="19"/>
      <c r="P58" s="19"/>
    </row>
    <row r="59" spans="2:16" x14ac:dyDescent="0.2">
      <c r="B59"/>
      <c r="C59"/>
      <c r="D59"/>
      <c r="E59"/>
      <c r="F59"/>
      <c r="G59" s="30"/>
      <c r="H59" s="30"/>
      <c r="O59" s="19"/>
      <c r="P59" s="19"/>
    </row>
    <row r="60" spans="2:16" x14ac:dyDescent="0.2">
      <c r="B60"/>
      <c r="C60"/>
      <c r="D60"/>
      <c r="E60"/>
      <c r="F60"/>
      <c r="G60" s="30"/>
      <c r="H60" s="30"/>
      <c r="O60" s="19"/>
      <c r="P60" s="19"/>
    </row>
    <row r="61" spans="2:16" x14ac:dyDescent="0.2">
      <c r="B61"/>
      <c r="C61"/>
      <c r="D61"/>
      <c r="E61"/>
      <c r="F61"/>
      <c r="G61" s="30"/>
      <c r="H61" s="30"/>
      <c r="O61" s="19"/>
      <c r="P61" s="19"/>
    </row>
    <row r="62" spans="2:16" x14ac:dyDescent="0.2">
      <c r="B62"/>
      <c r="C62"/>
      <c r="D62"/>
      <c r="E62"/>
      <c r="F62"/>
      <c r="G62" s="30"/>
      <c r="H62" s="30"/>
      <c r="L62" s="34"/>
      <c r="O62" s="19"/>
      <c r="P62" s="19"/>
    </row>
    <row r="63" spans="2:16" x14ac:dyDescent="0.2">
      <c r="B63"/>
      <c r="C63"/>
      <c r="D63"/>
      <c r="E63"/>
      <c r="F63"/>
      <c r="G63" s="30"/>
      <c r="H63" s="30"/>
      <c r="O63" s="19"/>
      <c r="P63" s="19"/>
    </row>
    <row r="64" spans="2:16" x14ac:dyDescent="0.2">
      <c r="B64"/>
      <c r="C64"/>
      <c r="D64"/>
      <c r="E64"/>
      <c r="F64"/>
      <c r="G64" s="30"/>
      <c r="H64" s="30"/>
    </row>
    <row r="65" spans="2:8" x14ac:dyDescent="0.2">
      <c r="B65"/>
      <c r="C65"/>
      <c r="D65"/>
      <c r="E65"/>
      <c r="F65"/>
      <c r="G65" s="30"/>
      <c r="H65" s="30"/>
    </row>
    <row r="66" spans="2:8" x14ac:dyDescent="0.2">
      <c r="B66"/>
      <c r="C66"/>
      <c r="D66"/>
      <c r="E66"/>
      <c r="F66"/>
      <c r="G66" s="30"/>
      <c r="H66" s="30"/>
    </row>
    <row r="67" spans="2:8" x14ac:dyDescent="0.2">
      <c r="B67"/>
      <c r="C67"/>
      <c r="D67"/>
      <c r="E67"/>
      <c r="F67"/>
      <c r="G67" s="30"/>
      <c r="H67" s="30"/>
    </row>
    <row r="68" spans="2:8" x14ac:dyDescent="0.2">
      <c r="B68"/>
      <c r="C68"/>
      <c r="D68"/>
      <c r="E68"/>
      <c r="F68"/>
      <c r="G68" s="30"/>
      <c r="H68" s="30"/>
    </row>
    <row r="69" spans="2:8" x14ac:dyDescent="0.2">
      <c r="B69"/>
      <c r="C69"/>
      <c r="D69"/>
      <c r="E69"/>
      <c r="F69"/>
      <c r="G69" s="30"/>
      <c r="H69" s="30"/>
    </row>
    <row r="70" spans="2:8" x14ac:dyDescent="0.2">
      <c r="B70"/>
      <c r="C70"/>
      <c r="D70"/>
      <c r="E70"/>
      <c r="F70"/>
      <c r="G70" s="30"/>
      <c r="H70" s="30"/>
    </row>
    <row r="71" spans="2:8" x14ac:dyDescent="0.2">
      <c r="B71"/>
      <c r="C71"/>
      <c r="D71"/>
      <c r="E71"/>
      <c r="F71"/>
      <c r="G71" s="30"/>
      <c r="H71" s="30"/>
    </row>
    <row r="72" spans="2:8" x14ac:dyDescent="0.2">
      <c r="B72"/>
      <c r="C72"/>
      <c r="D72"/>
      <c r="E72"/>
      <c r="F72"/>
      <c r="G72" s="30"/>
      <c r="H72" s="30"/>
    </row>
    <row r="73" spans="2:8" x14ac:dyDescent="0.2">
      <c r="B73"/>
      <c r="C73"/>
      <c r="D73"/>
      <c r="E73"/>
      <c r="F73"/>
      <c r="G73" s="30"/>
      <c r="H73" s="30"/>
    </row>
    <row r="74" spans="2:8" x14ac:dyDescent="0.2">
      <c r="B74"/>
      <c r="C74"/>
      <c r="D74"/>
      <c r="E74"/>
      <c r="F74"/>
      <c r="G74" s="30"/>
      <c r="H74" s="30"/>
    </row>
    <row r="75" spans="2:8" x14ac:dyDescent="0.2">
      <c r="B75"/>
      <c r="C75"/>
      <c r="D75"/>
      <c r="E75"/>
      <c r="F75"/>
      <c r="G75" s="30"/>
      <c r="H75" s="30"/>
    </row>
    <row r="76" spans="2:8" x14ac:dyDescent="0.2">
      <c r="B76"/>
      <c r="C76"/>
      <c r="D76"/>
      <c r="E76"/>
      <c r="F76"/>
      <c r="G76"/>
      <c r="H76"/>
    </row>
    <row r="77" spans="2:8" x14ac:dyDescent="0.2">
      <c r="B77"/>
      <c r="C77"/>
      <c r="D77"/>
      <c r="E77"/>
      <c r="F77"/>
      <c r="G77"/>
      <c r="H77"/>
    </row>
    <row r="78" spans="2:8" x14ac:dyDescent="0.2">
      <c r="B78"/>
      <c r="C78"/>
      <c r="D78"/>
      <c r="E78"/>
      <c r="F78"/>
      <c r="G78"/>
      <c r="H78"/>
    </row>
    <row r="79" spans="2:8" x14ac:dyDescent="0.2">
      <c r="B79"/>
      <c r="C79"/>
      <c r="D79"/>
      <c r="E79"/>
      <c r="F79"/>
      <c r="G79"/>
      <c r="H79"/>
    </row>
    <row r="80" spans="2:8" x14ac:dyDescent="0.2">
      <c r="B80"/>
      <c r="C80"/>
      <c r="D80"/>
      <c r="E80"/>
      <c r="F80"/>
      <c r="G80"/>
      <c r="H80"/>
    </row>
    <row r="81" spans="2:8" x14ac:dyDescent="0.2">
      <c r="B81"/>
      <c r="C81"/>
      <c r="D81"/>
      <c r="E81"/>
      <c r="F81"/>
      <c r="G81"/>
      <c r="H81"/>
    </row>
    <row r="82" spans="2:8" x14ac:dyDescent="0.2">
      <c r="B82"/>
      <c r="C82"/>
      <c r="D82"/>
      <c r="E82"/>
      <c r="F82"/>
      <c r="G82"/>
      <c r="H82"/>
    </row>
    <row r="83" spans="2:8" x14ac:dyDescent="0.2">
      <c r="B83"/>
      <c r="C83"/>
      <c r="D83"/>
      <c r="E83"/>
      <c r="F83"/>
      <c r="G83"/>
      <c r="H83"/>
    </row>
    <row r="84" spans="2:8" x14ac:dyDescent="0.2">
      <c r="B84"/>
      <c r="C84"/>
      <c r="D84"/>
      <c r="E84"/>
      <c r="F84"/>
      <c r="G84"/>
      <c r="H84"/>
    </row>
  </sheetData>
  <sheetProtection selectLockedCells="1" selectUnlockedCells="1"/>
  <sortState ref="L34:N62">
    <sortCondition descending="1" ref="N34:N62"/>
  </sortState>
  <hyperlinks>
    <hyperlink ref="H31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20.7109375" customWidth="1"/>
    <col min="3" max="3" width="10.7109375" customWidth="1"/>
    <col min="4" max="16" width="12.7109375" customWidth="1"/>
  </cols>
  <sheetData>
    <row r="1" spans="2:16" ht="29.85" customHeight="1" x14ac:dyDescent="0.2">
      <c r="B1" s="3" t="s">
        <v>21</v>
      </c>
      <c r="C1" s="2"/>
      <c r="D1" s="2"/>
      <c r="E1" s="2"/>
    </row>
    <row r="2" spans="2:16" ht="21.95" customHeight="1" x14ac:dyDescent="0.2">
      <c r="B2" s="5" t="s">
        <v>22</v>
      </c>
      <c r="C2" s="31" t="s">
        <v>4</v>
      </c>
      <c r="D2" s="42" t="s">
        <v>37</v>
      </c>
      <c r="E2" s="42" t="s">
        <v>41</v>
      </c>
      <c r="F2" s="42">
        <v>2012</v>
      </c>
      <c r="G2" s="42">
        <v>2013</v>
      </c>
      <c r="H2" s="42">
        <v>2014</v>
      </c>
      <c r="I2" s="42">
        <v>2015</v>
      </c>
      <c r="J2" s="42">
        <v>2016</v>
      </c>
      <c r="K2" s="42">
        <v>2017</v>
      </c>
      <c r="L2" s="42">
        <v>2018</v>
      </c>
      <c r="M2" s="42">
        <v>2019</v>
      </c>
      <c r="N2" s="42">
        <v>2020</v>
      </c>
      <c r="O2" s="42">
        <v>2021</v>
      </c>
      <c r="P2" s="42">
        <v>2022</v>
      </c>
    </row>
    <row r="3" spans="2:16" ht="21.95" customHeight="1" x14ac:dyDescent="0.2">
      <c r="B3" s="88" t="s">
        <v>49</v>
      </c>
      <c r="C3" s="66" t="s">
        <v>23</v>
      </c>
      <c r="D3" s="8">
        <v>1589</v>
      </c>
      <c r="E3" s="8">
        <v>1591</v>
      </c>
      <c r="F3" s="8">
        <v>1695</v>
      </c>
      <c r="G3" s="8">
        <v>2127</v>
      </c>
      <c r="H3" s="8">
        <v>2255</v>
      </c>
      <c r="I3" s="8">
        <v>2305</v>
      </c>
      <c r="J3" s="8">
        <v>2598</v>
      </c>
      <c r="K3" s="8">
        <v>2650</v>
      </c>
      <c r="L3" s="8">
        <v>2736</v>
      </c>
      <c r="M3" s="8">
        <v>3409</v>
      </c>
      <c r="N3" s="8">
        <v>3456</v>
      </c>
      <c r="O3" s="8">
        <v>3467</v>
      </c>
      <c r="P3" s="8">
        <v>3516</v>
      </c>
    </row>
    <row r="4" spans="2:16" ht="21.95" customHeight="1" x14ac:dyDescent="0.2">
      <c r="B4" s="89" t="s">
        <v>24</v>
      </c>
      <c r="C4" s="79" t="s">
        <v>50</v>
      </c>
      <c r="D4" s="21">
        <v>23903</v>
      </c>
      <c r="E4" s="21">
        <v>23473</v>
      </c>
      <c r="F4" s="21">
        <v>20545</v>
      </c>
      <c r="G4" s="21">
        <v>21306</v>
      </c>
      <c r="H4" s="21">
        <v>18150</v>
      </c>
      <c r="I4" s="21">
        <v>29664</v>
      </c>
      <c r="J4" s="21">
        <v>23689</v>
      </c>
      <c r="K4" s="21">
        <v>35411</v>
      </c>
      <c r="L4" s="21">
        <v>34057</v>
      </c>
      <c r="M4" s="21">
        <v>44120</v>
      </c>
      <c r="N4" s="21">
        <v>45818</v>
      </c>
      <c r="O4" s="21">
        <v>55461</v>
      </c>
      <c r="P4" s="21">
        <v>52919</v>
      </c>
    </row>
    <row r="5" spans="2:16" ht="15" customHeight="1" x14ac:dyDescent="0.2">
      <c r="B5" s="43"/>
    </row>
    <row r="6" spans="2:16" x14ac:dyDescent="0.2">
      <c r="E6" s="13"/>
    </row>
    <row r="7" spans="2:16" x14ac:dyDescent="0.2">
      <c r="D7" s="32"/>
      <c r="O7" s="33" t="s">
        <v>11</v>
      </c>
    </row>
    <row r="8" spans="2:16" x14ac:dyDescent="0.2">
      <c r="D8" s="32"/>
      <c r="E8" s="32"/>
    </row>
    <row r="9" spans="2:16" x14ac:dyDescent="0.2">
      <c r="D9" s="30"/>
      <c r="E9" s="30"/>
    </row>
    <row r="10" spans="2:16" x14ac:dyDescent="0.2">
      <c r="D10" s="30"/>
      <c r="E10" s="30"/>
    </row>
  </sheetData>
  <sheetProtection selectLockedCells="1" selectUnlockedCells="1"/>
  <hyperlinks>
    <hyperlink ref="O7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  <ignoredErrors>
    <ignoredError sqref="D2:E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24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32.5703125" style="2" customWidth="1"/>
    <col min="3" max="3" width="10.85546875" style="2" customWidth="1"/>
    <col min="4" max="16" width="12.7109375" style="2" customWidth="1"/>
    <col min="17" max="17" width="9.140625" style="2"/>
    <col min="18" max="18" width="15" style="2" customWidth="1"/>
    <col min="19" max="16384" width="9.140625" style="2"/>
  </cols>
  <sheetData>
    <row r="1" spans="2:30" ht="29.85" customHeight="1" x14ac:dyDescent="0.2">
      <c r="B1" s="49" t="s">
        <v>25</v>
      </c>
      <c r="C1" s="34"/>
      <c r="D1" s="34"/>
      <c r="E1" s="34"/>
      <c r="S1" s="23"/>
      <c r="T1" s="23"/>
      <c r="U1" s="23"/>
    </row>
    <row r="2" spans="2:30" ht="23.25" customHeight="1" x14ac:dyDescent="0.2">
      <c r="B2" s="50" t="s">
        <v>22</v>
      </c>
      <c r="C2" s="51" t="s">
        <v>4</v>
      </c>
      <c r="D2" s="35">
        <v>2010</v>
      </c>
      <c r="E2" s="35">
        <v>2011</v>
      </c>
      <c r="F2" s="35">
        <v>2012</v>
      </c>
      <c r="G2" s="35">
        <v>2013</v>
      </c>
      <c r="H2" s="35">
        <v>2014</v>
      </c>
      <c r="I2" s="35">
        <v>2015</v>
      </c>
      <c r="J2" s="35">
        <v>2016</v>
      </c>
      <c r="K2" s="35">
        <v>2017</v>
      </c>
      <c r="L2" s="35">
        <v>2018</v>
      </c>
      <c r="M2" s="35">
        <v>2019</v>
      </c>
      <c r="N2" s="35">
        <v>2020</v>
      </c>
      <c r="O2" s="35">
        <v>2021</v>
      </c>
      <c r="P2" s="35">
        <v>2022</v>
      </c>
      <c r="S2" s="23"/>
      <c r="T2" s="23"/>
      <c r="U2" s="23"/>
      <c r="V2" s="29"/>
      <c r="W2" s="29"/>
      <c r="X2" s="29"/>
      <c r="Y2" s="29"/>
      <c r="Z2" s="29"/>
      <c r="AA2" s="29"/>
      <c r="AB2" s="29"/>
      <c r="AC2" s="29"/>
      <c r="AD2" s="29"/>
    </row>
    <row r="3" spans="2:30" ht="18" customHeight="1" x14ac:dyDescent="0.2">
      <c r="B3" s="88" t="s">
        <v>26</v>
      </c>
      <c r="C3" s="90" t="s">
        <v>50</v>
      </c>
      <c r="D3" s="7">
        <v>23903</v>
      </c>
      <c r="E3" s="7">
        <v>23473</v>
      </c>
      <c r="F3" s="7">
        <v>20545</v>
      </c>
      <c r="G3" s="7">
        <v>21306</v>
      </c>
      <c r="H3" s="7">
        <v>18150</v>
      </c>
      <c r="I3" s="7">
        <v>29664</v>
      </c>
      <c r="J3" s="7">
        <v>23689</v>
      </c>
      <c r="K3" s="7">
        <v>35411</v>
      </c>
      <c r="L3" s="7">
        <v>34057</v>
      </c>
      <c r="M3" s="7">
        <v>44120</v>
      </c>
      <c r="N3" s="7">
        <v>45818</v>
      </c>
      <c r="O3" s="7">
        <v>55461</v>
      </c>
      <c r="P3" s="7">
        <v>52919</v>
      </c>
      <c r="S3" s="23"/>
      <c r="T3" s="23"/>
      <c r="U3" s="23"/>
      <c r="V3" s="29"/>
      <c r="W3" s="29"/>
      <c r="X3" s="29"/>
      <c r="Y3" s="29"/>
      <c r="Z3" s="29"/>
      <c r="AA3" s="29"/>
      <c r="AB3" s="29"/>
      <c r="AC3" s="29"/>
      <c r="AD3" s="29"/>
    </row>
    <row r="4" spans="2:30" ht="18" customHeight="1" x14ac:dyDescent="0.2">
      <c r="B4" s="91" t="s">
        <v>27</v>
      </c>
      <c r="C4" s="92" t="s">
        <v>50</v>
      </c>
      <c r="D4" s="36">
        <v>10613.3</v>
      </c>
      <c r="E4" s="36">
        <v>9474.0049999999992</v>
      </c>
      <c r="F4" s="36">
        <v>9398.2620000000006</v>
      </c>
      <c r="G4" s="36">
        <v>10666.201999999999</v>
      </c>
      <c r="H4" s="36">
        <v>11108.842000000001</v>
      </c>
      <c r="I4" s="36">
        <v>10851.198</v>
      </c>
      <c r="J4" s="36">
        <v>12134.391</v>
      </c>
      <c r="K4" s="36">
        <v>9465.59</v>
      </c>
      <c r="L4" s="36">
        <v>9604.8590000000004</v>
      </c>
      <c r="M4" s="36">
        <v>9427.82</v>
      </c>
      <c r="N4" s="36">
        <v>10208.143</v>
      </c>
      <c r="O4" s="36">
        <v>14039.05</v>
      </c>
      <c r="P4" s="36">
        <v>12316.403</v>
      </c>
      <c r="S4" s="23"/>
      <c r="T4" s="23"/>
      <c r="U4" s="23"/>
      <c r="V4" s="29"/>
      <c r="W4" s="29"/>
      <c r="X4" s="29"/>
      <c r="Y4" s="29"/>
      <c r="Z4" s="29"/>
      <c r="AA4" s="29"/>
      <c r="AB4" s="29"/>
      <c r="AC4" s="29"/>
      <c r="AD4" s="29"/>
    </row>
    <row r="5" spans="2:30" ht="18" customHeight="1" x14ac:dyDescent="0.2">
      <c r="B5" s="93" t="s">
        <v>28</v>
      </c>
      <c r="C5" s="94" t="s">
        <v>50</v>
      </c>
      <c r="D5" s="37">
        <v>9174.8070000000007</v>
      </c>
      <c r="E5" s="37">
        <v>6580.0050000000001</v>
      </c>
      <c r="F5" s="37">
        <v>10338.950999999999</v>
      </c>
      <c r="G5" s="37">
        <v>12140.939</v>
      </c>
      <c r="H5" s="37">
        <v>12412.263000000001</v>
      </c>
      <c r="I5" s="37">
        <v>12790.624</v>
      </c>
      <c r="J5" s="37">
        <v>11999.97</v>
      </c>
      <c r="K5" s="37">
        <v>15750.752</v>
      </c>
      <c r="L5" s="37">
        <v>18523.477999999999</v>
      </c>
      <c r="M5" s="37">
        <v>17815.212</v>
      </c>
      <c r="N5" s="37">
        <v>15931.393</v>
      </c>
      <c r="O5" s="37">
        <v>23978.038</v>
      </c>
      <c r="P5" s="37">
        <v>30047.621999999999</v>
      </c>
      <c r="S5" s="23"/>
      <c r="T5" s="23"/>
      <c r="U5" s="23"/>
      <c r="V5" s="29"/>
      <c r="W5" s="29"/>
      <c r="X5" s="29"/>
      <c r="Y5" s="29"/>
      <c r="Z5" s="29"/>
      <c r="AA5" s="29"/>
      <c r="AB5" s="29"/>
      <c r="AC5" s="29"/>
      <c r="AD5" s="29"/>
    </row>
    <row r="6" spans="2:30" ht="18" customHeight="1" x14ac:dyDescent="0.2">
      <c r="B6" s="95"/>
      <c r="C6" s="9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2:30" ht="24" customHeight="1" x14ac:dyDescent="0.2">
      <c r="B7" s="97" t="s">
        <v>29</v>
      </c>
      <c r="C7" s="98" t="s">
        <v>30</v>
      </c>
      <c r="D7" s="38">
        <f>(D5/D3)*100</f>
        <v>38.383495795506846</v>
      </c>
      <c r="E7" s="38">
        <f t="shared" ref="E7" si="0">(E5/E3)*100</f>
        <v>28.032228517871598</v>
      </c>
      <c r="F7" s="38">
        <f t="shared" ref="F7:G7" si="1">(F5/F3)*100</f>
        <v>50.323441226575802</v>
      </c>
      <c r="G7" s="38">
        <f t="shared" si="1"/>
        <v>56.983661879282835</v>
      </c>
      <c r="H7" s="38">
        <f t="shared" ref="H7:J7" si="2">(H5/H3)*100</f>
        <v>68.387123966942156</v>
      </c>
      <c r="I7" s="38">
        <f t="shared" si="2"/>
        <v>43.118338727076591</v>
      </c>
      <c r="J7" s="38">
        <f t="shared" si="2"/>
        <v>50.656296171218706</v>
      </c>
      <c r="K7" s="38">
        <f t="shared" ref="K7:L7" si="3">(K5/K3)*100</f>
        <v>44.479828301940074</v>
      </c>
      <c r="L7" s="38">
        <f t="shared" si="3"/>
        <v>54.389635023636842</v>
      </c>
      <c r="M7" s="38">
        <f t="shared" ref="M7:N7" si="4">(M5/M3)*100</f>
        <v>40.378993653671799</v>
      </c>
      <c r="N7" s="38">
        <f t="shared" si="4"/>
        <v>34.771035400934132</v>
      </c>
      <c r="O7" s="38">
        <f t="shared" ref="O7:P7" si="5">(O5/O3)*100</f>
        <v>43.234052757793769</v>
      </c>
      <c r="P7" s="38">
        <f t="shared" si="5"/>
        <v>56.780404013681284</v>
      </c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2:30" ht="24" customHeight="1" x14ac:dyDescent="0.2">
      <c r="B8" s="99" t="s">
        <v>31</v>
      </c>
      <c r="C8" s="100" t="s">
        <v>50</v>
      </c>
      <c r="D8" s="39">
        <f>D3+D4-D5</f>
        <v>25341.493000000002</v>
      </c>
      <c r="E8" s="39">
        <f t="shared" ref="E8" si="6">E3+E4-E5</f>
        <v>26366.999999999996</v>
      </c>
      <c r="F8" s="39">
        <f t="shared" ref="F8:G8" si="7">F3+F4-F5</f>
        <v>19604.311000000002</v>
      </c>
      <c r="G8" s="39">
        <f t="shared" si="7"/>
        <v>19831.262999999999</v>
      </c>
      <c r="H8" s="39">
        <f t="shared" ref="H8:J8" si="8">H3+H4-H5</f>
        <v>16846.578999999998</v>
      </c>
      <c r="I8" s="39">
        <f t="shared" si="8"/>
        <v>27724.574000000004</v>
      </c>
      <c r="J8" s="39">
        <f t="shared" si="8"/>
        <v>23823.421000000002</v>
      </c>
      <c r="K8" s="39">
        <f t="shared" ref="K8:L8" si="9">K3+K4-K5</f>
        <v>29125.837999999996</v>
      </c>
      <c r="L8" s="39">
        <f t="shared" si="9"/>
        <v>25138.380999999998</v>
      </c>
      <c r="M8" s="39">
        <f t="shared" ref="M8:N8" si="10">M3+M4-M5</f>
        <v>35732.608</v>
      </c>
      <c r="N8" s="39">
        <f t="shared" si="10"/>
        <v>40094.75</v>
      </c>
      <c r="O8" s="39">
        <f t="shared" ref="O8:P8" si="11">O3+O4-O5</f>
        <v>45522.012000000002</v>
      </c>
      <c r="P8" s="39">
        <f t="shared" si="11"/>
        <v>35187.781000000003</v>
      </c>
    </row>
    <row r="9" spans="2:30" ht="24" customHeight="1" x14ac:dyDescent="0.2">
      <c r="B9" s="97" t="s">
        <v>38</v>
      </c>
      <c r="C9" s="98" t="s">
        <v>30</v>
      </c>
      <c r="D9" s="38">
        <f>(D3/D8)*100</f>
        <v>94.323566492313603</v>
      </c>
      <c r="E9" s="38">
        <f t="shared" ref="E9" si="12">(E3/E8)*100</f>
        <v>89.024158986612065</v>
      </c>
      <c r="F9" s="38">
        <f t="shared" ref="F9:G9" si="13">(F3/F8)*100</f>
        <v>104.79837827506408</v>
      </c>
      <c r="G9" s="38">
        <f t="shared" si="13"/>
        <v>107.4364250022805</v>
      </c>
      <c r="H9" s="38">
        <f t="shared" ref="H9:J9" si="14">(H3/H8)*100</f>
        <v>107.73700702083195</v>
      </c>
      <c r="I9" s="38">
        <f t="shared" si="14"/>
        <v>106.99533201123306</v>
      </c>
      <c r="J9" s="38">
        <f t="shared" si="14"/>
        <v>99.435761136068564</v>
      </c>
      <c r="K9" s="38">
        <f t="shared" ref="K9:L9" si="15">(K3/K8)*100</f>
        <v>121.57933447271114</v>
      </c>
      <c r="L9" s="38">
        <f t="shared" si="15"/>
        <v>135.47809622266448</v>
      </c>
      <c r="M9" s="38">
        <f t="shared" ref="M9:N9" si="16">(M3/M8)*100</f>
        <v>123.47265556435177</v>
      </c>
      <c r="N9" s="38">
        <f t="shared" si="16"/>
        <v>114.27431272174037</v>
      </c>
      <c r="O9" s="38">
        <f t="shared" ref="O9:P9" si="17">(O3/O8)*100</f>
        <v>121.83336711918619</v>
      </c>
      <c r="P9" s="38">
        <f t="shared" si="17"/>
        <v>150.3902732599137</v>
      </c>
    </row>
    <row r="10" spans="2:30" ht="26.1" customHeight="1" x14ac:dyDescent="0.2">
      <c r="B10" s="99" t="s">
        <v>40</v>
      </c>
      <c r="C10" s="100" t="s">
        <v>30</v>
      </c>
      <c r="D10" s="40">
        <f>(D3-D5)/D8*100</f>
        <v>58.118884313564308</v>
      </c>
      <c r="E10" s="40">
        <f t="shared" ref="E10" si="18">(E3-E5)/E8*100</f>
        <v>64.068703303371649</v>
      </c>
      <c r="F10" s="40">
        <f t="shared" ref="F10:G10" si="19">(F3-F5)/F8*100</f>
        <v>52.060227977407628</v>
      </c>
      <c r="G10" s="40">
        <f t="shared" si="19"/>
        <v>46.215215843791697</v>
      </c>
      <c r="H10" s="40">
        <f t="shared" ref="H10:J10" si="20">(H3-H5)/H8*100</f>
        <v>34.058766471222434</v>
      </c>
      <c r="I10" s="40">
        <f t="shared" si="20"/>
        <v>60.860722332469372</v>
      </c>
      <c r="J10" s="40">
        <f t="shared" si="20"/>
        <v>49.065287474876094</v>
      </c>
      <c r="K10" s="40">
        <f t="shared" ref="K10:L10" si="21">(K3-K5)/K8*100</f>
        <v>67.501055248607784</v>
      </c>
      <c r="L10" s="40">
        <f t="shared" si="21"/>
        <v>61.792054150185734</v>
      </c>
      <c r="M10" s="40">
        <f t="shared" ref="M10:N10" si="22">(M3-M5)/M8*100</f>
        <v>73.615639810002108</v>
      </c>
      <c r="N10" s="40">
        <f t="shared" si="22"/>
        <v>74.539950991089853</v>
      </c>
      <c r="O10" s="40">
        <f t="shared" ref="O10:P10" si="23">(O3-O5)/O8*100</f>
        <v>69.159864902280674</v>
      </c>
      <c r="P10" s="40">
        <f t="shared" si="23"/>
        <v>64.998068505655411</v>
      </c>
    </row>
    <row r="11" spans="2:30" x14ac:dyDescent="0.2">
      <c r="B11" s="58" t="s">
        <v>32</v>
      </c>
    </row>
    <row r="12" spans="2:30" x14ac:dyDescent="0.2">
      <c r="B12" s="58" t="s">
        <v>33</v>
      </c>
    </row>
    <row r="13" spans="2:30" x14ac:dyDescent="0.2">
      <c r="B13" s="58" t="s">
        <v>34</v>
      </c>
      <c r="O13" s="22" t="s">
        <v>11</v>
      </c>
    </row>
    <row r="14" spans="2:30" x14ac:dyDescent="0.2">
      <c r="B14" s="58" t="s">
        <v>35</v>
      </c>
    </row>
    <row r="15" spans="2:30" x14ac:dyDescent="0.2">
      <c r="B15" s="58" t="s">
        <v>36</v>
      </c>
    </row>
    <row r="16" spans="2:30" x14ac:dyDescent="0.2">
      <c r="C16" s="23"/>
    </row>
    <row r="17" spans="3:3" x14ac:dyDescent="0.2">
      <c r="C17" s="23"/>
    </row>
    <row r="23" spans="3:3" x14ac:dyDescent="0.2">
      <c r="C23" s="23"/>
    </row>
    <row r="24" spans="3:3" x14ac:dyDescent="0.2">
      <c r="C24" s="23"/>
    </row>
  </sheetData>
  <sheetProtection selectLockedCells="1" selectUnlockedCells="1"/>
  <hyperlinks>
    <hyperlink ref="O13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73" firstPageNumber="0" fitToWidth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2</vt:i4>
      </vt:variant>
    </vt:vector>
  </HeadingPairs>
  <TitlesOfParts>
    <vt:vector size="8" baseType="lpstr">
      <vt:lpstr>ÍNDICE</vt:lpstr>
      <vt:lpstr>1</vt:lpstr>
      <vt:lpstr>2</vt:lpstr>
      <vt:lpstr>3</vt:lpstr>
      <vt:lpstr>4</vt:lpstr>
      <vt:lpstr>5</vt:lpstr>
      <vt:lpstr>'1'!Área_de_Impressão</vt:lpstr>
      <vt:lpstr>'2'!Área_de_Impressão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Ana Dias</cp:lastModifiedBy>
  <cp:lastPrinted>2019-10-03T16:09:57Z</cp:lastPrinted>
  <dcterms:created xsi:type="dcterms:W3CDTF">2011-10-20T09:20:09Z</dcterms:created>
  <dcterms:modified xsi:type="dcterms:W3CDTF">2023-07-26T10:17:57Z</dcterms:modified>
</cp:coreProperties>
</file>