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dias\Documents\WORK_D\AMIS\GlobalAgrimar\ATUALIZACAO_2023\FICHEIROS\Horticolas\"/>
    </mc:Choice>
  </mc:AlternateContent>
  <bookViews>
    <workbookView xWindow="-105" yWindow="225" windowWidth="11280" windowHeight="7215" tabRatio="730"/>
  </bookViews>
  <sheets>
    <sheet name="ÍNDICE" sheetId="15" r:id="rId1"/>
    <sheet name="1" sheetId="14" r:id="rId2"/>
    <sheet name="2" sheetId="16" r:id="rId3"/>
    <sheet name="3" sheetId="10" r:id="rId4"/>
    <sheet name="4" sheetId="17" r:id="rId5"/>
    <sheet name="5" sheetId="11" r:id="rId6"/>
  </sheets>
  <definedNames>
    <definedName name="_xlnm.Print_Area" localSheetId="1">'1'!$B$1:$M$51</definedName>
    <definedName name="_xlnm.Print_Area" localSheetId="0">ÍNDICE!$A$1:$C$10</definedName>
  </definedNames>
  <calcPr calcId="152511"/>
</workbook>
</file>

<file path=xl/calcChain.xml><?xml version="1.0" encoding="utf-8"?>
<calcChain xmlns="http://schemas.openxmlformats.org/spreadsheetml/2006/main">
  <c r="D22" i="10" l="1"/>
  <c r="C22" i="10"/>
  <c r="P8" i="11" l="1"/>
  <c r="P10" i="11" s="1"/>
  <c r="P7" i="11"/>
  <c r="Q15" i="16"/>
  <c r="Q12" i="16"/>
  <c r="Q8" i="16"/>
  <c r="Q5" i="16"/>
  <c r="Q51" i="14"/>
  <c r="Q50" i="14"/>
  <c r="Q48" i="14"/>
  <c r="Q45" i="14"/>
  <c r="Q41" i="14"/>
  <c r="Q40" i="14"/>
  <c r="Q38" i="14"/>
  <c r="Q35" i="14"/>
  <c r="Q31" i="14"/>
  <c r="Q30" i="14"/>
  <c r="Q28" i="14"/>
  <c r="Q25" i="14"/>
  <c r="Q21" i="14"/>
  <c r="Q20" i="14"/>
  <c r="Q18" i="14"/>
  <c r="Q15" i="14"/>
  <c r="Q11" i="14"/>
  <c r="Q10" i="14"/>
  <c r="Q8" i="14"/>
  <c r="Q5" i="14"/>
  <c r="P9" i="11" l="1"/>
  <c r="H12" i="10"/>
  <c r="G12" i="10"/>
  <c r="H22" i="10"/>
  <c r="G22" i="10"/>
  <c r="O8" i="11" l="1"/>
  <c r="O9" i="11" s="1"/>
  <c r="O7" i="11"/>
  <c r="D12" i="10"/>
  <c r="C12" i="10"/>
  <c r="P15" i="16"/>
  <c r="P12" i="16"/>
  <c r="P8" i="16"/>
  <c r="P5" i="16"/>
  <c r="P51" i="14"/>
  <c r="P50" i="14"/>
  <c r="P48" i="14"/>
  <c r="P45" i="14"/>
  <c r="P41" i="14"/>
  <c r="P40" i="14"/>
  <c r="P38" i="14"/>
  <c r="P35" i="14"/>
  <c r="P31" i="14"/>
  <c r="P30" i="14"/>
  <c r="P28" i="14"/>
  <c r="P25" i="14"/>
  <c r="P21" i="14"/>
  <c r="P20" i="14"/>
  <c r="P18" i="14"/>
  <c r="P15" i="14"/>
  <c r="P11" i="14"/>
  <c r="P10" i="14"/>
  <c r="P8" i="14"/>
  <c r="P5" i="14"/>
  <c r="O10" i="11" l="1"/>
  <c r="L15" i="14"/>
  <c r="N8" i="11" l="1"/>
  <c r="N10" i="11" s="1"/>
  <c r="N7" i="11"/>
  <c r="M8" i="11"/>
  <c r="M10" i="11" s="1"/>
  <c r="M7" i="11"/>
  <c r="O15" i="16"/>
  <c r="O12" i="16"/>
  <c r="O8" i="16"/>
  <c r="O5" i="16"/>
  <c r="O51" i="14"/>
  <c r="O50" i="14"/>
  <c r="O48" i="14"/>
  <c r="O45" i="14"/>
  <c r="O41" i="14"/>
  <c r="O40" i="14"/>
  <c r="O38" i="14"/>
  <c r="O35" i="14"/>
  <c r="O31" i="14"/>
  <c r="O30" i="14"/>
  <c r="O28" i="14"/>
  <c r="O25" i="14"/>
  <c r="O21" i="14"/>
  <c r="O20" i="14"/>
  <c r="O18" i="14"/>
  <c r="O15" i="14"/>
  <c r="O11" i="14"/>
  <c r="O10" i="14"/>
  <c r="O8" i="14"/>
  <c r="O5" i="14"/>
  <c r="M9" i="11" l="1"/>
  <c r="N9" i="11"/>
  <c r="N15" i="16" l="1"/>
  <c r="N12" i="16"/>
  <c r="N8" i="16"/>
  <c r="N5" i="16"/>
  <c r="N51" i="14"/>
  <c r="N50" i="14"/>
  <c r="N48" i="14"/>
  <c r="N45" i="14"/>
  <c r="N41" i="14"/>
  <c r="N40" i="14"/>
  <c r="N38" i="14"/>
  <c r="N35" i="14"/>
  <c r="N31" i="14"/>
  <c r="N30" i="14"/>
  <c r="N28" i="14"/>
  <c r="N25" i="14"/>
  <c r="N21" i="14"/>
  <c r="N20" i="14"/>
  <c r="N18" i="14"/>
  <c r="N15" i="14"/>
  <c r="N11" i="14"/>
  <c r="N10" i="14"/>
  <c r="N8" i="14"/>
  <c r="N5" i="14"/>
  <c r="K25" i="14" l="1"/>
  <c r="L8" i="11"/>
  <c r="L10" i="11" s="1"/>
  <c r="L7" i="11"/>
  <c r="M15" i="16"/>
  <c r="M12" i="16"/>
  <c r="M8" i="16"/>
  <c r="M5" i="16"/>
  <c r="M51" i="14"/>
  <c r="M50" i="14"/>
  <c r="M48" i="14"/>
  <c r="M45" i="14"/>
  <c r="M41" i="14"/>
  <c r="M40" i="14"/>
  <c r="M38" i="14"/>
  <c r="M35" i="14"/>
  <c r="M31" i="14"/>
  <c r="M30" i="14"/>
  <c r="M28" i="14"/>
  <c r="M25" i="14"/>
  <c r="M21" i="14"/>
  <c r="M20" i="14"/>
  <c r="M18" i="14"/>
  <c r="M15" i="14"/>
  <c r="M11" i="14"/>
  <c r="M10" i="14"/>
  <c r="M8" i="14"/>
  <c r="M5" i="14"/>
  <c r="L9" i="11" l="1"/>
  <c r="L51" i="14" l="1"/>
  <c r="L50" i="14"/>
  <c r="L48" i="14"/>
  <c r="L45" i="14"/>
  <c r="L41" i="14"/>
  <c r="L40" i="14"/>
  <c r="L38" i="14"/>
  <c r="L35" i="14"/>
  <c r="L31" i="14"/>
  <c r="L30" i="14"/>
  <c r="L28" i="14"/>
  <c r="L25" i="14"/>
  <c r="L21" i="14"/>
  <c r="L20" i="14"/>
  <c r="L18" i="14"/>
  <c r="L11" i="14"/>
  <c r="L10" i="14"/>
  <c r="L8" i="14"/>
  <c r="L5" i="14"/>
  <c r="L15" i="16"/>
  <c r="L12" i="16"/>
  <c r="L8" i="16"/>
  <c r="L5" i="16"/>
  <c r="K8" i="11"/>
  <c r="K10" i="11" s="1"/>
  <c r="K7" i="11"/>
  <c r="K9" i="11" l="1"/>
  <c r="K21" i="14" l="1"/>
  <c r="K20" i="14"/>
  <c r="K11" i="14"/>
  <c r="K10" i="14"/>
  <c r="J8" i="11" l="1"/>
  <c r="J10" i="11" s="1"/>
  <c r="I8" i="11"/>
  <c r="I9" i="11" s="1"/>
  <c r="J7" i="11"/>
  <c r="I7" i="11"/>
  <c r="K15" i="16"/>
  <c r="K12" i="16"/>
  <c r="K8" i="16"/>
  <c r="K5" i="16"/>
  <c r="K51" i="14"/>
  <c r="K50" i="14"/>
  <c r="K48" i="14"/>
  <c r="K45" i="14"/>
  <c r="K41" i="14"/>
  <c r="K40" i="14"/>
  <c r="K38" i="14"/>
  <c r="K35" i="14"/>
  <c r="K31" i="14"/>
  <c r="K30" i="14"/>
  <c r="K28" i="14"/>
  <c r="K18" i="14"/>
  <c r="K15" i="14"/>
  <c r="K8" i="14"/>
  <c r="K5" i="14"/>
  <c r="I10" i="11" l="1"/>
  <c r="J9" i="11"/>
  <c r="H8" i="11"/>
  <c r="H9" i="11" s="1"/>
  <c r="H7" i="11"/>
  <c r="H10" i="11" l="1"/>
  <c r="J15" i="16"/>
  <c r="J12" i="16"/>
  <c r="J8" i="16"/>
  <c r="J5" i="16"/>
  <c r="I15" i="16"/>
  <c r="I12" i="16"/>
  <c r="I8" i="16"/>
  <c r="I5" i="16"/>
  <c r="J10" i="14"/>
  <c r="I10" i="14"/>
  <c r="J51" i="14"/>
  <c r="J50" i="14"/>
  <c r="J48" i="14"/>
  <c r="J45" i="14"/>
  <c r="J41" i="14"/>
  <c r="J40" i="14"/>
  <c r="J38" i="14"/>
  <c r="J35" i="14"/>
  <c r="J31" i="14"/>
  <c r="J30" i="14"/>
  <c r="J28" i="14"/>
  <c r="J25" i="14"/>
  <c r="J21" i="14"/>
  <c r="J20" i="14"/>
  <c r="J18" i="14"/>
  <c r="J15" i="14"/>
  <c r="J11" i="14"/>
  <c r="J8" i="14"/>
  <c r="J5" i="14"/>
  <c r="I51" i="14"/>
  <c r="I50" i="14"/>
  <c r="I48" i="14"/>
  <c r="I45" i="14"/>
  <c r="I41" i="14"/>
  <c r="I40" i="14"/>
  <c r="I38" i="14"/>
  <c r="I35" i="14"/>
  <c r="I31" i="14"/>
  <c r="I30" i="14"/>
  <c r="I28" i="14"/>
  <c r="I25" i="14"/>
  <c r="I21" i="14"/>
  <c r="I20" i="14"/>
  <c r="I18" i="14"/>
  <c r="I15" i="14"/>
  <c r="I11" i="14"/>
  <c r="I8" i="14"/>
  <c r="I5" i="14"/>
  <c r="H15" i="16" l="1"/>
  <c r="H12" i="16"/>
  <c r="H8" i="16"/>
  <c r="H5" i="16"/>
  <c r="H51" i="14"/>
  <c r="H50" i="14"/>
  <c r="H48" i="14"/>
  <c r="H45" i="14"/>
  <c r="H41" i="14"/>
  <c r="H40" i="14"/>
  <c r="H38" i="14"/>
  <c r="H35" i="14"/>
  <c r="H31" i="14"/>
  <c r="H30" i="14"/>
  <c r="H28" i="14"/>
  <c r="H25" i="14"/>
  <c r="H21" i="14"/>
  <c r="H20" i="14"/>
  <c r="H18" i="14"/>
  <c r="H15" i="14"/>
  <c r="H11" i="14"/>
  <c r="H10" i="14"/>
  <c r="H8" i="14"/>
  <c r="H5" i="14"/>
  <c r="G8" i="11"/>
  <c r="G10" i="11" s="1"/>
  <c r="G7" i="11"/>
  <c r="G9" i="11" l="1"/>
  <c r="G8" i="16" l="1"/>
  <c r="F8" i="16"/>
  <c r="E8" i="16"/>
  <c r="G5" i="16"/>
  <c r="F5" i="16"/>
  <c r="E5" i="16"/>
  <c r="G51" i="14" l="1"/>
  <c r="F51" i="14"/>
  <c r="E51" i="14"/>
  <c r="G50" i="14"/>
  <c r="F50" i="14"/>
  <c r="E50" i="14"/>
  <c r="G48" i="14"/>
  <c r="F48" i="14"/>
  <c r="E48" i="14"/>
  <c r="G45" i="14"/>
  <c r="F45" i="14"/>
  <c r="E45" i="14"/>
  <c r="G41" i="14"/>
  <c r="F41" i="14"/>
  <c r="E41" i="14"/>
  <c r="G40" i="14"/>
  <c r="F40" i="14"/>
  <c r="E40" i="14"/>
  <c r="G38" i="14"/>
  <c r="F38" i="14"/>
  <c r="E38" i="14"/>
  <c r="G35" i="14"/>
  <c r="F35" i="14"/>
  <c r="E35" i="14"/>
  <c r="G31" i="14"/>
  <c r="F31" i="14"/>
  <c r="E31" i="14"/>
  <c r="G30" i="14"/>
  <c r="F30" i="14"/>
  <c r="E30" i="14"/>
  <c r="G28" i="14"/>
  <c r="F28" i="14"/>
  <c r="E28" i="14"/>
  <c r="G25" i="14"/>
  <c r="F25" i="14"/>
  <c r="E25" i="14"/>
  <c r="G21" i="14"/>
  <c r="F21" i="14"/>
  <c r="E21" i="14"/>
  <c r="G20" i="14"/>
  <c r="F20" i="14"/>
  <c r="E20" i="14"/>
  <c r="G18" i="14"/>
  <c r="F18" i="14"/>
  <c r="E18" i="14"/>
  <c r="G15" i="14"/>
  <c r="F15" i="14"/>
  <c r="E15" i="14"/>
  <c r="F8" i="11" l="1"/>
  <c r="F10" i="11" s="1"/>
  <c r="F7" i="11"/>
  <c r="G15" i="16"/>
  <c r="G12" i="16"/>
  <c r="F9" i="11" l="1"/>
  <c r="G11" i="14"/>
  <c r="G10" i="14"/>
  <c r="G8" i="14"/>
  <c r="G5" i="14"/>
  <c r="E8" i="11"/>
  <c r="E10" i="11" s="1"/>
  <c r="E7" i="11"/>
  <c r="F11" i="14"/>
  <c r="E11" i="14"/>
  <c r="F10" i="14"/>
  <c r="E10" i="14"/>
  <c r="E15" i="16"/>
  <c r="E12" i="16"/>
  <c r="E8" i="14"/>
  <c r="E5" i="14"/>
  <c r="F15" i="16"/>
  <c r="F12" i="16"/>
  <c r="F5" i="14"/>
  <c r="F8" i="14"/>
  <c r="E9" i="11" l="1"/>
</calcChain>
</file>

<file path=xl/sharedStrings.xml><?xml version="1.0" encoding="utf-8"?>
<sst xmlns="http://schemas.openxmlformats.org/spreadsheetml/2006/main" count="186" uniqueCount="74">
  <si>
    <t>Importação</t>
  </si>
  <si>
    <t>Exportação</t>
  </si>
  <si>
    <t>Saldo</t>
  </si>
  <si>
    <t>Entradas</t>
  </si>
  <si>
    <t>Saídas</t>
  </si>
  <si>
    <t>Produto</t>
  </si>
  <si>
    <t>Unidade</t>
  </si>
  <si>
    <t>Fluxo</t>
  </si>
  <si>
    <t>Grau de Auto-Aprovisionamento</t>
  </si>
  <si>
    <t>%</t>
  </si>
  <si>
    <t>Rubrica</t>
  </si>
  <si>
    <t>Orientação Exportadora</t>
  </si>
  <si>
    <t>Consumo Aparente</t>
  </si>
  <si>
    <t>Grau de Abastecimento
do mercado interno</t>
  </si>
  <si>
    <t>Preço Médio de Importação</t>
  </si>
  <si>
    <t>Preço Médio de Exportação</t>
  </si>
  <si>
    <t>EUR/Kg</t>
  </si>
  <si>
    <t>PT</t>
  </si>
  <si>
    <t>Total</t>
  </si>
  <si>
    <t>Espanha</t>
  </si>
  <si>
    <t>França</t>
  </si>
  <si>
    <t>TOTAL</t>
  </si>
  <si>
    <t>ha</t>
  </si>
  <si>
    <t>Alemanha</t>
  </si>
  <si>
    <t>Bélgica</t>
  </si>
  <si>
    <t>Países Baixos</t>
  </si>
  <si>
    <t>Produção</t>
  </si>
  <si>
    <t>1. Comércio Internacional</t>
  </si>
  <si>
    <t>Voltar ao índice</t>
  </si>
  <si>
    <r>
      <t xml:space="preserve">Valor 
</t>
    </r>
    <r>
      <rPr>
        <sz val="10"/>
        <color indexed="60"/>
        <rFont val="Arial"/>
        <family val="2"/>
      </rPr>
      <t>(1000 EUR)</t>
    </r>
  </si>
  <si>
    <t>2010</t>
  </si>
  <si>
    <t>Nota:</t>
  </si>
  <si>
    <t>Orientação Exportadora = Exportação / Produção x 100</t>
  </si>
  <si>
    <t>Consumo Aparente = Produção + Importação - Exportação</t>
  </si>
  <si>
    <t>Grau de Auto-Aprovisionamento = Produção / Consumo Aparente x 100</t>
  </si>
  <si>
    <t>Grau de Abastecimento do mercado interno = (Produção - Exportação) / Consumo Aparente x 100</t>
  </si>
  <si>
    <t xml:space="preserve">Área </t>
  </si>
  <si>
    <t>Angola</t>
  </si>
  <si>
    <t>Outros países</t>
  </si>
  <si>
    <t>5. Indicadores de análise do Comércio Internacional</t>
  </si>
  <si>
    <t xml:space="preserve">4. Área e Produção </t>
  </si>
  <si>
    <t>Fonte:</t>
  </si>
  <si>
    <t>2. Destinos das Saídas UE/Países Terceiros</t>
  </si>
  <si>
    <t>tonelada</t>
  </si>
  <si>
    <r>
      <t>Quantidade</t>
    </r>
    <r>
      <rPr>
        <sz val="10"/>
        <color indexed="60"/>
        <rFont val="Arial"/>
        <family val="2"/>
      </rPr>
      <t xml:space="preserve"> 
(tonelada)</t>
    </r>
  </si>
  <si>
    <t>3. Origens das Entradas e Destinos das Saídas</t>
  </si>
  <si>
    <t>ERVILHA</t>
  </si>
  <si>
    <t xml:space="preserve">Ervilha - Comércio Internacional </t>
  </si>
  <si>
    <t xml:space="preserve">Ervilha fresca/refrigerada </t>
  </si>
  <si>
    <t>Ervilha congelada</t>
  </si>
  <si>
    <t>Ervilha prep. ou conservada não congelada</t>
  </si>
  <si>
    <t>a) inclui feijão-verde</t>
  </si>
  <si>
    <t>Ervilha - Destinos das Saídas - UE e Países Terceiros (PT)</t>
  </si>
  <si>
    <t>Ervilha fresca/refrigerada</t>
  </si>
  <si>
    <t>Ervilha - Área e Produção</t>
  </si>
  <si>
    <t>Suíça</t>
  </si>
  <si>
    <t>Argélia</t>
  </si>
  <si>
    <t>Brasil</t>
  </si>
  <si>
    <t>Estados Unidos</t>
  </si>
  <si>
    <t>UE</t>
  </si>
  <si>
    <t/>
  </si>
  <si>
    <t>Dinamarca</t>
  </si>
  <si>
    <t>Polónia</t>
  </si>
  <si>
    <t>Ervilha fresca - Indicadores de análise do Comércio Internacional</t>
  </si>
  <si>
    <t>Códigos NC: 07081000 (fresca/ref.); 07102100 (congelada); 07131090 (seca); 20049050 (Prep. congelada);
 20054000 (Prep. não congelada)</t>
  </si>
  <si>
    <t>Ervilha seca 
(exclui sementeira)</t>
  </si>
  <si>
    <r>
      <t xml:space="preserve">Quantidade
</t>
    </r>
    <r>
      <rPr>
        <sz val="10"/>
        <color rgb="FF808000"/>
        <rFont val="Arial"/>
        <family val="2"/>
      </rPr>
      <t>(tonelada)</t>
    </r>
  </si>
  <si>
    <r>
      <t xml:space="preserve">Valor
</t>
    </r>
    <r>
      <rPr>
        <sz val="10"/>
        <color rgb="FF808000"/>
        <rFont val="Arial"/>
        <family val="2"/>
      </rPr>
      <t>(1000 EUR)</t>
    </r>
  </si>
  <si>
    <r>
      <t xml:space="preserve">Ervilha prep. ou conservada congelada
 </t>
    </r>
    <r>
      <rPr>
        <sz val="10"/>
        <color rgb="FF808000"/>
        <rFont val="Arial"/>
        <family val="2"/>
      </rPr>
      <t>a)</t>
    </r>
  </si>
  <si>
    <t>atualizado em: out/2023</t>
  </si>
  <si>
    <t>Principais destinos das Saídas - 2022</t>
  </si>
  <si>
    <t>Principais origens das Entradas - 2022</t>
  </si>
  <si>
    <t>Suécia</t>
  </si>
  <si>
    <t>Abast/provisões de bordo 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</si>
</sst>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.0"/>
    <numFmt numFmtId="165" formatCode="0.0"/>
    <numFmt numFmtId="167" formatCode="_-* #,##0\ _€_-;\-* #,##0\ _€_-;_-* &quot;-&quot;??\ _€_-;_-@_-"/>
  </numFmts>
  <fonts count="2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2"/>
      <color indexed="56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19"/>
      <name val="Arial"/>
      <family val="2"/>
    </font>
    <font>
      <sz val="10"/>
      <color indexed="19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 tint="0.249977111117893"/>
      <name val="Arial"/>
      <family val="2"/>
    </font>
    <font>
      <sz val="9.5"/>
      <name val="Arial"/>
      <family val="2"/>
    </font>
    <font>
      <sz val="9"/>
      <color theme="1"/>
      <name val="Calibri"/>
      <family val="2"/>
      <scheme val="minor"/>
    </font>
    <font>
      <b/>
      <sz val="10"/>
      <color theme="9" tint="-0.499984740745262"/>
      <name val="Arial"/>
      <family val="2"/>
    </font>
    <font>
      <sz val="10"/>
      <name val="Arial"/>
    </font>
    <font>
      <b/>
      <sz val="10"/>
      <color rgb="FF808000"/>
      <name val="Arial"/>
      <family val="2"/>
    </font>
    <font>
      <sz val="10"/>
      <color rgb="FF808000"/>
      <name val="Arial"/>
      <family val="2"/>
    </font>
    <font>
      <sz val="9"/>
      <color rgb="FF808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8"/>
        <bgColor indexed="26"/>
      </patternFill>
    </fill>
    <fill>
      <patternFill patternType="solid">
        <fgColor indexed="8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</fills>
  <borders count="9">
    <border>
      <left/>
      <right/>
      <top/>
      <bottom/>
      <diagonal/>
    </border>
    <border>
      <left/>
      <right/>
      <top style="hair">
        <color indexed="47"/>
      </top>
      <bottom/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/>
      <top/>
      <bottom style="hair">
        <color indexed="47"/>
      </bottom>
      <diagonal/>
    </border>
    <border>
      <left/>
      <right/>
      <top/>
      <bottom style="thin">
        <color indexed="47"/>
      </bottom>
      <diagonal/>
    </border>
    <border>
      <left/>
      <right/>
      <top style="thin">
        <color indexed="47"/>
      </top>
      <bottom/>
      <diagonal/>
    </border>
    <border>
      <left/>
      <right/>
      <top style="thin">
        <color theme="9" tint="0.59996337778862885"/>
      </top>
      <bottom/>
      <diagonal/>
    </border>
    <border>
      <left/>
      <right/>
      <top style="thin">
        <color indexed="47"/>
      </top>
      <bottom style="hair">
        <color indexed="47"/>
      </bottom>
      <diagonal/>
    </border>
    <border>
      <left/>
      <right/>
      <top style="hair">
        <color theme="9" tint="0.59996337778862885"/>
      </top>
      <bottom style="hair">
        <color theme="9" tint="0.59996337778862885"/>
      </bottom>
      <diagonal/>
    </border>
  </borders>
  <cellStyleXfs count="7">
    <xf numFmtId="0" fontId="0" fillId="0" borderId="0"/>
    <xf numFmtId="0" fontId="10" fillId="0" borderId="0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7" fillId="2" borderId="0" applyNumberFormat="0" applyProtection="0">
      <alignment horizontal="center" vertical="center"/>
    </xf>
    <xf numFmtId="0" fontId="13" fillId="0" borderId="0"/>
    <xf numFmtId="43" fontId="20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7" fillId="2" borderId="0" xfId="4" quotePrefix="1" applyNumberFormat="1" applyFont="1" applyBorder="1" applyAlignment="1" applyProtection="1">
      <alignment horizontal="right" vertical="center"/>
    </xf>
    <xf numFmtId="0" fontId="7" fillId="2" borderId="0" xfId="4" applyNumberFormat="1" applyFont="1" applyBorder="1" applyProtection="1">
      <alignment horizontal="center" vertical="center"/>
    </xf>
    <xf numFmtId="0" fontId="8" fillId="2" borderId="0" xfId="4" applyNumberFormat="1" applyFont="1" applyBorder="1" applyProtection="1">
      <alignment horizontal="center" vertical="center"/>
    </xf>
    <xf numFmtId="0" fontId="7" fillId="2" borderId="0" xfId="4" applyNumberFormat="1" applyFont="1" applyBorder="1" applyAlignment="1" applyProtection="1">
      <alignment vertical="center"/>
    </xf>
    <xf numFmtId="0" fontId="7" fillId="2" borderId="0" xfId="4" applyNumberFormat="1" applyFont="1" applyBorder="1" applyAlignment="1" applyProtection="1">
      <alignment horizontal="right" vertical="center"/>
    </xf>
    <xf numFmtId="3" fontId="0" fillId="0" borderId="0" xfId="0" applyNumberFormat="1" applyFill="1" applyBorder="1" applyAlignment="1">
      <alignment vertical="center"/>
    </xf>
    <xf numFmtId="0" fontId="4" fillId="0" borderId="0" xfId="0" applyFont="1" applyAlignment="1">
      <alignment vertical="center"/>
    </xf>
    <xf numFmtId="165" fontId="0" fillId="0" borderId="1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0" fontId="6" fillId="0" borderId="0" xfId="0" quotePrefix="1" applyFont="1" applyAlignment="1">
      <alignment horizontal="left" vertical="center"/>
    </xf>
    <xf numFmtId="0" fontId="11" fillId="0" borderId="0" xfId="3" applyNumberFormat="1" applyFont="1" applyFill="1" applyBorder="1" applyAlignment="1" applyProtection="1">
      <alignment horizontal="right"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2" quotePrefix="1" applyNumberFormat="1" applyFont="1" applyFill="1" applyBorder="1" applyAlignment="1" applyProtection="1">
      <alignment horizontal="left" vertical="center"/>
    </xf>
    <xf numFmtId="0" fontId="7" fillId="2" borderId="0" xfId="4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right" vertical="center"/>
    </xf>
    <xf numFmtId="0" fontId="5" fillId="0" borderId="0" xfId="3" applyNumberFormat="1" applyFill="1" applyBorder="1" applyAlignment="1" applyProtection="1">
      <alignment horizontal="right" vertical="center"/>
    </xf>
    <xf numFmtId="0" fontId="6" fillId="0" borderId="0" xfId="2" applyNumberFormat="1" applyFont="1" applyFill="1" applyBorder="1" applyAlignment="1" applyProtection="1">
      <alignment horizontal="left" vertical="center"/>
    </xf>
    <xf numFmtId="0" fontId="7" fillId="2" borderId="0" xfId="4" applyNumberFormat="1" applyFont="1" applyProtection="1">
      <alignment horizontal="center" vertical="center"/>
    </xf>
    <xf numFmtId="0" fontId="7" fillId="2" borderId="0" xfId="4" applyNumberFormat="1" applyAlignment="1" applyProtection="1">
      <alignment vertical="center"/>
    </xf>
    <xf numFmtId="3" fontId="0" fillId="0" borderId="3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3" fontId="3" fillId="3" borderId="3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165" fontId="0" fillId="3" borderId="3" xfId="0" applyNumberFormat="1" applyFill="1" applyBorder="1" applyAlignment="1">
      <alignment vertical="center"/>
    </xf>
    <xf numFmtId="3" fontId="0" fillId="3" borderId="0" xfId="0" applyNumberForma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4" fontId="0" fillId="3" borderId="0" xfId="0" applyNumberFormat="1" applyFill="1" applyBorder="1" applyAlignment="1">
      <alignment vertical="center"/>
    </xf>
    <xf numFmtId="3" fontId="13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4" borderId="2" xfId="0" applyNumberFormat="1" applyFill="1" applyBorder="1" applyAlignment="1">
      <alignment horizontal="right" vertical="center"/>
    </xf>
    <xf numFmtId="0" fontId="13" fillId="0" borderId="0" xfId="0" applyFont="1"/>
    <xf numFmtId="3" fontId="13" fillId="4" borderId="2" xfId="0" applyNumberFormat="1" applyFont="1" applyFill="1" applyBorder="1" applyAlignment="1">
      <alignment horizontal="right" vertical="center"/>
    </xf>
    <xf numFmtId="0" fontId="14" fillId="5" borderId="0" xfId="5" applyFont="1" applyFill="1" applyAlignment="1">
      <alignment horizontal="center" vertical="center"/>
    </xf>
    <xf numFmtId="3" fontId="0" fillId="7" borderId="0" xfId="0" applyNumberFormat="1" applyFill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7" fillId="2" borderId="0" xfId="4" applyNumberFormat="1" applyFont="1" applyBorder="1" applyAlignment="1" applyProtection="1">
      <alignment horizontal="center" vertical="center"/>
    </xf>
    <xf numFmtId="0" fontId="8" fillId="2" borderId="0" xfId="4" applyNumberFormat="1" applyFont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3" fontId="0" fillId="0" borderId="5" xfId="0" applyNumberFormat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0" applyNumberFormat="1" applyBorder="1" applyAlignment="1">
      <alignment vertical="center"/>
    </xf>
    <xf numFmtId="3" fontId="1" fillId="7" borderId="2" xfId="0" applyNumberFormat="1" applyFont="1" applyFill="1" applyBorder="1" applyAlignment="1">
      <alignment vertical="center"/>
    </xf>
    <xf numFmtId="3" fontId="1" fillId="7" borderId="8" xfId="0" applyNumberFormat="1" applyFont="1" applyFill="1" applyBorder="1" applyAlignment="1">
      <alignment vertical="center"/>
    </xf>
    <xf numFmtId="0" fontId="17" fillId="0" borderId="0" xfId="0" quotePrefix="1" applyFont="1" applyAlignment="1">
      <alignment horizontal="left"/>
    </xf>
    <xf numFmtId="0" fontId="18" fillId="0" borderId="0" xfId="0" quotePrefix="1" applyFont="1" applyAlignment="1">
      <alignment horizontal="center" vertical="top"/>
    </xf>
    <xf numFmtId="0" fontId="19" fillId="0" borderId="0" xfId="0" applyNumberFormat="1" applyFont="1" applyFill="1" applyAlignment="1" applyProtection="1">
      <alignment vertical="center"/>
    </xf>
    <xf numFmtId="0" fontId="19" fillId="3" borderId="0" xfId="0" applyNumberFormat="1" applyFont="1" applyFill="1" applyAlignment="1" applyProtection="1">
      <alignment vertical="center"/>
    </xf>
    <xf numFmtId="0" fontId="19" fillId="7" borderId="0" xfId="0" applyNumberFormat="1" applyFont="1" applyFill="1" applyAlignment="1" applyProtection="1">
      <alignment vertical="center"/>
    </xf>
    <xf numFmtId="0" fontId="19" fillId="7" borderId="2" xfId="0" applyNumberFormat="1" applyFont="1" applyFill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19" fillId="0" borderId="0" xfId="0" applyNumberFormat="1" applyFont="1" applyFill="1" applyBorder="1" applyAlignment="1" applyProtection="1">
      <alignment vertical="center"/>
    </xf>
    <xf numFmtId="3" fontId="0" fillId="0" borderId="0" xfId="0" applyNumberFormat="1"/>
    <xf numFmtId="0" fontId="16" fillId="0" borderId="0" xfId="0" applyFont="1" applyAlignment="1"/>
    <xf numFmtId="1" fontId="13" fillId="0" borderId="0" xfId="0" applyNumberFormat="1" applyFont="1" applyAlignment="1">
      <alignment vertical="center"/>
    </xf>
    <xf numFmtId="0" fontId="18" fillId="0" borderId="0" xfId="0" quotePrefix="1" applyFont="1" applyAlignment="1">
      <alignment horizontal="center"/>
    </xf>
    <xf numFmtId="0" fontId="11" fillId="6" borderId="0" xfId="3" applyNumberFormat="1" applyFont="1" applyFill="1" applyBorder="1" applyAlignment="1" applyProtection="1">
      <alignment horizontal="left" vertical="center"/>
    </xf>
    <xf numFmtId="0" fontId="5" fillId="6" borderId="0" xfId="3" applyNumberFormat="1" applyFont="1" applyFill="1" applyBorder="1" applyAlignment="1" applyProtection="1">
      <alignment horizontal="left" vertical="center"/>
    </xf>
    <xf numFmtId="0" fontId="11" fillId="6" borderId="0" xfId="3" quotePrefix="1" applyNumberFormat="1" applyFont="1" applyFill="1" applyBorder="1" applyAlignment="1" applyProtection="1">
      <alignment horizontal="left" vertical="center"/>
    </xf>
    <xf numFmtId="0" fontId="5" fillId="6" borderId="0" xfId="3" applyNumberFormat="1" applyFill="1" applyBorder="1" applyAlignment="1" applyProtection="1">
      <alignment horizontal="left" vertical="center"/>
    </xf>
    <xf numFmtId="0" fontId="11" fillId="0" borderId="0" xfId="3" applyNumberFormat="1" applyFont="1" applyFill="1" applyBorder="1" applyAlignment="1" applyProtection="1">
      <alignment horizontal="left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4" applyNumberFormat="1" applyFont="1" applyFill="1" applyBorder="1" applyAlignment="1" applyProtection="1">
      <alignment horizontal="right" vertical="center"/>
    </xf>
    <xf numFmtId="0" fontId="7" fillId="0" borderId="0" xfId="4" applyNumberFormat="1" applyFont="1" applyFill="1" applyBorder="1" applyAlignment="1" applyProtection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1" fontId="0" fillId="0" borderId="0" xfId="0" applyNumberFormat="1" applyFill="1" applyBorder="1" applyAlignment="1">
      <alignment vertical="center"/>
    </xf>
    <xf numFmtId="164" fontId="0" fillId="7" borderId="0" xfId="0" applyNumberFormat="1" applyFill="1" applyBorder="1" applyAlignment="1">
      <alignment vertical="center"/>
    </xf>
    <xf numFmtId="0" fontId="6" fillId="0" borderId="0" xfId="2" quotePrefix="1" applyNumberFormat="1" applyFont="1" applyFill="1" applyBorder="1" applyAlignment="1" applyProtection="1">
      <alignment horizontal="right" vertical="center"/>
    </xf>
    <xf numFmtId="167" fontId="0" fillId="0" borderId="0" xfId="6" applyNumberFormat="1" applyFont="1" applyAlignment="1">
      <alignment vertical="center"/>
    </xf>
    <xf numFmtId="0" fontId="22" fillId="0" borderId="0" xfId="1" applyNumberFormat="1" applyFont="1" applyFill="1" applyAlignment="1" applyProtection="1">
      <alignment vertical="center"/>
    </xf>
    <xf numFmtId="0" fontId="22" fillId="0" borderId="0" xfId="0" applyFont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1" fillId="4" borderId="3" xfId="0" applyFont="1" applyFill="1" applyBorder="1" applyAlignment="1">
      <alignment vertical="center"/>
    </xf>
    <xf numFmtId="0" fontId="22" fillId="4" borderId="3" xfId="0" applyFont="1" applyFill="1" applyBorder="1" applyAlignment="1">
      <alignment vertical="center"/>
    </xf>
    <xf numFmtId="0" fontId="22" fillId="3" borderId="3" xfId="0" applyFont="1" applyFill="1" applyBorder="1" applyAlignment="1">
      <alignment horizontal="center" vertical="center"/>
    </xf>
    <xf numFmtId="0" fontId="23" fillId="0" borderId="0" xfId="0" quotePrefix="1" applyFont="1" applyAlignment="1">
      <alignment horizontal="left" vertical="center"/>
    </xf>
    <xf numFmtId="0" fontId="22" fillId="0" borderId="6" xfId="1" applyNumberFormat="1" applyFont="1" applyFill="1" applyBorder="1" applyAlignment="1" applyProtection="1">
      <alignment vertical="center"/>
    </xf>
    <xf numFmtId="0" fontId="22" fillId="0" borderId="0" xfId="1" applyNumberFormat="1" applyFont="1" applyFill="1" applyBorder="1" applyAlignment="1" applyProtection="1">
      <alignment vertical="center"/>
    </xf>
    <xf numFmtId="0" fontId="22" fillId="0" borderId="0" xfId="1" applyNumberFormat="1" applyFont="1" applyFill="1" applyProtection="1">
      <alignment vertical="center"/>
    </xf>
    <xf numFmtId="0" fontId="22" fillId="3" borderId="4" xfId="0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2" fillId="0" borderId="5" xfId="1" applyNumberFormat="1" applyFont="1" applyFill="1" applyBorder="1" applyProtection="1">
      <alignment vertical="center"/>
    </xf>
    <xf numFmtId="0" fontId="22" fillId="0" borderId="0" xfId="1" applyNumberFormat="1" applyFont="1" applyFill="1" applyBorder="1" applyProtection="1">
      <alignment vertical="center"/>
    </xf>
    <xf numFmtId="0" fontId="21" fillId="0" borderId="0" xfId="0" applyNumberFormat="1" applyFont="1" applyFill="1" applyAlignment="1" applyProtection="1">
      <alignment vertical="center"/>
    </xf>
    <xf numFmtId="0" fontId="21" fillId="4" borderId="2" xfId="0" applyNumberFormat="1" applyFont="1" applyFill="1" applyBorder="1" applyAlignment="1" applyProtection="1">
      <alignment vertical="center"/>
    </xf>
    <xf numFmtId="0" fontId="22" fillId="4" borderId="2" xfId="1" applyNumberFormat="1" applyFont="1" applyFill="1" applyBorder="1" applyProtection="1">
      <alignment vertical="center"/>
    </xf>
    <xf numFmtId="0" fontId="22" fillId="0" borderId="0" xfId="1" applyNumberFormat="1" applyFont="1" applyFill="1" applyAlignment="1" applyProtection="1">
      <alignment horizontal="center" vertical="center"/>
    </xf>
    <xf numFmtId="0" fontId="21" fillId="3" borderId="0" xfId="0" applyNumberFormat="1" applyFont="1" applyFill="1" applyAlignment="1" applyProtection="1">
      <alignment vertical="center"/>
    </xf>
    <xf numFmtId="0" fontId="22" fillId="3" borderId="0" xfId="1" applyNumberFormat="1" applyFont="1" applyFill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vertical="center"/>
    </xf>
    <xf numFmtId="0" fontId="22" fillId="0" borderId="3" xfId="1" applyNumberFormat="1" applyFont="1" applyFill="1" applyBorder="1" applyAlignment="1" applyProtection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3" borderId="1" xfId="0" applyNumberFormat="1" applyFont="1" applyFill="1" applyBorder="1" applyAlignment="1" applyProtection="1">
      <alignment vertical="center"/>
    </xf>
    <xf numFmtId="0" fontId="22" fillId="3" borderId="1" xfId="1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vertical="center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1" fillId="3" borderId="0" xfId="0" applyNumberFormat="1" applyFont="1" applyFill="1" applyBorder="1" applyAlignment="1" applyProtection="1">
      <alignment vertical="center"/>
    </xf>
    <xf numFmtId="0" fontId="22" fillId="3" borderId="0" xfId="1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vertical="center" wrapText="1"/>
    </xf>
    <xf numFmtId="0" fontId="15" fillId="5" borderId="0" xfId="5" applyFont="1" applyFill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center"/>
    </xf>
  </cellXfs>
  <cellStyles count="7">
    <cellStyle name="Col_Unidade" xfId="1"/>
    <cellStyle name="H1" xfId="2"/>
    <cellStyle name="Hiperligação" xfId="3" builtinId="8"/>
    <cellStyle name="Linha1" xfId="4"/>
    <cellStyle name="Normal" xfId="0" builtinId="0"/>
    <cellStyle name="Normal_Tarifs préférentiels PAR zone et SH2  2" xfId="5"/>
    <cellStyle name="Vírgula" xfId="6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0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 sz="1100"/>
              <a:t>Ervilha fresca/refrigerada</a:t>
            </a:r>
            <a:r>
              <a:rPr lang="pt-PT" sz="1100" baseline="0"/>
              <a:t> - Preço Médio de Importação e de Exportação </a:t>
            </a:r>
            <a:r>
              <a:rPr lang="pt-PT" sz="1100" b="0" baseline="0"/>
              <a:t>(€ / kg)</a:t>
            </a:r>
            <a:endParaRPr lang="pt-PT" sz="1100" b="0"/>
          </a:p>
        </c:rich>
      </c:tx>
      <c:layout>
        <c:manualLayout>
          <c:xMode val="edge"/>
          <c:yMode val="edge"/>
          <c:x val="0.14007326438545697"/>
          <c:y val="4.490012766531072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82341835884E-2"/>
          <c:y val="0.13416276137688229"/>
          <c:w val="0.87297745387003378"/>
          <c:h val="0.68194178144650353"/>
        </c:manualLayout>
      </c:layout>
      <c:lineChart>
        <c:grouping val="standard"/>
        <c:varyColors val="0"/>
        <c:ser>
          <c:idx val="1"/>
          <c:order val="0"/>
          <c:tx>
            <c:strRef>
              <c:f>'1'!$B$10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'1'!$E$10:$Q$10</c:f>
              <c:numCache>
                <c:formatCode>0.0</c:formatCode>
                <c:ptCount val="13"/>
                <c:pt idx="0">
                  <c:v>1.2817070912793926</c:v>
                </c:pt>
                <c:pt idx="1">
                  <c:v>1.1490145897587329</c:v>
                </c:pt>
                <c:pt idx="2">
                  <c:v>1.0771792370349618</c:v>
                </c:pt>
                <c:pt idx="3">
                  <c:v>0.93964855544832171</c:v>
                </c:pt>
                <c:pt idx="4">
                  <c:v>1.095157185438518</c:v>
                </c:pt>
                <c:pt idx="5">
                  <c:v>1.4347310955423234</c:v>
                </c:pt>
                <c:pt idx="6">
                  <c:v>2.1415677014876762</c:v>
                </c:pt>
                <c:pt idx="7">
                  <c:v>2.4460835914484993</c:v>
                </c:pt>
                <c:pt idx="8">
                  <c:v>2.9157155862833322</c:v>
                </c:pt>
                <c:pt idx="9">
                  <c:v>2.652921711937748</c:v>
                </c:pt>
                <c:pt idx="10">
                  <c:v>2.5567055290046983</c:v>
                </c:pt>
                <c:pt idx="11">
                  <c:v>2.7782192784188964</c:v>
                </c:pt>
                <c:pt idx="12">
                  <c:v>1.0302054275068422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'1'!$B$11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'1'!$E$11:$Q$11</c:f>
              <c:numCache>
                <c:formatCode>0.0</c:formatCode>
                <c:ptCount val="13"/>
                <c:pt idx="0">
                  <c:v>2.2054407946720849</c:v>
                </c:pt>
                <c:pt idx="1">
                  <c:v>1.5496706192358367</c:v>
                </c:pt>
                <c:pt idx="2">
                  <c:v>1.2417232375979113</c:v>
                </c:pt>
                <c:pt idx="3">
                  <c:v>0.55077067529676726</c:v>
                </c:pt>
                <c:pt idx="4">
                  <c:v>0.59599108754034746</c:v>
                </c:pt>
                <c:pt idx="5">
                  <c:v>0.56451129703999736</c:v>
                </c:pt>
                <c:pt idx="6">
                  <c:v>0.44034148264226042</c:v>
                </c:pt>
                <c:pt idx="7">
                  <c:v>0.42907696335530426</c:v>
                </c:pt>
                <c:pt idx="8">
                  <c:v>0.43424739824330694</c:v>
                </c:pt>
                <c:pt idx="9">
                  <c:v>0.44715269271534819</c:v>
                </c:pt>
                <c:pt idx="10">
                  <c:v>0.5956224599191613</c:v>
                </c:pt>
                <c:pt idx="11">
                  <c:v>0.88428401895645803</c:v>
                </c:pt>
                <c:pt idx="12">
                  <c:v>1.2839593162978766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9826960"/>
        <c:axId val="739836208"/>
      </c:lineChart>
      <c:catAx>
        <c:axId val="73982696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3983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9836208"/>
        <c:scaling>
          <c:orientation val="minMax"/>
          <c:max val="3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39826960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0142091212957354E-2"/>
          <c:y val="0.89631665802253757"/>
          <c:w val="0.82876191758081519"/>
          <c:h val="9.0469140459239039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 sz="1100"/>
              <a:t>Ervilha congelada</a:t>
            </a:r>
            <a:r>
              <a:rPr lang="pt-PT" sz="1100" baseline="0"/>
              <a:t> - Preço Médio de Importação e de Exportação </a:t>
            </a:r>
            <a:r>
              <a:rPr lang="pt-PT" sz="1100" b="0" baseline="0"/>
              <a:t>(€ / kg)</a:t>
            </a:r>
            <a:endParaRPr lang="pt-PT" sz="1100" b="0"/>
          </a:p>
        </c:rich>
      </c:tx>
      <c:layout>
        <c:manualLayout>
          <c:xMode val="edge"/>
          <c:yMode val="edge"/>
          <c:x val="0.14645604085599573"/>
          <c:y val="1.6574604911546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7051110156152867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'1'!$B$20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'1'!$E$20:$Q$20</c:f>
              <c:numCache>
                <c:formatCode>0.0</c:formatCode>
                <c:ptCount val="13"/>
                <c:pt idx="0">
                  <c:v>0.73771715232086343</c:v>
                </c:pt>
                <c:pt idx="1">
                  <c:v>0.76110128731604731</c:v>
                </c:pt>
                <c:pt idx="2">
                  <c:v>0.84338744418338052</c:v>
                </c:pt>
                <c:pt idx="3">
                  <c:v>0.8425167909848027</c:v>
                </c:pt>
                <c:pt idx="4">
                  <c:v>0.86942960149042448</c:v>
                </c:pt>
                <c:pt idx="5">
                  <c:v>0.83734097549756581</c:v>
                </c:pt>
                <c:pt idx="6">
                  <c:v>0.82754297061579962</c:v>
                </c:pt>
                <c:pt idx="7">
                  <c:v>0.79662143822690268</c:v>
                </c:pt>
                <c:pt idx="8">
                  <c:v>0.82114018947017031</c:v>
                </c:pt>
                <c:pt idx="9">
                  <c:v>0.86611271145424185</c:v>
                </c:pt>
                <c:pt idx="10">
                  <c:v>0.88528075971775355</c:v>
                </c:pt>
                <c:pt idx="11">
                  <c:v>0.9245068182144609</c:v>
                </c:pt>
                <c:pt idx="12">
                  <c:v>0.9584077391494723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'1'!$B$21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4925">
              <a:solidFill>
                <a:srgbClr val="008080"/>
              </a:solidFill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'1'!$E$21:$Q$21</c:f>
              <c:numCache>
                <c:formatCode>0.0</c:formatCode>
                <c:ptCount val="13"/>
                <c:pt idx="0">
                  <c:v>0.75522941380700392</c:v>
                </c:pt>
                <c:pt idx="1">
                  <c:v>0.69086036691880048</c:v>
                </c:pt>
                <c:pt idx="2">
                  <c:v>0.66499677266035062</c:v>
                </c:pt>
                <c:pt idx="3">
                  <c:v>0.76591036395195256</c:v>
                </c:pt>
                <c:pt idx="4">
                  <c:v>0.81427183957149685</c:v>
                </c:pt>
                <c:pt idx="5">
                  <c:v>0.74930912045237208</c:v>
                </c:pt>
                <c:pt idx="6">
                  <c:v>0.70493984680314326</c:v>
                </c:pt>
                <c:pt idx="7">
                  <c:v>0.693145371940868</c:v>
                </c:pt>
                <c:pt idx="8">
                  <c:v>0.72895798928916433</c:v>
                </c:pt>
                <c:pt idx="9">
                  <c:v>0.70917373488770363</c:v>
                </c:pt>
                <c:pt idx="10">
                  <c:v>0.73583763819051318</c:v>
                </c:pt>
                <c:pt idx="11">
                  <c:v>0.76000997309215856</c:v>
                </c:pt>
                <c:pt idx="12">
                  <c:v>0.78998613688214425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9832400"/>
        <c:axId val="739837840"/>
      </c:lineChart>
      <c:catAx>
        <c:axId val="73983240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3983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9837840"/>
        <c:scaling>
          <c:orientation val="minMax"/>
          <c:max val="1.25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39832400"/>
        <c:crosses val="autoZero"/>
        <c:crossBetween val="between"/>
        <c:majorUnit val="0.25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4616768990366311"/>
          <c:y val="0.9003449342246117"/>
          <c:w val="0.70654138944360734"/>
          <c:h val="6.4247845152286473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Ervilha fresca/refrig</a:t>
            </a:r>
            <a:r>
              <a:rPr lang="pt-PT" baseline="0"/>
              <a:t>erada </a:t>
            </a:r>
            <a:r>
              <a:rPr lang="pt-PT"/>
              <a:t>- Destinos das Saídas  UE e PT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12327924200969108"/>
          <c:y val="3.152897423872172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7084107158976576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'2'!$D$3</c:f>
              <c:strCache>
                <c:ptCount val="1"/>
                <c:pt idx="0">
                  <c:v>UE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'2'!$E$3:$Q$3</c:f>
              <c:numCache>
                <c:formatCode>#,##0</c:formatCode>
                <c:ptCount val="13"/>
                <c:pt idx="0">
                  <c:v>4.3959999999999999</c:v>
                </c:pt>
                <c:pt idx="1">
                  <c:v>2.899</c:v>
                </c:pt>
                <c:pt idx="2">
                  <c:v>8.4290000000000003</c:v>
                </c:pt>
                <c:pt idx="3">
                  <c:v>608.76700000000005</c:v>
                </c:pt>
                <c:pt idx="4">
                  <c:v>111.26900000000001</c:v>
                </c:pt>
                <c:pt idx="5">
                  <c:v>496.899</c:v>
                </c:pt>
                <c:pt idx="6">
                  <c:v>273.38799999999998</c:v>
                </c:pt>
                <c:pt idx="7">
                  <c:v>339.54599999999999</c:v>
                </c:pt>
                <c:pt idx="8">
                  <c:v>303.22500000000002</c:v>
                </c:pt>
                <c:pt idx="9">
                  <c:v>499.99099999999999</c:v>
                </c:pt>
                <c:pt idx="10">
                  <c:v>448.31599999999997</c:v>
                </c:pt>
                <c:pt idx="11">
                  <c:v>511.89299999999997</c:v>
                </c:pt>
                <c:pt idx="12">
                  <c:v>740.13199999999995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'2'!$D$4</c:f>
              <c:strCache>
                <c:ptCount val="1"/>
                <c:pt idx="0">
                  <c:v>PT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'2'!$E$4:$Q$4</c:f>
              <c:numCache>
                <c:formatCode>#,##0</c:formatCode>
                <c:ptCount val="13"/>
                <c:pt idx="0">
                  <c:v>4.4630000000000001</c:v>
                </c:pt>
                <c:pt idx="1">
                  <c:v>4.6909999999999998</c:v>
                </c:pt>
                <c:pt idx="2">
                  <c:v>10.721</c:v>
                </c:pt>
                <c:pt idx="3">
                  <c:v>11.079000000000001</c:v>
                </c:pt>
                <c:pt idx="4">
                  <c:v>6.7679999999999998</c:v>
                </c:pt>
                <c:pt idx="5">
                  <c:v>13.81</c:v>
                </c:pt>
                <c:pt idx="6">
                  <c:v>38.662999999999997</c:v>
                </c:pt>
                <c:pt idx="7">
                  <c:v>8.0350000000000001</c:v>
                </c:pt>
                <c:pt idx="8">
                  <c:v>4.74</c:v>
                </c:pt>
                <c:pt idx="9">
                  <c:v>57.606000000000002</c:v>
                </c:pt>
                <c:pt idx="10">
                  <c:v>2.2109999999999999</c:v>
                </c:pt>
                <c:pt idx="11" formatCode="#\ ##0.0">
                  <c:v>0.439</c:v>
                </c:pt>
                <c:pt idx="12">
                  <c:v>30.495999999999999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9841104"/>
        <c:axId val="739851984"/>
      </c:lineChart>
      <c:catAx>
        <c:axId val="73984110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39851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9851984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39841104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9291977391714926"/>
          <c:y val="0.89631633002396438"/>
          <c:w val="0.60931753901132724"/>
          <c:h val="8.1998337164376212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Ervilha congelada</a:t>
            </a:r>
            <a:r>
              <a:rPr lang="pt-PT" baseline="0"/>
              <a:t> </a:t>
            </a:r>
            <a:r>
              <a:rPr lang="pt-PT"/>
              <a:t>- Destinos das Saídas  UE e PT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15946967082684449"/>
          <c:y val="2.8231267329828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7629894657302954"/>
          <c:h val="0.69508717366442052"/>
        </c:manualLayout>
      </c:layout>
      <c:lineChart>
        <c:grouping val="standard"/>
        <c:varyColors val="0"/>
        <c:ser>
          <c:idx val="1"/>
          <c:order val="0"/>
          <c:tx>
            <c:strRef>
              <c:f>'2'!$D$10</c:f>
              <c:strCache>
                <c:ptCount val="1"/>
                <c:pt idx="0">
                  <c:v>UE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'2'!$E$10:$Q$10</c:f>
              <c:numCache>
                <c:formatCode>#,##0</c:formatCode>
                <c:ptCount val="13"/>
                <c:pt idx="0">
                  <c:v>1395.575</c:v>
                </c:pt>
                <c:pt idx="1">
                  <c:v>2371.848</c:v>
                </c:pt>
                <c:pt idx="2">
                  <c:v>2669.3049999999998</c:v>
                </c:pt>
                <c:pt idx="3">
                  <c:v>1634.462</c:v>
                </c:pt>
                <c:pt idx="4">
                  <c:v>1493.694</c:v>
                </c:pt>
                <c:pt idx="5">
                  <c:v>1432.87</c:v>
                </c:pt>
                <c:pt idx="6">
                  <c:v>3204.5749999999998</c:v>
                </c:pt>
                <c:pt idx="7">
                  <c:v>5247.9690000000001</c:v>
                </c:pt>
                <c:pt idx="8">
                  <c:v>4530.3959999999997</c:v>
                </c:pt>
                <c:pt idx="9">
                  <c:v>8728.0400000000009</c:v>
                </c:pt>
                <c:pt idx="10">
                  <c:v>5403.3069999999998</c:v>
                </c:pt>
                <c:pt idx="11">
                  <c:v>4913.6809999999996</c:v>
                </c:pt>
                <c:pt idx="12">
                  <c:v>7355.6679999999997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'2'!$D$11</c:f>
              <c:strCache>
                <c:ptCount val="1"/>
                <c:pt idx="0">
                  <c:v>PT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'2'!$E$11:$Q$11</c:f>
              <c:numCache>
                <c:formatCode>#,##0</c:formatCode>
                <c:ptCount val="13"/>
                <c:pt idx="0">
                  <c:v>321.06099999999998</c:v>
                </c:pt>
                <c:pt idx="1">
                  <c:v>1203.7660000000001</c:v>
                </c:pt>
                <c:pt idx="2">
                  <c:v>1984.683</c:v>
                </c:pt>
                <c:pt idx="3">
                  <c:v>1691.499</c:v>
                </c:pt>
                <c:pt idx="4">
                  <c:v>1673.424</c:v>
                </c:pt>
                <c:pt idx="5">
                  <c:v>3315.7869999999998</c:v>
                </c:pt>
                <c:pt idx="6">
                  <c:v>5015.4369999999999</c:v>
                </c:pt>
                <c:pt idx="7">
                  <c:v>5303.0630000000001</c:v>
                </c:pt>
                <c:pt idx="8">
                  <c:v>5215.8090000000002</c:v>
                </c:pt>
                <c:pt idx="9">
                  <c:v>6441.1469999999999</c:v>
                </c:pt>
                <c:pt idx="10">
                  <c:v>5634.8059999999996</c:v>
                </c:pt>
                <c:pt idx="11">
                  <c:v>6569.2169999999996</c:v>
                </c:pt>
                <c:pt idx="12">
                  <c:v>4242.7330000000002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9831856"/>
        <c:axId val="739843824"/>
      </c:lineChart>
      <c:catAx>
        <c:axId val="73983185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3984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9843824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39831856"/>
        <c:crosses val="autoZero"/>
        <c:crossBetween val="between"/>
        <c:majorUnit val="2000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9291977391714926"/>
          <c:y val="0.89631633002396438"/>
          <c:w val="0.60931753901132724"/>
          <c:h val="8.1998337164376212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Ervilha - Área </a:t>
            </a:r>
            <a:r>
              <a:rPr lang="pt-PT" b="0"/>
              <a:t>(ha) </a:t>
            </a:r>
            <a:r>
              <a:rPr lang="pt-PT"/>
              <a:t>e Produção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28683329851754946"/>
          <c:y val="2.5655102773594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2611033496967766"/>
          <c:w val="0.82683291873111164"/>
          <c:h val="0.67790979580680699"/>
        </c:manualLayout>
      </c:layout>
      <c:lineChart>
        <c:grouping val="standard"/>
        <c:varyColors val="0"/>
        <c:ser>
          <c:idx val="1"/>
          <c:order val="1"/>
          <c:tx>
            <c:strRef>
              <c:f>'4'!$B$4</c:f>
              <c:strCache>
                <c:ptCount val="1"/>
                <c:pt idx="0">
                  <c:v>Produção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'4'!$E$2:$P$2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'4'!$E$4:$P$4</c:f>
              <c:numCache>
                <c:formatCode>#,##0</c:formatCode>
                <c:ptCount val="12"/>
                <c:pt idx="0">
                  <c:v>4702</c:v>
                </c:pt>
                <c:pt idx="1">
                  <c:v>6633</c:v>
                </c:pt>
                <c:pt idx="2">
                  <c:v>3981</c:v>
                </c:pt>
                <c:pt idx="3">
                  <c:v>7303</c:v>
                </c:pt>
                <c:pt idx="4">
                  <c:v>18796</c:v>
                </c:pt>
                <c:pt idx="5">
                  <c:v>10420</c:v>
                </c:pt>
                <c:pt idx="6">
                  <c:v>11810</c:v>
                </c:pt>
                <c:pt idx="7">
                  <c:v>13065</c:v>
                </c:pt>
                <c:pt idx="8">
                  <c:v>12335</c:v>
                </c:pt>
                <c:pt idx="9">
                  <c:v>15846</c:v>
                </c:pt>
                <c:pt idx="10">
                  <c:v>15224</c:v>
                </c:pt>
                <c:pt idx="11">
                  <c:v>8033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840016"/>
        <c:axId val="739850352"/>
      </c:lineChart>
      <c:lineChart>
        <c:grouping val="standard"/>
        <c:varyColors val="0"/>
        <c:ser>
          <c:idx val="0"/>
          <c:order val="0"/>
          <c:tx>
            <c:strRef>
              <c:f>'4'!$B$3</c:f>
              <c:strCache>
                <c:ptCount val="1"/>
                <c:pt idx="0">
                  <c:v>Área </c:v>
                </c:pt>
              </c:strCache>
            </c:strRef>
          </c:tx>
          <c:spPr>
            <a:ln w="38100" cmpd="sng">
              <a:solidFill>
                <a:srgbClr val="008080"/>
              </a:solidFill>
              <a:prstDash val="sysDot"/>
              <a:headEnd type="none"/>
              <a:tailEnd type="none"/>
            </a:ln>
          </c:spPr>
          <c:marker>
            <c:symbol val="none"/>
          </c:marker>
          <c:cat>
            <c:numRef>
              <c:f>'4'!$E$2:$P$2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'4'!$E$3:$P$3</c:f>
              <c:numCache>
                <c:formatCode>#,##0</c:formatCode>
                <c:ptCount val="12"/>
                <c:pt idx="0">
                  <c:v>751</c:v>
                </c:pt>
                <c:pt idx="1">
                  <c:v>937</c:v>
                </c:pt>
                <c:pt idx="2">
                  <c:v>622</c:v>
                </c:pt>
                <c:pt idx="3">
                  <c:v>709</c:v>
                </c:pt>
                <c:pt idx="4">
                  <c:v>1140</c:v>
                </c:pt>
                <c:pt idx="5">
                  <c:v>716</c:v>
                </c:pt>
                <c:pt idx="6">
                  <c:v>1556</c:v>
                </c:pt>
                <c:pt idx="7">
                  <c:v>1674</c:v>
                </c:pt>
                <c:pt idx="8">
                  <c:v>1545</c:v>
                </c:pt>
                <c:pt idx="9">
                  <c:v>2335</c:v>
                </c:pt>
                <c:pt idx="10">
                  <c:v>2502</c:v>
                </c:pt>
                <c:pt idx="11">
                  <c:v>1941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827504"/>
        <c:axId val="739824240"/>
      </c:lineChart>
      <c:catAx>
        <c:axId val="73984001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3985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9850352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39840016"/>
        <c:crosses val="autoZero"/>
        <c:crossBetween val="between"/>
        <c:majorUnit val="5000"/>
      </c:valAx>
      <c:catAx>
        <c:axId val="739827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9824240"/>
        <c:crosses val="autoZero"/>
        <c:auto val="1"/>
        <c:lblAlgn val="ctr"/>
        <c:lblOffset val="100"/>
        <c:noMultiLvlLbl val="0"/>
      </c:catAx>
      <c:valAx>
        <c:axId val="739824240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08080"/>
                </a:solidFill>
              </a:defRPr>
            </a:pPr>
            <a:endParaRPr lang="pt-PT"/>
          </a:p>
        </c:txPr>
        <c:crossAx val="739827504"/>
        <c:crosses val="max"/>
        <c:crossBetween val="between"/>
        <c:majorUnit val="500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8.7049721194489241E-2"/>
          <c:y val="0.91481154855643054"/>
          <c:w val="0.82786811287143314"/>
          <c:h val="6.8076990376202962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/>
              <a:t>Ervilha fresca </a:t>
            </a:r>
            <a:r>
              <a:rPr lang="pt-PT" baseline="0"/>
              <a:t>- Produção, Importação, Exportação e Consumo Aparente </a:t>
            </a:r>
            <a:r>
              <a:rPr lang="pt-PT" b="0" baseline="0"/>
              <a:t>(t)</a:t>
            </a:r>
            <a:endParaRPr lang="pt-PT" b="0"/>
          </a:p>
        </c:rich>
      </c:tx>
      <c:layout>
        <c:manualLayout>
          <c:xMode val="edge"/>
          <c:yMode val="edge"/>
          <c:x val="0.14789645789689132"/>
          <c:y val="1.0482385354004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6112171660318193"/>
          <c:h val="0.6685307092078793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'5'!$B$4</c:f>
              <c:strCache>
                <c:ptCount val="1"/>
                <c:pt idx="0">
                  <c:v>Importação</c:v>
                </c:pt>
              </c:strCache>
            </c:strRef>
          </c:tx>
          <c:spPr>
            <a:ln w="38100">
              <a:noFill/>
              <a:prstDash val="sysDot"/>
            </a:ln>
          </c:spPr>
          <c:invertIfNegative val="0"/>
          <c:val>
            <c:numRef>
              <c:f>'5'!$D$4:$P$4</c:f>
              <c:numCache>
                <c:formatCode>#,##0</c:formatCode>
                <c:ptCount val="13"/>
                <c:pt idx="0">
                  <c:v>302.45600000000002</c:v>
                </c:pt>
                <c:pt idx="1">
                  <c:v>457.17</c:v>
                </c:pt>
                <c:pt idx="2">
                  <c:v>592.47799999999995</c:v>
                </c:pt>
                <c:pt idx="3">
                  <c:v>708.73199999999997</c:v>
                </c:pt>
                <c:pt idx="4">
                  <c:v>550.87800000000004</c:v>
                </c:pt>
                <c:pt idx="5">
                  <c:v>262.49099999999999</c:v>
                </c:pt>
                <c:pt idx="6">
                  <c:v>171.946</c:v>
                </c:pt>
                <c:pt idx="7">
                  <c:v>132.047</c:v>
                </c:pt>
                <c:pt idx="8">
                  <c:v>151.58199999999999</c:v>
                </c:pt>
                <c:pt idx="9">
                  <c:v>192.50700000000001</c:v>
                </c:pt>
                <c:pt idx="10">
                  <c:v>295.65899999999999</c:v>
                </c:pt>
                <c:pt idx="11">
                  <c:v>318.10700000000003</c:v>
                </c:pt>
                <c:pt idx="12">
                  <c:v>758.17499999999995</c:v>
                </c:pt>
              </c:numCache>
            </c:numRef>
          </c:val>
        </c:ser>
        <c:ser>
          <c:idx val="2"/>
          <c:order val="2"/>
          <c:tx>
            <c:strRef>
              <c:f>'5'!$B$5</c:f>
              <c:strCache>
                <c:ptCount val="1"/>
                <c:pt idx="0">
                  <c:v>Exportação</c:v>
                </c:pt>
              </c:strCache>
            </c:strRef>
          </c:tx>
          <c:invertIfNegative val="0"/>
          <c:val>
            <c:numRef>
              <c:f>'5'!$D$5:$P$5</c:f>
              <c:numCache>
                <c:formatCode>#,##0</c:formatCode>
                <c:ptCount val="13"/>
                <c:pt idx="0">
                  <c:v>8.859</c:v>
                </c:pt>
                <c:pt idx="1">
                  <c:v>7.59</c:v>
                </c:pt>
                <c:pt idx="2">
                  <c:v>19.149999999999999</c:v>
                </c:pt>
                <c:pt idx="3">
                  <c:v>619.846</c:v>
                </c:pt>
                <c:pt idx="4">
                  <c:v>118.03700000000001</c:v>
                </c:pt>
                <c:pt idx="5">
                  <c:v>510.709</c:v>
                </c:pt>
                <c:pt idx="6">
                  <c:v>312.05099999999999</c:v>
                </c:pt>
                <c:pt idx="7">
                  <c:v>347.58100000000002</c:v>
                </c:pt>
                <c:pt idx="8">
                  <c:v>307.96499999999997</c:v>
                </c:pt>
                <c:pt idx="9">
                  <c:v>557.59699999999998</c:v>
                </c:pt>
                <c:pt idx="10">
                  <c:v>450.52699999999999</c:v>
                </c:pt>
                <c:pt idx="11">
                  <c:v>512.33199999999999</c:v>
                </c:pt>
                <c:pt idx="12">
                  <c:v>770.62800000000004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9852528"/>
        <c:axId val="739830224"/>
      </c:barChart>
      <c:lineChart>
        <c:grouping val="standard"/>
        <c:varyColors val="0"/>
        <c:ser>
          <c:idx val="1"/>
          <c:order val="0"/>
          <c:tx>
            <c:strRef>
              <c:f>'5'!$B$3</c:f>
              <c:strCache>
                <c:ptCount val="1"/>
                <c:pt idx="0">
                  <c:v>Produção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'5'!$D$2:$P$2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'5'!$D$3:$P$3</c:f>
              <c:numCache>
                <c:formatCode>#,##0</c:formatCode>
                <c:ptCount val="13"/>
                <c:pt idx="0">
                  <c:v>0</c:v>
                </c:pt>
                <c:pt idx="1">
                  <c:v>4702</c:v>
                </c:pt>
                <c:pt idx="2">
                  <c:v>6633</c:v>
                </c:pt>
                <c:pt idx="3">
                  <c:v>3981</c:v>
                </c:pt>
                <c:pt idx="4">
                  <c:v>7303</c:v>
                </c:pt>
                <c:pt idx="5">
                  <c:v>18796</c:v>
                </c:pt>
                <c:pt idx="6">
                  <c:v>10420</c:v>
                </c:pt>
                <c:pt idx="7">
                  <c:v>11810</c:v>
                </c:pt>
                <c:pt idx="8">
                  <c:v>13065</c:v>
                </c:pt>
                <c:pt idx="9">
                  <c:v>12335</c:v>
                </c:pt>
                <c:pt idx="10">
                  <c:v>15846</c:v>
                </c:pt>
                <c:pt idx="11">
                  <c:v>15224</c:v>
                </c:pt>
                <c:pt idx="12">
                  <c:v>8033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'5'!$B$8</c:f>
              <c:strCache>
                <c:ptCount val="1"/>
                <c:pt idx="0">
                  <c:v>Consumo Aparente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'5'!$D$2:$P$2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'5'!$D$8:$P$8</c:f>
              <c:numCache>
                <c:formatCode>#,##0</c:formatCode>
                <c:ptCount val="13"/>
                <c:pt idx="1">
                  <c:v>5151.58</c:v>
                </c:pt>
                <c:pt idx="2">
                  <c:v>7206.3280000000004</c:v>
                </c:pt>
                <c:pt idx="3">
                  <c:v>4069.886</c:v>
                </c:pt>
                <c:pt idx="4">
                  <c:v>7735.8409999999994</c:v>
                </c:pt>
                <c:pt idx="5">
                  <c:v>18547.782000000003</c:v>
                </c:pt>
                <c:pt idx="6">
                  <c:v>10279.895</c:v>
                </c:pt>
                <c:pt idx="7">
                  <c:v>11594.466</c:v>
                </c:pt>
                <c:pt idx="8">
                  <c:v>12908.617</c:v>
                </c:pt>
                <c:pt idx="9">
                  <c:v>11969.91</c:v>
                </c:pt>
                <c:pt idx="10">
                  <c:v>15691.132</c:v>
                </c:pt>
                <c:pt idx="11">
                  <c:v>15029.775</c:v>
                </c:pt>
                <c:pt idx="12">
                  <c:v>8020.5469999999996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852528"/>
        <c:axId val="739830224"/>
      </c:lineChart>
      <c:catAx>
        <c:axId val="73985252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739830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9830224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739852528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3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0855455568053994E-2"/>
          <c:y val="0.89065979031970322"/>
          <c:w val="0.85293149365503618"/>
          <c:h val="9.4260869565217398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 sz="1200" b="1" i="0" u="none" strike="noStrike" baseline="0">
                <a:effectLst/>
              </a:rPr>
              <a:t>Ervilha fresca - Grau de Auto-Aprovisionamento e Grau de Abastecimento do Mercado Interno </a:t>
            </a:r>
            <a:r>
              <a:rPr lang="pt-PT" sz="1200" b="0" i="0" u="none" strike="noStrike" baseline="0">
                <a:effectLst/>
              </a:rPr>
              <a:t>(%)</a:t>
            </a:r>
            <a:endParaRPr lang="pt-PT" b="0"/>
          </a:p>
        </c:rich>
      </c:tx>
      <c:layout>
        <c:manualLayout>
          <c:xMode val="edge"/>
          <c:yMode val="edge"/>
          <c:x val="0.205614316493372"/>
          <c:y val="4.7906549451798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37014808683E-2"/>
          <c:y val="0.18720997663735339"/>
          <c:w val="0.87534468509968244"/>
          <c:h val="0.61710521238985094"/>
        </c:manualLayout>
      </c:layout>
      <c:lineChart>
        <c:grouping val="standard"/>
        <c:varyColors val="0"/>
        <c:ser>
          <c:idx val="1"/>
          <c:order val="0"/>
          <c:tx>
            <c:strRef>
              <c:f>'5'!$B$9</c:f>
              <c:strCache>
                <c:ptCount val="1"/>
                <c:pt idx="0">
                  <c:v>Grau de Auto-Aprovisionamento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'5'!$E$2:$P$2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'5'!$E$9:$P$9</c:f>
              <c:numCache>
                <c:formatCode>#\ ##0.0</c:formatCode>
                <c:ptCount val="12"/>
                <c:pt idx="0">
                  <c:v>91.272968681453065</c:v>
                </c:pt>
                <c:pt idx="1">
                  <c:v>92.044103460181105</c:v>
                </c:pt>
                <c:pt idx="2">
                  <c:v>97.816007622817935</c:v>
                </c:pt>
                <c:pt idx="3">
                  <c:v>94.404732465416501</c:v>
                </c:pt>
                <c:pt idx="4">
                  <c:v>101.33826244022059</c:v>
                </c:pt>
                <c:pt idx="5">
                  <c:v>101.36290302576047</c:v>
                </c:pt>
                <c:pt idx="6">
                  <c:v>101.85893856603658</c:v>
                </c:pt>
                <c:pt idx="7">
                  <c:v>101.21146207994241</c:v>
                </c:pt>
                <c:pt idx="8">
                  <c:v>103.05006470391174</c:v>
                </c:pt>
                <c:pt idx="9">
                  <c:v>100.98697786749867</c:v>
                </c:pt>
                <c:pt idx="10">
                  <c:v>101.29226818099406</c:v>
                </c:pt>
                <c:pt idx="11">
                  <c:v>100.15526372453152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'5'!$B$10</c:f>
              <c:strCache>
                <c:ptCount val="1"/>
                <c:pt idx="0">
                  <c:v>Grau de Abastecimento
do mercado interno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'5'!$E$2:$P$2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'5'!$E$10:$P$10</c:f>
              <c:numCache>
                <c:formatCode>#\ ##0.0</c:formatCode>
                <c:ptCount val="12"/>
                <c:pt idx="0">
                  <c:v>91.125635242003426</c:v>
                </c:pt>
                <c:pt idx="1">
                  <c:v>91.778364792721064</c:v>
                </c:pt>
                <c:pt idx="2">
                  <c:v>82.585949581880186</c:v>
                </c:pt>
                <c:pt idx="3">
                  <c:v>92.878886729962531</c:v>
                </c:pt>
                <c:pt idx="4">
                  <c:v>98.584784962428387</c:v>
                </c:pt>
                <c:pt idx="5">
                  <c:v>98.327356456461857</c:v>
                </c:pt>
                <c:pt idx="6">
                  <c:v>98.86112046902376</c:v>
                </c:pt>
                <c:pt idx="7">
                  <c:v>98.825730130501199</c:v>
                </c:pt>
                <c:pt idx="8">
                  <c:v>98.391742293801713</c:v>
                </c:pt>
                <c:pt idx="9">
                  <c:v>98.115757358997428</c:v>
                </c:pt>
                <c:pt idx="10">
                  <c:v>97.88348794309961</c:v>
                </c:pt>
                <c:pt idx="11">
                  <c:v>90.547091114857878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9846544"/>
        <c:axId val="739853072"/>
      </c:lineChart>
      <c:catAx>
        <c:axId val="73984654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73985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9853072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739846544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0855460372485985E-2"/>
          <c:y val="0.87906098173898473"/>
          <c:w val="0.83348723658265034"/>
          <c:h val="0.10860439858810755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ine.pt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://www.gpp.pt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355021</xdr:colOff>
      <xdr:row>7</xdr:row>
      <xdr:rowOff>69272</xdr:rowOff>
    </xdr:from>
    <xdr:to>
      <xdr:col>0</xdr:col>
      <xdr:colOff>2216727</xdr:colOff>
      <xdr:row>8</xdr:row>
      <xdr:rowOff>120807</xdr:rowOff>
    </xdr:to>
    <xdr:pic>
      <xdr:nvPicPr>
        <xdr:cNvPr id="9" name="Imagem 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5021" y="2190749"/>
          <a:ext cx="1861706" cy="354603"/>
        </a:xfrm>
        <a:prstGeom prst="rect">
          <a:avLst/>
        </a:prstGeom>
      </xdr:spPr>
    </xdr:pic>
    <xdr:clientData/>
  </xdr:twoCellAnchor>
  <xdr:twoCellAnchor editAs="oneCell">
    <xdr:from>
      <xdr:col>0</xdr:col>
      <xdr:colOff>173181</xdr:colOff>
      <xdr:row>2</xdr:row>
      <xdr:rowOff>17317</xdr:rowOff>
    </xdr:from>
    <xdr:to>
      <xdr:col>0</xdr:col>
      <xdr:colOff>2171049</xdr:colOff>
      <xdr:row>7</xdr:row>
      <xdr:rowOff>86591</xdr:rowOff>
    </xdr:to>
    <xdr:pic>
      <xdr:nvPicPr>
        <xdr:cNvPr id="5" name="Imagem 4" descr="Resultado de imagem para ervilha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1" y="623453"/>
          <a:ext cx="1997868" cy="1584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25977</xdr:colOff>
      <xdr:row>0</xdr:row>
      <xdr:rowOff>103909</xdr:rowOff>
    </xdr:from>
    <xdr:to>
      <xdr:col>0</xdr:col>
      <xdr:colOff>2409720</xdr:colOff>
      <xdr:row>1</xdr:row>
      <xdr:rowOff>111764</xdr:rowOff>
    </xdr:to>
    <xdr:pic>
      <xdr:nvPicPr>
        <xdr:cNvPr id="7" name="Imagem 6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5977" y="103909"/>
          <a:ext cx="2383743" cy="3109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741947</xdr:colOff>
      <xdr:row>56</xdr:row>
      <xdr:rowOff>68681</xdr:rowOff>
    </xdr:from>
    <xdr:to>
      <xdr:col>7</xdr:col>
      <xdr:colOff>731922</xdr:colOff>
      <xdr:row>76</xdr:row>
      <xdr:rowOff>13035</xdr:rowOff>
    </xdr:to>
    <xdr:graphicFrame macro="">
      <xdr:nvGraphicFramePr>
        <xdr:cNvPr id="102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340895</xdr:colOff>
      <xdr:row>56</xdr:row>
      <xdr:rowOff>120317</xdr:rowOff>
    </xdr:from>
    <xdr:to>
      <xdr:col>15</xdr:col>
      <xdr:colOff>822158</xdr:colOff>
      <xdr:row>76</xdr:row>
      <xdr:rowOff>64671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962528</xdr:colOff>
      <xdr:row>20</xdr:row>
      <xdr:rowOff>82216</xdr:rowOff>
    </xdr:from>
    <xdr:to>
      <xdr:col>7</xdr:col>
      <xdr:colOff>812132</xdr:colOff>
      <xdr:row>39</xdr:row>
      <xdr:rowOff>72691</xdr:rowOff>
    </xdr:to>
    <xdr:graphicFrame macro="">
      <xdr:nvGraphicFramePr>
        <xdr:cNvPr id="205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481265</xdr:colOff>
      <xdr:row>20</xdr:row>
      <xdr:rowOff>40102</xdr:rowOff>
    </xdr:from>
    <xdr:to>
      <xdr:col>15</xdr:col>
      <xdr:colOff>554962</xdr:colOff>
      <xdr:row>39</xdr:row>
      <xdr:rowOff>30577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6</xdr:row>
      <xdr:rowOff>154904</xdr:rowOff>
    </xdr:from>
    <xdr:to>
      <xdr:col>12</xdr:col>
      <xdr:colOff>10026</xdr:colOff>
      <xdr:row>28</xdr:row>
      <xdr:rowOff>30078</xdr:rowOff>
    </xdr:to>
    <xdr:graphicFrame macro="">
      <xdr:nvGraphicFramePr>
        <xdr:cNvPr id="307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862263</xdr:colOff>
      <xdr:row>17</xdr:row>
      <xdr:rowOff>60158</xdr:rowOff>
    </xdr:from>
    <xdr:to>
      <xdr:col>7</xdr:col>
      <xdr:colOff>110290</xdr:colOff>
      <xdr:row>38</xdr:row>
      <xdr:rowOff>44116</xdr:rowOff>
    </xdr:to>
    <xdr:graphicFrame macro="">
      <xdr:nvGraphicFramePr>
        <xdr:cNvPr id="410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280736</xdr:colOff>
      <xdr:row>16</xdr:row>
      <xdr:rowOff>30079</xdr:rowOff>
    </xdr:from>
    <xdr:to>
      <xdr:col>15</xdr:col>
      <xdr:colOff>160420</xdr:colOff>
      <xdr:row>38</xdr:row>
      <xdr:rowOff>160420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showGridLines="0" tabSelected="1" zoomScale="110" zoomScaleNormal="110" workbookViewId="0">
      <selection activeCell="B1" sqref="B1"/>
    </sheetView>
  </sheetViews>
  <sheetFormatPr defaultRowHeight="12.75" x14ac:dyDescent="0.2"/>
  <cols>
    <col min="1" max="1" width="36.28515625" customWidth="1"/>
    <col min="2" max="2" width="52.85546875" customWidth="1"/>
  </cols>
  <sheetData>
    <row r="1" spans="1:2" ht="24" customHeight="1" x14ac:dyDescent="0.2">
      <c r="B1" s="38" t="s">
        <v>46</v>
      </c>
    </row>
    <row r="2" spans="1:2" ht="24" customHeight="1" x14ac:dyDescent="0.2">
      <c r="A2" s="63" t="s">
        <v>69</v>
      </c>
      <c r="B2" s="115" t="s">
        <v>64</v>
      </c>
    </row>
    <row r="3" spans="1:2" ht="24" customHeight="1" x14ac:dyDescent="0.2">
      <c r="A3" s="53"/>
      <c r="B3" s="115"/>
    </row>
    <row r="4" spans="1:2" ht="24" customHeight="1" x14ac:dyDescent="0.2">
      <c r="B4" s="64" t="s">
        <v>27</v>
      </c>
    </row>
    <row r="5" spans="1:2" ht="24" customHeight="1" x14ac:dyDescent="0.2">
      <c r="B5" s="65" t="s">
        <v>42</v>
      </c>
    </row>
    <row r="6" spans="1:2" ht="24" customHeight="1" x14ac:dyDescent="0.2">
      <c r="B6" s="65" t="s">
        <v>45</v>
      </c>
    </row>
    <row r="7" spans="1:2" ht="24" customHeight="1" x14ac:dyDescent="0.2">
      <c r="B7" s="66" t="s">
        <v>40</v>
      </c>
    </row>
    <row r="8" spans="1:2" ht="24" customHeight="1" x14ac:dyDescent="0.2">
      <c r="A8" s="61" t="s">
        <v>41</v>
      </c>
      <c r="B8" s="67" t="s">
        <v>39</v>
      </c>
    </row>
  </sheetData>
  <mergeCells count="1">
    <mergeCell ref="B2:B3"/>
  </mergeCells>
  <phoneticPr fontId="2" type="noConversion"/>
  <hyperlinks>
    <hyperlink ref="B4" location="1!A1" display="1. Comércio Internacional"/>
    <hyperlink ref="B5" location="2!A1" display="2. Destinos das Saídas UE/PT"/>
    <hyperlink ref="B7" location="4!A1" display="4. Área de Olival e Produção de Azeite"/>
    <hyperlink ref="B8" location="'5'!A1" display="5. Indicadores de análise do Comércio Internacional"/>
    <hyperlink ref="B6" location="3!A1" display="3. Principais Destinos das Saídas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101"/>
  <sheetViews>
    <sheetView showGridLines="0" zoomScale="95" zoomScaleNormal="95" workbookViewId="0"/>
  </sheetViews>
  <sheetFormatPr defaultRowHeight="12.75" x14ac:dyDescent="0.2"/>
  <cols>
    <col min="1" max="1" width="2.28515625" style="1" customWidth="1"/>
    <col min="2" max="2" width="20.7109375" style="1" customWidth="1"/>
    <col min="3" max="3" width="14.85546875" style="1" customWidth="1"/>
    <col min="4" max="4" width="8.7109375" style="1" customWidth="1"/>
    <col min="5" max="17" width="12.7109375" style="1" customWidth="1"/>
    <col min="18" max="16384" width="9.140625" style="1"/>
  </cols>
  <sheetData>
    <row r="1" spans="2:23" ht="29.85" customHeight="1" x14ac:dyDescent="0.2">
      <c r="B1" s="14" t="s">
        <v>47</v>
      </c>
    </row>
    <row r="2" spans="2:23" ht="21" customHeight="1" x14ac:dyDescent="0.2">
      <c r="B2" s="41" t="s">
        <v>5</v>
      </c>
      <c r="C2" s="41" t="s">
        <v>6</v>
      </c>
      <c r="D2" s="42" t="s">
        <v>7</v>
      </c>
      <c r="E2" s="9">
        <v>2010</v>
      </c>
      <c r="F2" s="9">
        <v>2011</v>
      </c>
      <c r="G2" s="9">
        <v>2012</v>
      </c>
      <c r="H2" s="9">
        <v>2013</v>
      </c>
      <c r="I2" s="9">
        <v>2014</v>
      </c>
      <c r="J2" s="9">
        <v>2015</v>
      </c>
      <c r="K2" s="9">
        <v>2016</v>
      </c>
      <c r="L2" s="9">
        <v>2017</v>
      </c>
      <c r="M2" s="9">
        <v>2018</v>
      </c>
      <c r="N2" s="9">
        <v>2019</v>
      </c>
      <c r="O2" s="9">
        <v>2020</v>
      </c>
      <c r="P2" s="9">
        <v>2021</v>
      </c>
      <c r="Q2" s="9">
        <v>2022</v>
      </c>
    </row>
    <row r="3" spans="2:23" ht="14.1" customHeight="1" x14ac:dyDescent="0.2">
      <c r="B3" s="116" t="s">
        <v>48</v>
      </c>
      <c r="C3" s="117" t="s">
        <v>66</v>
      </c>
      <c r="D3" s="78" t="s">
        <v>3</v>
      </c>
      <c r="E3" s="4">
        <v>302.45600000000002</v>
      </c>
      <c r="F3" s="4">
        <v>457.17</v>
      </c>
      <c r="G3" s="4">
        <v>592.47799999999995</v>
      </c>
      <c r="H3" s="4">
        <v>708.73199999999997</v>
      </c>
      <c r="I3" s="4">
        <v>550.87800000000004</v>
      </c>
      <c r="J3" s="4">
        <v>262.49099999999999</v>
      </c>
      <c r="K3" s="4">
        <v>171.946</v>
      </c>
      <c r="L3" s="4">
        <v>132.047</v>
      </c>
      <c r="M3" s="4">
        <v>151.58199999999999</v>
      </c>
      <c r="N3" s="4">
        <v>192.50700000000001</v>
      </c>
      <c r="O3" s="4">
        <v>295.65899999999999</v>
      </c>
      <c r="P3" s="4">
        <v>318.10700000000003</v>
      </c>
      <c r="Q3" s="4">
        <v>758.17499999999995</v>
      </c>
    </row>
    <row r="4" spans="2:23" ht="14.1" customHeight="1" x14ac:dyDescent="0.2">
      <c r="B4" s="117"/>
      <c r="C4" s="117"/>
      <c r="D4" s="79" t="s">
        <v>4</v>
      </c>
      <c r="E4" s="4">
        <v>8.859</v>
      </c>
      <c r="F4" s="4">
        <v>7.59</v>
      </c>
      <c r="G4" s="4">
        <v>19.149999999999999</v>
      </c>
      <c r="H4" s="4">
        <v>619.846</v>
      </c>
      <c r="I4" s="4">
        <v>118.03700000000001</v>
      </c>
      <c r="J4" s="4">
        <v>510.709</v>
      </c>
      <c r="K4" s="4">
        <v>312.05099999999999</v>
      </c>
      <c r="L4" s="4">
        <v>347.58100000000002</v>
      </c>
      <c r="M4" s="4">
        <v>307.96499999999997</v>
      </c>
      <c r="N4" s="4">
        <v>557.59699999999998</v>
      </c>
      <c r="O4" s="4">
        <v>450.52699999999999</v>
      </c>
      <c r="P4" s="4">
        <v>512.33199999999999</v>
      </c>
      <c r="Q4" s="4">
        <v>770.62800000000004</v>
      </c>
    </row>
    <row r="5" spans="2:23" ht="14.1" customHeight="1" x14ac:dyDescent="0.2">
      <c r="B5" s="117"/>
      <c r="C5" s="118"/>
      <c r="D5" s="80" t="s">
        <v>2</v>
      </c>
      <c r="E5" s="27">
        <f>E4-E3</f>
        <v>-293.59700000000004</v>
      </c>
      <c r="F5" s="27">
        <f t="shared" ref="F5" si="0">F4-F3</f>
        <v>-449.58000000000004</v>
      </c>
      <c r="G5" s="27">
        <f t="shared" ref="G5:H5" si="1">G4-G3</f>
        <v>-573.32799999999997</v>
      </c>
      <c r="H5" s="27">
        <f t="shared" si="1"/>
        <v>-88.885999999999967</v>
      </c>
      <c r="I5" s="27">
        <f t="shared" ref="I5:J5" si="2">I4-I3</f>
        <v>-432.84100000000001</v>
      </c>
      <c r="J5" s="27">
        <f t="shared" si="2"/>
        <v>248.21800000000002</v>
      </c>
      <c r="K5" s="27">
        <f t="shared" ref="K5:L5" si="3">K4-K3</f>
        <v>140.10499999999999</v>
      </c>
      <c r="L5" s="27">
        <f t="shared" si="3"/>
        <v>215.53400000000002</v>
      </c>
      <c r="M5" s="27">
        <f t="shared" ref="M5:N5" si="4">M4-M3</f>
        <v>156.38299999999998</v>
      </c>
      <c r="N5" s="27">
        <f t="shared" si="4"/>
        <v>365.09</v>
      </c>
      <c r="O5" s="27">
        <f t="shared" ref="O5:P5" si="5">O4-O3</f>
        <v>154.86799999999999</v>
      </c>
      <c r="P5" s="27">
        <f t="shared" si="5"/>
        <v>194.22499999999997</v>
      </c>
      <c r="Q5" s="27">
        <f t="shared" ref="Q5" si="6">Q4-Q3</f>
        <v>12.453000000000088</v>
      </c>
    </row>
    <row r="6" spans="2:23" ht="14.1" customHeight="1" x14ac:dyDescent="0.2">
      <c r="B6" s="117"/>
      <c r="C6" s="119" t="s">
        <v>67</v>
      </c>
      <c r="D6" s="78" t="s">
        <v>3</v>
      </c>
      <c r="E6" s="4">
        <v>387.66</v>
      </c>
      <c r="F6" s="4">
        <v>525.29499999999996</v>
      </c>
      <c r="G6" s="4">
        <v>638.20500000000004</v>
      </c>
      <c r="H6" s="4">
        <v>665.95899999999995</v>
      </c>
      <c r="I6" s="4">
        <v>603.298</v>
      </c>
      <c r="J6" s="4">
        <v>376.60399999999998</v>
      </c>
      <c r="K6" s="4">
        <v>368.23399999999998</v>
      </c>
      <c r="L6" s="4">
        <v>322.99799999999999</v>
      </c>
      <c r="M6" s="4">
        <v>441.97</v>
      </c>
      <c r="N6" s="4">
        <v>510.70600000000002</v>
      </c>
      <c r="O6" s="4">
        <v>755.91300000000001</v>
      </c>
      <c r="P6" s="4">
        <v>883.77099999999996</v>
      </c>
      <c r="Q6" s="4">
        <v>781.07600000000002</v>
      </c>
      <c r="R6" s="13"/>
      <c r="S6" s="13"/>
      <c r="T6" s="13"/>
      <c r="U6" s="13"/>
    </row>
    <row r="7" spans="2:23" ht="14.1" customHeight="1" x14ac:dyDescent="0.2">
      <c r="B7" s="117"/>
      <c r="C7" s="117"/>
      <c r="D7" s="79" t="s">
        <v>4</v>
      </c>
      <c r="E7" s="4">
        <v>19.538</v>
      </c>
      <c r="F7" s="4">
        <v>11.762</v>
      </c>
      <c r="G7" s="4">
        <v>23.779</v>
      </c>
      <c r="H7" s="4">
        <v>341.39299999999997</v>
      </c>
      <c r="I7" s="4">
        <v>70.349000000000004</v>
      </c>
      <c r="J7" s="4">
        <v>288.30099999999999</v>
      </c>
      <c r="K7" s="4">
        <v>137.40899999999999</v>
      </c>
      <c r="L7" s="4">
        <v>149.13900000000001</v>
      </c>
      <c r="M7" s="4">
        <v>133.733</v>
      </c>
      <c r="N7" s="4">
        <v>249.33099999999999</v>
      </c>
      <c r="O7" s="4">
        <v>268.34399999999999</v>
      </c>
      <c r="P7" s="4">
        <v>453.04700000000003</v>
      </c>
      <c r="Q7" s="4">
        <v>989.45500000000004</v>
      </c>
    </row>
    <row r="8" spans="2:23" ht="14.1" customHeight="1" x14ac:dyDescent="0.2">
      <c r="B8" s="118"/>
      <c r="C8" s="118"/>
      <c r="D8" s="80" t="s">
        <v>2</v>
      </c>
      <c r="E8" s="27">
        <f>E7-E6</f>
        <v>-368.12200000000001</v>
      </c>
      <c r="F8" s="27">
        <f t="shared" ref="F8" si="7">F7-F6</f>
        <v>-513.5329999999999</v>
      </c>
      <c r="G8" s="27">
        <f t="shared" ref="G8:H8" si="8">G7-G6</f>
        <v>-614.42600000000004</v>
      </c>
      <c r="H8" s="27">
        <f t="shared" si="8"/>
        <v>-324.56599999999997</v>
      </c>
      <c r="I8" s="27">
        <f t="shared" ref="I8:J8" si="9">I7-I6</f>
        <v>-532.94899999999996</v>
      </c>
      <c r="J8" s="27">
        <f t="shared" si="9"/>
        <v>-88.302999999999997</v>
      </c>
      <c r="K8" s="27">
        <f t="shared" ref="K8:L8" si="10">K7-K6</f>
        <v>-230.82499999999999</v>
      </c>
      <c r="L8" s="27">
        <f t="shared" si="10"/>
        <v>-173.85899999999998</v>
      </c>
      <c r="M8" s="27">
        <f t="shared" ref="M8:N8" si="11">M7-M6</f>
        <v>-308.23700000000002</v>
      </c>
      <c r="N8" s="27">
        <f t="shared" si="11"/>
        <v>-261.375</v>
      </c>
      <c r="O8" s="27">
        <f t="shared" ref="O8:P8" si="12">O7-O6</f>
        <v>-487.56900000000002</v>
      </c>
      <c r="P8" s="27">
        <f t="shared" si="12"/>
        <v>-430.72399999999993</v>
      </c>
      <c r="Q8" s="27">
        <f t="shared" ref="Q8" si="13">Q7-Q6</f>
        <v>208.37900000000002</v>
      </c>
    </row>
    <row r="9" spans="2:23" ht="8.1" customHeight="1" x14ac:dyDescent="0.2">
      <c r="B9" s="81"/>
      <c r="C9" s="82"/>
      <c r="D9" s="82"/>
      <c r="R9" s="13"/>
      <c r="S9" s="13"/>
      <c r="T9" s="13"/>
    </row>
    <row r="10" spans="2:23" ht="14.1" customHeight="1" x14ac:dyDescent="0.2">
      <c r="B10" s="83" t="s">
        <v>14</v>
      </c>
      <c r="C10" s="84"/>
      <c r="D10" s="85" t="s">
        <v>16</v>
      </c>
      <c r="E10" s="12">
        <f t="shared" ref="E10:F10" si="14">E6/E3</f>
        <v>1.2817070912793926</v>
      </c>
      <c r="F10" s="12">
        <f t="shared" si="14"/>
        <v>1.1490145897587329</v>
      </c>
      <c r="G10" s="12">
        <f t="shared" ref="G10:H10" si="15">G6/G3</f>
        <v>1.0771792370349618</v>
      </c>
      <c r="H10" s="12">
        <f t="shared" si="15"/>
        <v>0.93964855544832171</v>
      </c>
      <c r="I10" s="12">
        <f t="shared" ref="I10:N10" si="16">I6/I3</f>
        <v>1.095157185438518</v>
      </c>
      <c r="J10" s="12">
        <f t="shared" si="16"/>
        <v>1.4347310955423234</v>
      </c>
      <c r="K10" s="12">
        <f t="shared" si="16"/>
        <v>2.1415677014876762</v>
      </c>
      <c r="L10" s="12">
        <f t="shared" si="16"/>
        <v>2.4460835914484993</v>
      </c>
      <c r="M10" s="12">
        <f t="shared" si="16"/>
        <v>2.9157155862833322</v>
      </c>
      <c r="N10" s="12">
        <f t="shared" si="16"/>
        <v>2.652921711937748</v>
      </c>
      <c r="O10" s="12">
        <f t="shared" ref="O10:P10" si="17">O6/O3</f>
        <v>2.5567055290046983</v>
      </c>
      <c r="P10" s="12">
        <f t="shared" si="17"/>
        <v>2.7782192784188964</v>
      </c>
      <c r="Q10" s="12">
        <f t="shared" ref="Q10" si="18">Q6/Q3</f>
        <v>1.0302054275068422</v>
      </c>
      <c r="R10" s="13"/>
      <c r="S10" s="13"/>
      <c r="T10" s="13"/>
      <c r="U10" s="13"/>
      <c r="V10" s="13"/>
      <c r="W10" s="13"/>
    </row>
    <row r="11" spans="2:23" ht="14.1" customHeight="1" x14ac:dyDescent="0.2">
      <c r="B11" s="86" t="s">
        <v>15</v>
      </c>
      <c r="C11" s="87"/>
      <c r="D11" s="88" t="s">
        <v>16</v>
      </c>
      <c r="E11" s="29">
        <f t="shared" ref="E11:F11" si="19">E7/E4</f>
        <v>2.2054407946720849</v>
      </c>
      <c r="F11" s="29">
        <f t="shared" si="19"/>
        <v>1.5496706192358367</v>
      </c>
      <c r="G11" s="29">
        <f t="shared" ref="G11:H11" si="20">G7/G4</f>
        <v>1.2417232375979113</v>
      </c>
      <c r="H11" s="29">
        <f t="shared" si="20"/>
        <v>0.55077067529676726</v>
      </c>
      <c r="I11" s="29">
        <f t="shared" ref="I11:J11" si="21">I7/I4</f>
        <v>0.59599108754034746</v>
      </c>
      <c r="J11" s="29">
        <f t="shared" si="21"/>
        <v>0.56451129703999736</v>
      </c>
      <c r="K11" s="29">
        <f t="shared" ref="K11:P11" si="22">K7/K4</f>
        <v>0.44034148264226042</v>
      </c>
      <c r="L11" s="29">
        <f t="shared" si="22"/>
        <v>0.42907696335530426</v>
      </c>
      <c r="M11" s="29">
        <f t="shared" si="22"/>
        <v>0.43424739824330694</v>
      </c>
      <c r="N11" s="29">
        <f t="shared" si="22"/>
        <v>0.44715269271534819</v>
      </c>
      <c r="O11" s="29">
        <f t="shared" si="22"/>
        <v>0.5956224599191613</v>
      </c>
      <c r="P11" s="29">
        <f t="shared" si="22"/>
        <v>0.88428401895645803</v>
      </c>
      <c r="Q11" s="29">
        <f t="shared" ref="Q11" si="23">Q7/Q4</f>
        <v>1.2839593162978766</v>
      </c>
      <c r="R11" s="13"/>
      <c r="S11" s="13"/>
      <c r="T11" s="13"/>
      <c r="V11" s="13"/>
      <c r="W11" s="13"/>
    </row>
    <row r="12" spans="2:23" ht="18" customHeight="1" x14ac:dyDescent="0.2">
      <c r="B12" s="89"/>
      <c r="C12" s="82"/>
      <c r="D12" s="82"/>
      <c r="R12" s="13"/>
      <c r="S12" s="13"/>
      <c r="T12" s="13"/>
    </row>
    <row r="13" spans="2:23" ht="14.1" customHeight="1" x14ac:dyDescent="0.2">
      <c r="B13" s="120" t="s">
        <v>49</v>
      </c>
      <c r="C13" s="120" t="s">
        <v>66</v>
      </c>
      <c r="D13" s="90" t="s">
        <v>3</v>
      </c>
      <c r="E13" s="40">
        <v>9769.64</v>
      </c>
      <c r="F13" s="40">
        <v>8077.8919999999998</v>
      </c>
      <c r="G13" s="40">
        <v>7830.777</v>
      </c>
      <c r="H13" s="40">
        <v>8679.2109999999993</v>
      </c>
      <c r="I13" s="40">
        <v>7108.3109999999997</v>
      </c>
      <c r="J13" s="40">
        <v>7061.1760000000004</v>
      </c>
      <c r="K13" s="40">
        <v>7181.07</v>
      </c>
      <c r="L13" s="40">
        <v>7843.8109999999997</v>
      </c>
      <c r="M13" s="40">
        <v>7932.4359999999997</v>
      </c>
      <c r="N13" s="40">
        <v>8179.8429999999998</v>
      </c>
      <c r="O13" s="40">
        <v>9615.5709999999999</v>
      </c>
      <c r="P13" s="40">
        <v>7797.9359999999997</v>
      </c>
      <c r="Q13" s="40">
        <v>8751.5560000000005</v>
      </c>
      <c r="R13" s="13"/>
      <c r="S13" s="13"/>
    </row>
    <row r="14" spans="2:23" ht="14.1" customHeight="1" x14ac:dyDescent="0.2">
      <c r="B14" s="117"/>
      <c r="C14" s="117"/>
      <c r="D14" s="79" t="s">
        <v>4</v>
      </c>
      <c r="E14" s="4">
        <v>1716.636</v>
      </c>
      <c r="F14" s="4">
        <v>3575.614</v>
      </c>
      <c r="G14" s="4">
        <v>4653.9880000000003</v>
      </c>
      <c r="H14" s="4">
        <v>3325.9609999999998</v>
      </c>
      <c r="I14" s="4">
        <v>3167.1179999999999</v>
      </c>
      <c r="J14" s="4">
        <v>4748.6570000000002</v>
      </c>
      <c r="K14" s="4">
        <v>8220.0120000000006</v>
      </c>
      <c r="L14" s="4">
        <v>10551.031999999999</v>
      </c>
      <c r="M14" s="4">
        <v>9746.2049999999999</v>
      </c>
      <c r="N14" s="4">
        <v>15169.187</v>
      </c>
      <c r="O14" s="4">
        <v>11038.112999999999</v>
      </c>
      <c r="P14" s="4">
        <v>11482.897999999999</v>
      </c>
      <c r="Q14" s="4">
        <v>11598.401</v>
      </c>
      <c r="R14" s="13"/>
      <c r="S14" s="13"/>
    </row>
    <row r="15" spans="2:23" ht="14.1" customHeight="1" x14ac:dyDescent="0.2">
      <c r="B15" s="117"/>
      <c r="C15" s="118"/>
      <c r="D15" s="80" t="s">
        <v>2</v>
      </c>
      <c r="E15" s="27">
        <f>E14-E13</f>
        <v>-8053.003999999999</v>
      </c>
      <c r="F15" s="27">
        <f t="shared" ref="F15:G15" si="24">F14-F13</f>
        <v>-4502.2780000000002</v>
      </c>
      <c r="G15" s="27">
        <f t="shared" si="24"/>
        <v>-3176.7889999999998</v>
      </c>
      <c r="H15" s="27">
        <f t="shared" ref="H15:I15" si="25">H14-H13</f>
        <v>-5353.25</v>
      </c>
      <c r="I15" s="27">
        <f t="shared" si="25"/>
        <v>-3941.1929999999998</v>
      </c>
      <c r="J15" s="27">
        <f t="shared" ref="J15:K15" si="26">J14-J13</f>
        <v>-2312.5190000000002</v>
      </c>
      <c r="K15" s="27">
        <f t="shared" si="26"/>
        <v>1038.9420000000009</v>
      </c>
      <c r="L15" s="27">
        <f t="shared" ref="L15:M15" si="27">L14-L13</f>
        <v>2707.2209999999995</v>
      </c>
      <c r="M15" s="27">
        <f t="shared" si="27"/>
        <v>1813.7690000000002</v>
      </c>
      <c r="N15" s="27">
        <f t="shared" ref="N15:O15" si="28">N14-N13</f>
        <v>6989.3440000000001</v>
      </c>
      <c r="O15" s="27">
        <f t="shared" si="28"/>
        <v>1422.5419999999995</v>
      </c>
      <c r="P15" s="27">
        <f t="shared" ref="P15:Q15" si="29">P14-P13</f>
        <v>3684.9619999999995</v>
      </c>
      <c r="Q15" s="27">
        <f t="shared" si="29"/>
        <v>2846.8449999999993</v>
      </c>
      <c r="R15" s="13"/>
      <c r="S15" s="13"/>
    </row>
    <row r="16" spans="2:23" ht="14.1" customHeight="1" x14ac:dyDescent="0.2">
      <c r="B16" s="117"/>
      <c r="C16" s="119" t="s">
        <v>67</v>
      </c>
      <c r="D16" s="91" t="s">
        <v>3</v>
      </c>
      <c r="E16" s="4">
        <v>7207.2309999999998</v>
      </c>
      <c r="F16" s="4">
        <v>6148.0940000000001</v>
      </c>
      <c r="G16" s="4">
        <v>6604.3789999999999</v>
      </c>
      <c r="H16" s="4">
        <v>7312.3810000000003</v>
      </c>
      <c r="I16" s="4">
        <v>6180.1760000000004</v>
      </c>
      <c r="J16" s="4">
        <v>5912.6120000000001</v>
      </c>
      <c r="K16" s="4">
        <v>5942.6440000000002</v>
      </c>
      <c r="L16" s="4">
        <v>6248.5479999999998</v>
      </c>
      <c r="M16" s="4">
        <v>6513.6419999999998</v>
      </c>
      <c r="N16" s="4">
        <v>7084.6660000000002</v>
      </c>
      <c r="O16" s="4">
        <v>8512.48</v>
      </c>
      <c r="P16" s="4">
        <v>7209.2449999999999</v>
      </c>
      <c r="Q16" s="4">
        <v>8387.5589999999993</v>
      </c>
      <c r="R16" s="13"/>
      <c r="S16" s="13"/>
    </row>
    <row r="17" spans="2:23" ht="14.1" customHeight="1" x14ac:dyDescent="0.2">
      <c r="B17" s="117"/>
      <c r="C17" s="117"/>
      <c r="D17" s="79" t="s">
        <v>4</v>
      </c>
      <c r="E17" s="4">
        <v>1296.454</v>
      </c>
      <c r="F17" s="4">
        <v>2470.25</v>
      </c>
      <c r="G17" s="4">
        <v>3094.8870000000002</v>
      </c>
      <c r="H17" s="4">
        <v>2547.3879999999999</v>
      </c>
      <c r="I17" s="4">
        <v>2578.895</v>
      </c>
      <c r="J17" s="4">
        <v>3558.212</v>
      </c>
      <c r="K17" s="4">
        <v>5794.6139999999996</v>
      </c>
      <c r="L17" s="4">
        <v>7313.3990000000003</v>
      </c>
      <c r="M17" s="4">
        <v>7104.5739999999996</v>
      </c>
      <c r="N17" s="4">
        <v>10757.589</v>
      </c>
      <c r="O17" s="4">
        <v>8122.259</v>
      </c>
      <c r="P17" s="4">
        <v>8727.1170000000002</v>
      </c>
      <c r="Q17" s="4">
        <v>9162.5759999999991</v>
      </c>
      <c r="R17" s="13"/>
      <c r="S17" s="13"/>
    </row>
    <row r="18" spans="2:23" ht="14.1" customHeight="1" x14ac:dyDescent="0.2">
      <c r="B18" s="118"/>
      <c r="C18" s="118"/>
      <c r="D18" s="80" t="s">
        <v>2</v>
      </c>
      <c r="E18" s="27">
        <f>E17-E16</f>
        <v>-5910.777</v>
      </c>
      <c r="F18" s="27">
        <f t="shared" ref="F18:G18" si="30">F17-F16</f>
        <v>-3677.8440000000001</v>
      </c>
      <c r="G18" s="27">
        <f t="shared" si="30"/>
        <v>-3509.4919999999997</v>
      </c>
      <c r="H18" s="27">
        <f t="shared" ref="H18:I18" si="31">H17-H16</f>
        <v>-4764.9930000000004</v>
      </c>
      <c r="I18" s="27">
        <f t="shared" si="31"/>
        <v>-3601.2810000000004</v>
      </c>
      <c r="J18" s="27">
        <f t="shared" ref="J18:K18" si="32">J17-J16</f>
        <v>-2354.4</v>
      </c>
      <c r="K18" s="27">
        <f t="shared" si="32"/>
        <v>-148.03000000000065</v>
      </c>
      <c r="L18" s="27">
        <f t="shared" ref="L18:M18" si="33">L17-L16</f>
        <v>1064.8510000000006</v>
      </c>
      <c r="M18" s="27">
        <f t="shared" si="33"/>
        <v>590.93199999999979</v>
      </c>
      <c r="N18" s="27">
        <f t="shared" ref="N18:O18" si="34">N17-N16</f>
        <v>3672.9229999999998</v>
      </c>
      <c r="O18" s="27">
        <f t="shared" si="34"/>
        <v>-390.22099999999955</v>
      </c>
      <c r="P18" s="27">
        <f t="shared" ref="P18:Q18" si="35">P17-P16</f>
        <v>1517.8720000000003</v>
      </c>
      <c r="Q18" s="27">
        <f t="shared" si="35"/>
        <v>775.01699999999983</v>
      </c>
      <c r="R18" s="13"/>
      <c r="S18" s="13"/>
    </row>
    <row r="19" spans="2:23" ht="8.1" customHeight="1" x14ac:dyDescent="0.2">
      <c r="B19" s="81"/>
      <c r="C19" s="82"/>
      <c r="D19" s="82"/>
      <c r="R19" s="13"/>
      <c r="S19" s="13"/>
    </row>
    <row r="20" spans="2:23" ht="14.1" customHeight="1" x14ac:dyDescent="0.2">
      <c r="B20" s="83" t="s">
        <v>14</v>
      </c>
      <c r="C20" s="84"/>
      <c r="D20" s="85" t="s">
        <v>16</v>
      </c>
      <c r="E20" s="12">
        <f t="shared" ref="E20:G21" si="36">E16/E13</f>
        <v>0.73771715232086343</v>
      </c>
      <c r="F20" s="12">
        <f t="shared" si="36"/>
        <v>0.76110128731604731</v>
      </c>
      <c r="G20" s="12">
        <f t="shared" si="36"/>
        <v>0.84338744418338052</v>
      </c>
      <c r="H20" s="12">
        <f t="shared" ref="H20:I20" si="37">H16/H13</f>
        <v>0.8425167909848027</v>
      </c>
      <c r="I20" s="12">
        <f t="shared" si="37"/>
        <v>0.86942960149042448</v>
      </c>
      <c r="J20" s="12">
        <f t="shared" ref="J20" si="38">J16/J13</f>
        <v>0.83734097549756581</v>
      </c>
      <c r="K20" s="12">
        <f t="shared" ref="K20:M21" si="39">K16/K13</f>
        <v>0.82754297061579962</v>
      </c>
      <c r="L20" s="12">
        <f t="shared" si="39"/>
        <v>0.79662143822690268</v>
      </c>
      <c r="M20" s="12">
        <f t="shared" si="39"/>
        <v>0.82114018947017031</v>
      </c>
      <c r="N20" s="12">
        <f t="shared" ref="N20:O20" si="40">N16/N13</f>
        <v>0.86611271145424185</v>
      </c>
      <c r="O20" s="12">
        <f t="shared" si="40"/>
        <v>0.88528075971775355</v>
      </c>
      <c r="P20" s="12">
        <f t="shared" ref="P20:Q20" si="41">P16/P13</f>
        <v>0.9245068182144609</v>
      </c>
      <c r="Q20" s="12">
        <f t="shared" si="41"/>
        <v>0.9584077391494723</v>
      </c>
      <c r="R20" s="13"/>
      <c r="S20" s="13"/>
    </row>
    <row r="21" spans="2:23" ht="14.1" customHeight="1" x14ac:dyDescent="0.2">
      <c r="B21" s="86" t="s">
        <v>15</v>
      </c>
      <c r="C21" s="87"/>
      <c r="D21" s="88" t="s">
        <v>16</v>
      </c>
      <c r="E21" s="29">
        <f t="shared" ref="E21:F21" si="42">E17/E14</f>
        <v>0.75522941380700392</v>
      </c>
      <c r="F21" s="29">
        <f t="shared" si="42"/>
        <v>0.69086036691880048</v>
      </c>
      <c r="G21" s="29">
        <f t="shared" si="36"/>
        <v>0.66499677266035062</v>
      </c>
      <c r="H21" s="29">
        <f t="shared" ref="H21:I21" si="43">H17/H14</f>
        <v>0.76591036395195256</v>
      </c>
      <c r="I21" s="29">
        <f t="shared" si="43"/>
        <v>0.81427183957149685</v>
      </c>
      <c r="J21" s="29">
        <f t="shared" ref="J21" si="44">J17/J14</f>
        <v>0.74930912045237208</v>
      </c>
      <c r="K21" s="29">
        <f t="shared" si="39"/>
        <v>0.70493984680314326</v>
      </c>
      <c r="L21" s="29">
        <f t="shared" si="39"/>
        <v>0.693145371940868</v>
      </c>
      <c r="M21" s="29">
        <f t="shared" si="39"/>
        <v>0.72895798928916433</v>
      </c>
      <c r="N21" s="29">
        <f t="shared" ref="N21:O21" si="45">N17/N14</f>
        <v>0.70917373488770363</v>
      </c>
      <c r="O21" s="29">
        <f t="shared" si="45"/>
        <v>0.73583763819051318</v>
      </c>
      <c r="P21" s="29">
        <f t="shared" ref="P21:Q21" si="46">P17/P14</f>
        <v>0.76000997309215856</v>
      </c>
      <c r="Q21" s="29">
        <f t="shared" si="46"/>
        <v>0.78998613688214425</v>
      </c>
      <c r="S21" s="68" t="s">
        <v>28</v>
      </c>
    </row>
    <row r="22" spans="2:23" ht="18" customHeight="1" x14ac:dyDescent="0.2">
      <c r="B22" s="82"/>
      <c r="C22" s="82"/>
      <c r="D22" s="82"/>
      <c r="R22" s="13"/>
      <c r="S22" s="13"/>
    </row>
    <row r="23" spans="2:23" ht="14.1" customHeight="1" x14ac:dyDescent="0.2">
      <c r="B23" s="120" t="s">
        <v>65</v>
      </c>
      <c r="C23" s="120" t="s">
        <v>66</v>
      </c>
      <c r="D23" s="90" t="s">
        <v>3</v>
      </c>
      <c r="E23" s="40">
        <v>3067.491</v>
      </c>
      <c r="F23" s="40">
        <v>3416.4670000000001</v>
      </c>
      <c r="G23" s="40">
        <v>6935.0020000000004</v>
      </c>
      <c r="H23" s="40">
        <v>4617.7550000000001</v>
      </c>
      <c r="I23" s="40">
        <v>3397.9430000000002</v>
      </c>
      <c r="J23" s="40">
        <v>3738.3710000000001</v>
      </c>
      <c r="K23" s="40">
        <v>4200.8090000000002</v>
      </c>
      <c r="L23" s="40">
        <v>4593.424</v>
      </c>
      <c r="M23" s="40">
        <v>4864.3620000000001</v>
      </c>
      <c r="N23" s="40">
        <v>3505.0410000000002</v>
      </c>
      <c r="O23" s="40">
        <v>4375.72</v>
      </c>
      <c r="P23" s="40">
        <v>4185.3379999999997</v>
      </c>
      <c r="Q23" s="40">
        <v>3292.098</v>
      </c>
    </row>
    <row r="24" spans="2:23" ht="14.1" customHeight="1" x14ac:dyDescent="0.2">
      <c r="B24" s="117"/>
      <c r="C24" s="117"/>
      <c r="D24" s="79" t="s">
        <v>4</v>
      </c>
      <c r="E24" s="4">
        <v>175.73099999999999</v>
      </c>
      <c r="F24" s="4">
        <v>79.951999999999998</v>
      </c>
      <c r="G24" s="4">
        <v>66.451999999999998</v>
      </c>
      <c r="H24" s="4">
        <v>58.177999999999997</v>
      </c>
      <c r="I24" s="4">
        <v>136.571</v>
      </c>
      <c r="J24" s="4">
        <v>66.400999999999996</v>
      </c>
      <c r="K24" s="4">
        <v>187.494</v>
      </c>
      <c r="L24" s="4">
        <v>742.25699999999995</v>
      </c>
      <c r="M24" s="4">
        <v>786.08299999999997</v>
      </c>
      <c r="N24" s="4">
        <v>1088.2280000000001</v>
      </c>
      <c r="O24" s="4">
        <v>161.09399999999999</v>
      </c>
      <c r="P24" s="4">
        <v>813.76099999999997</v>
      </c>
      <c r="Q24" s="4">
        <v>4082.9250000000002</v>
      </c>
    </row>
    <row r="25" spans="2:23" ht="14.1" customHeight="1" x14ac:dyDescent="0.2">
      <c r="B25" s="117"/>
      <c r="C25" s="118"/>
      <c r="D25" s="80" t="s">
        <v>2</v>
      </c>
      <c r="E25" s="27">
        <f>E24-E23</f>
        <v>-2891.76</v>
      </c>
      <c r="F25" s="27">
        <f t="shared" ref="F25:G25" si="47">F24-F23</f>
        <v>-3336.5150000000003</v>
      </c>
      <c r="G25" s="27">
        <f t="shared" si="47"/>
        <v>-6868.55</v>
      </c>
      <c r="H25" s="27">
        <f t="shared" ref="H25:I25" si="48">H24-H23</f>
        <v>-4559.5770000000002</v>
      </c>
      <c r="I25" s="27">
        <f t="shared" si="48"/>
        <v>-3261.3720000000003</v>
      </c>
      <c r="J25" s="27">
        <f t="shared" ref="J25:K25" si="49">J24-J23</f>
        <v>-3671.9700000000003</v>
      </c>
      <c r="K25" s="27">
        <f t="shared" si="49"/>
        <v>-4013.3150000000001</v>
      </c>
      <c r="L25" s="27">
        <f t="shared" ref="L25:M25" si="50">L24-L23</f>
        <v>-3851.1669999999999</v>
      </c>
      <c r="M25" s="27">
        <f t="shared" si="50"/>
        <v>-4078.279</v>
      </c>
      <c r="N25" s="27">
        <f t="shared" ref="N25:O25" si="51">N24-N23</f>
        <v>-2416.8130000000001</v>
      </c>
      <c r="O25" s="27">
        <f t="shared" si="51"/>
        <v>-4214.6260000000002</v>
      </c>
      <c r="P25" s="27">
        <f t="shared" ref="P25:Q25" si="52">P24-P23</f>
        <v>-3371.5769999999998</v>
      </c>
      <c r="Q25" s="27">
        <f t="shared" si="52"/>
        <v>790.82700000000023</v>
      </c>
      <c r="R25" s="13"/>
      <c r="S25" s="13"/>
      <c r="T25" s="13"/>
      <c r="U25" s="13"/>
      <c r="V25" s="13"/>
      <c r="W25" s="13"/>
    </row>
    <row r="26" spans="2:23" ht="14.1" customHeight="1" x14ac:dyDescent="0.2">
      <c r="B26" s="117"/>
      <c r="C26" s="119" t="s">
        <v>67</v>
      </c>
      <c r="D26" s="91" t="s">
        <v>3</v>
      </c>
      <c r="E26" s="4">
        <v>879.11099999999999</v>
      </c>
      <c r="F26" s="4">
        <v>963.29899999999998</v>
      </c>
      <c r="G26" s="4">
        <v>2200.1669999999999</v>
      </c>
      <c r="H26" s="4">
        <v>1690.9259999999999</v>
      </c>
      <c r="I26" s="4">
        <v>1250.222</v>
      </c>
      <c r="J26" s="4">
        <v>1268.501</v>
      </c>
      <c r="K26" s="4">
        <v>1150.848</v>
      </c>
      <c r="L26" s="4">
        <v>1269.251</v>
      </c>
      <c r="M26" s="4">
        <v>1520.5219999999999</v>
      </c>
      <c r="N26" s="4">
        <v>1446.491</v>
      </c>
      <c r="O26" s="4">
        <v>1257.3440000000001</v>
      </c>
      <c r="P26" s="4">
        <v>1477.6559999999999</v>
      </c>
      <c r="Q26" s="4">
        <v>1617.7929999999999</v>
      </c>
      <c r="R26" s="13"/>
      <c r="S26" s="13"/>
      <c r="T26" s="13"/>
      <c r="U26" s="13"/>
      <c r="V26" s="13"/>
      <c r="W26" s="13"/>
    </row>
    <row r="27" spans="2:23" ht="14.1" customHeight="1" x14ac:dyDescent="0.2">
      <c r="B27" s="117"/>
      <c r="C27" s="117"/>
      <c r="D27" s="79" t="s">
        <v>4</v>
      </c>
      <c r="E27" s="4">
        <v>51.591000000000001</v>
      </c>
      <c r="F27" s="4">
        <v>22.193000000000001</v>
      </c>
      <c r="G27" s="4">
        <v>19.027000000000001</v>
      </c>
      <c r="H27" s="4">
        <v>32.677999999999997</v>
      </c>
      <c r="I27" s="4">
        <v>45.036999999999999</v>
      </c>
      <c r="J27" s="4">
        <v>25.821999999999999</v>
      </c>
      <c r="K27" s="4">
        <v>137.12899999999999</v>
      </c>
      <c r="L27" s="4">
        <v>333.32600000000002</v>
      </c>
      <c r="M27" s="4">
        <v>260.73099999999999</v>
      </c>
      <c r="N27" s="4">
        <v>475.99599999999998</v>
      </c>
      <c r="O27" s="4">
        <v>87.917000000000002</v>
      </c>
      <c r="P27" s="4">
        <v>440.16800000000001</v>
      </c>
      <c r="Q27" s="4">
        <v>1967.732</v>
      </c>
      <c r="R27" s="13"/>
      <c r="S27" s="13"/>
      <c r="T27" s="13"/>
      <c r="U27" s="13"/>
      <c r="V27" s="13"/>
      <c r="W27" s="13"/>
    </row>
    <row r="28" spans="2:23" ht="14.1" customHeight="1" x14ac:dyDescent="0.2">
      <c r="B28" s="118"/>
      <c r="C28" s="118"/>
      <c r="D28" s="80" t="s">
        <v>2</v>
      </c>
      <c r="E28" s="27">
        <f>E27-E26</f>
        <v>-827.52</v>
      </c>
      <c r="F28" s="27">
        <f t="shared" ref="F28:G28" si="53">F27-F26</f>
        <v>-941.10599999999999</v>
      </c>
      <c r="G28" s="27">
        <f t="shared" si="53"/>
        <v>-2181.14</v>
      </c>
      <c r="H28" s="27">
        <f t="shared" ref="H28:I28" si="54">H27-H26</f>
        <v>-1658.248</v>
      </c>
      <c r="I28" s="27">
        <f t="shared" si="54"/>
        <v>-1205.1849999999999</v>
      </c>
      <c r="J28" s="27">
        <f t="shared" ref="J28:K28" si="55">J27-J26</f>
        <v>-1242.6790000000001</v>
      </c>
      <c r="K28" s="27">
        <f t="shared" si="55"/>
        <v>-1013.7189999999999</v>
      </c>
      <c r="L28" s="27">
        <f t="shared" ref="L28:M28" si="56">L27-L26</f>
        <v>-935.92499999999995</v>
      </c>
      <c r="M28" s="27">
        <f t="shared" si="56"/>
        <v>-1259.7909999999999</v>
      </c>
      <c r="N28" s="27">
        <f t="shared" ref="N28:O28" si="57">N27-N26</f>
        <v>-970.495</v>
      </c>
      <c r="O28" s="27">
        <f t="shared" si="57"/>
        <v>-1169.4270000000001</v>
      </c>
      <c r="P28" s="27">
        <f t="shared" ref="P28:Q28" si="58">P27-P26</f>
        <v>-1037.4879999999998</v>
      </c>
      <c r="Q28" s="27">
        <f t="shared" si="58"/>
        <v>349.93900000000008</v>
      </c>
      <c r="R28" s="13"/>
      <c r="S28" s="13"/>
      <c r="T28" s="13"/>
      <c r="U28" s="13"/>
      <c r="V28" s="13"/>
      <c r="W28" s="13"/>
    </row>
    <row r="29" spans="2:23" ht="8.1" customHeight="1" x14ac:dyDescent="0.2">
      <c r="B29" s="81"/>
      <c r="C29" s="82"/>
      <c r="D29" s="82"/>
      <c r="R29" s="13"/>
      <c r="S29" s="13"/>
    </row>
    <row r="30" spans="2:23" ht="14.1" customHeight="1" x14ac:dyDescent="0.2">
      <c r="B30" s="83" t="s">
        <v>14</v>
      </c>
      <c r="C30" s="84"/>
      <c r="D30" s="85" t="s">
        <v>16</v>
      </c>
      <c r="E30" s="12">
        <f t="shared" ref="E30:G30" si="59">E26/E23</f>
        <v>0.286589593905899</v>
      </c>
      <c r="F30" s="12">
        <f t="shared" si="59"/>
        <v>0.28195764806157941</v>
      </c>
      <c r="G30" s="12">
        <f t="shared" si="59"/>
        <v>0.31725542400708751</v>
      </c>
      <c r="H30" s="12">
        <f t="shared" ref="H30:I30" si="60">H26/H23</f>
        <v>0.366179236447148</v>
      </c>
      <c r="I30" s="12">
        <f t="shared" si="60"/>
        <v>0.36793495358809725</v>
      </c>
      <c r="J30" s="12">
        <f t="shared" ref="J30:K30" si="61">J26/J23</f>
        <v>0.33931918474651124</v>
      </c>
      <c r="K30" s="12">
        <f t="shared" si="61"/>
        <v>0.27395865891546128</v>
      </c>
      <c r="L30" s="12">
        <f t="shared" ref="L30:M30" si="62">L26/L23</f>
        <v>0.27631914667576951</v>
      </c>
      <c r="M30" s="12">
        <f t="shared" si="62"/>
        <v>0.31258405521628529</v>
      </c>
      <c r="N30" s="12">
        <f t="shared" ref="N30:O30" si="63">N26/N23</f>
        <v>0.41268875314154668</v>
      </c>
      <c r="O30" s="12">
        <f t="shared" si="63"/>
        <v>0.28734562540564751</v>
      </c>
      <c r="P30" s="12">
        <f t="shared" ref="P30:Q30" si="64">P26/P23</f>
        <v>0.3530553565805199</v>
      </c>
      <c r="Q30" s="12">
        <f t="shared" si="64"/>
        <v>0.49141702343004368</v>
      </c>
      <c r="R30" s="13"/>
    </row>
    <row r="31" spans="2:23" ht="14.1" customHeight="1" x14ac:dyDescent="0.2">
      <c r="B31" s="86" t="s">
        <v>15</v>
      </c>
      <c r="C31" s="87"/>
      <c r="D31" s="88" t="s">
        <v>16</v>
      </c>
      <c r="E31" s="29">
        <f t="shared" ref="E31:G31" si="65">E27/E24</f>
        <v>0.29357939122863924</v>
      </c>
      <c r="F31" s="29">
        <f t="shared" si="65"/>
        <v>0.27757904742845707</v>
      </c>
      <c r="G31" s="29">
        <f t="shared" si="65"/>
        <v>0.28632697285258535</v>
      </c>
      <c r="H31" s="29">
        <f t="shared" ref="H31:I31" si="66">H27/H24</f>
        <v>0.56168998590532504</v>
      </c>
      <c r="I31" s="29">
        <f t="shared" si="66"/>
        <v>0.3297698632945501</v>
      </c>
      <c r="J31" s="29">
        <f t="shared" ref="J31:K31" si="67">J27/J24</f>
        <v>0.38887968554690444</v>
      </c>
      <c r="K31" s="29">
        <f t="shared" si="67"/>
        <v>0.73137807076493111</v>
      </c>
      <c r="L31" s="29">
        <f t="shared" ref="L31:M31" si="68">L27/L24</f>
        <v>0.4490708743737008</v>
      </c>
      <c r="M31" s="29">
        <f t="shared" si="68"/>
        <v>0.33168380438198003</v>
      </c>
      <c r="N31" s="29">
        <f t="shared" ref="N31:O31" si="69">N27/N24</f>
        <v>0.43740466152313667</v>
      </c>
      <c r="O31" s="29">
        <f t="shared" si="69"/>
        <v>0.54574968651843025</v>
      </c>
      <c r="P31" s="29">
        <f t="shared" ref="P31:Q31" si="70">P27/P24</f>
        <v>0.54090574505290867</v>
      </c>
      <c r="Q31" s="29">
        <f t="shared" si="70"/>
        <v>0.48194174519492761</v>
      </c>
    </row>
    <row r="32" spans="2:23" ht="18" customHeight="1" x14ac:dyDescent="0.2">
      <c r="B32" s="82"/>
      <c r="C32" s="82"/>
      <c r="D32" s="82"/>
    </row>
    <row r="33" spans="2:17" ht="14.1" customHeight="1" x14ac:dyDescent="0.2">
      <c r="B33" s="120" t="s">
        <v>68</v>
      </c>
      <c r="C33" s="120" t="s">
        <v>66</v>
      </c>
      <c r="D33" s="90" t="s">
        <v>3</v>
      </c>
      <c r="E33" s="40">
        <v>2628.326</v>
      </c>
      <c r="F33" s="40">
        <v>2985.931</v>
      </c>
      <c r="G33" s="40">
        <v>3333.377</v>
      </c>
      <c r="H33" s="40">
        <v>3258.1959999999999</v>
      </c>
      <c r="I33" s="40">
        <v>3095.38</v>
      </c>
      <c r="J33" s="40">
        <v>3064.8789999999999</v>
      </c>
      <c r="K33" s="40">
        <v>3149.527</v>
      </c>
      <c r="L33" s="40">
        <v>3058.002</v>
      </c>
      <c r="M33" s="40">
        <v>2819.8119999999999</v>
      </c>
      <c r="N33" s="40">
        <v>3094.8910000000001</v>
      </c>
      <c r="O33" s="40">
        <v>1198.479</v>
      </c>
      <c r="P33" s="40">
        <v>453.59100000000001</v>
      </c>
      <c r="Q33" s="40">
        <v>688.34400000000005</v>
      </c>
    </row>
    <row r="34" spans="2:17" ht="14.1" customHeight="1" x14ac:dyDescent="0.2">
      <c r="B34" s="117"/>
      <c r="C34" s="117"/>
      <c r="D34" s="79" t="s">
        <v>4</v>
      </c>
      <c r="E34" s="4">
        <v>168.89</v>
      </c>
      <c r="F34" s="4">
        <v>137.846</v>
      </c>
      <c r="G34" s="4">
        <v>508.91199999999998</v>
      </c>
      <c r="H34" s="4">
        <v>2125.319</v>
      </c>
      <c r="I34" s="4">
        <v>937.38400000000001</v>
      </c>
      <c r="J34" s="4">
        <v>88.97</v>
      </c>
      <c r="K34" s="4">
        <v>33.003</v>
      </c>
      <c r="L34" s="4">
        <v>236.161</v>
      </c>
      <c r="M34" s="4">
        <v>59.594000000000001</v>
      </c>
      <c r="N34" s="4">
        <v>62.231000000000002</v>
      </c>
      <c r="O34" s="4">
        <v>43.75</v>
      </c>
      <c r="P34" s="4">
        <v>57.798000000000002</v>
      </c>
      <c r="Q34" s="4">
        <v>80.272999999999996</v>
      </c>
    </row>
    <row r="35" spans="2:17" ht="14.1" customHeight="1" x14ac:dyDescent="0.2">
      <c r="B35" s="117"/>
      <c r="C35" s="118"/>
      <c r="D35" s="80" t="s">
        <v>2</v>
      </c>
      <c r="E35" s="27">
        <f>E34-E33</f>
        <v>-2459.4360000000001</v>
      </c>
      <c r="F35" s="27">
        <f t="shared" ref="F35:G35" si="71">F34-F33</f>
        <v>-2848.085</v>
      </c>
      <c r="G35" s="27">
        <f t="shared" si="71"/>
        <v>-2824.4650000000001</v>
      </c>
      <c r="H35" s="27">
        <f t="shared" ref="H35:I35" si="72">H34-H33</f>
        <v>-1132.877</v>
      </c>
      <c r="I35" s="27">
        <f t="shared" si="72"/>
        <v>-2157.9960000000001</v>
      </c>
      <c r="J35" s="27">
        <f t="shared" ref="J35:K35" si="73">J34-J33</f>
        <v>-2975.9090000000001</v>
      </c>
      <c r="K35" s="27">
        <f t="shared" si="73"/>
        <v>-3116.5239999999999</v>
      </c>
      <c r="L35" s="27">
        <f t="shared" ref="L35:M35" si="74">L34-L33</f>
        <v>-2821.8409999999999</v>
      </c>
      <c r="M35" s="27">
        <f t="shared" si="74"/>
        <v>-2760.2179999999998</v>
      </c>
      <c r="N35" s="27">
        <f t="shared" ref="N35:O35" si="75">N34-N33</f>
        <v>-3032.66</v>
      </c>
      <c r="O35" s="27">
        <f t="shared" si="75"/>
        <v>-1154.729</v>
      </c>
      <c r="P35" s="27">
        <f t="shared" ref="P35:Q35" si="76">P34-P33</f>
        <v>-395.79300000000001</v>
      </c>
      <c r="Q35" s="27">
        <f t="shared" si="76"/>
        <v>-608.07100000000003</v>
      </c>
    </row>
    <row r="36" spans="2:17" ht="14.1" customHeight="1" x14ac:dyDescent="0.2">
      <c r="B36" s="117"/>
      <c r="C36" s="119" t="s">
        <v>67</v>
      </c>
      <c r="D36" s="91" t="s">
        <v>3</v>
      </c>
      <c r="E36" s="4">
        <v>1906.9459999999999</v>
      </c>
      <c r="F36" s="4">
        <v>2186.922</v>
      </c>
      <c r="G36" s="4">
        <v>2555.1129999999998</v>
      </c>
      <c r="H36" s="4">
        <v>2620.6280000000002</v>
      </c>
      <c r="I36" s="4">
        <v>2561.1579999999999</v>
      </c>
      <c r="J36" s="4">
        <v>2587.884</v>
      </c>
      <c r="K36" s="4">
        <v>2516.261</v>
      </c>
      <c r="L36" s="4">
        <v>2496.596</v>
      </c>
      <c r="M36" s="4">
        <v>2288.1489999999999</v>
      </c>
      <c r="N36" s="4">
        <v>2552.6489999999999</v>
      </c>
      <c r="O36" s="4">
        <v>1042.2329999999999</v>
      </c>
      <c r="P36" s="4">
        <v>455.315</v>
      </c>
      <c r="Q36" s="4">
        <v>874.98500000000001</v>
      </c>
    </row>
    <row r="37" spans="2:17" ht="14.1" customHeight="1" x14ac:dyDescent="0.2">
      <c r="B37" s="117"/>
      <c r="C37" s="117"/>
      <c r="D37" s="79" t="s">
        <v>4</v>
      </c>
      <c r="E37" s="4">
        <v>102.31699999999999</v>
      </c>
      <c r="F37" s="4">
        <v>91.695999999999998</v>
      </c>
      <c r="G37" s="4">
        <v>245.958</v>
      </c>
      <c r="H37" s="4">
        <v>1041.2729999999999</v>
      </c>
      <c r="I37" s="4">
        <v>680.28800000000001</v>
      </c>
      <c r="J37" s="4">
        <v>84.664000000000001</v>
      </c>
      <c r="K37" s="4">
        <v>33.69</v>
      </c>
      <c r="L37" s="4">
        <v>189.876</v>
      </c>
      <c r="M37" s="4">
        <v>64.718999999999994</v>
      </c>
      <c r="N37" s="4">
        <v>64.228999999999999</v>
      </c>
      <c r="O37" s="4">
        <v>45.619</v>
      </c>
      <c r="P37" s="4">
        <v>67.271000000000001</v>
      </c>
      <c r="Q37" s="4">
        <v>90.013999999999996</v>
      </c>
    </row>
    <row r="38" spans="2:17" ht="14.1" customHeight="1" x14ac:dyDescent="0.2">
      <c r="B38" s="118"/>
      <c r="C38" s="118"/>
      <c r="D38" s="80" t="s">
        <v>2</v>
      </c>
      <c r="E38" s="27">
        <f>E37-E36</f>
        <v>-1804.6289999999999</v>
      </c>
      <c r="F38" s="27">
        <f t="shared" ref="F38:G38" si="77">F37-F36</f>
        <v>-2095.2260000000001</v>
      </c>
      <c r="G38" s="27">
        <f t="shared" si="77"/>
        <v>-2309.1549999999997</v>
      </c>
      <c r="H38" s="27">
        <f t="shared" ref="H38:I38" si="78">H37-H36</f>
        <v>-1579.3550000000002</v>
      </c>
      <c r="I38" s="27">
        <f t="shared" si="78"/>
        <v>-1880.87</v>
      </c>
      <c r="J38" s="27">
        <f t="shared" ref="J38:K38" si="79">J37-J36</f>
        <v>-2503.2199999999998</v>
      </c>
      <c r="K38" s="27">
        <f t="shared" si="79"/>
        <v>-2482.5709999999999</v>
      </c>
      <c r="L38" s="27">
        <f t="shared" ref="L38:M38" si="80">L37-L36</f>
        <v>-2306.7199999999998</v>
      </c>
      <c r="M38" s="27">
        <f t="shared" si="80"/>
        <v>-2223.4299999999998</v>
      </c>
      <c r="N38" s="27">
        <f t="shared" ref="N38:O38" si="81">N37-N36</f>
        <v>-2488.42</v>
      </c>
      <c r="O38" s="27">
        <f t="shared" si="81"/>
        <v>-996.61399999999992</v>
      </c>
      <c r="P38" s="27">
        <f t="shared" ref="P38:Q38" si="82">P37-P36</f>
        <v>-388.04399999999998</v>
      </c>
      <c r="Q38" s="27">
        <f t="shared" si="82"/>
        <v>-784.971</v>
      </c>
    </row>
    <row r="39" spans="2:17" ht="8.1" customHeight="1" x14ac:dyDescent="0.2">
      <c r="B39" s="81"/>
      <c r="C39" s="82"/>
      <c r="D39" s="82"/>
    </row>
    <row r="40" spans="2:17" ht="14.1" customHeight="1" x14ac:dyDescent="0.2">
      <c r="B40" s="83" t="s">
        <v>14</v>
      </c>
      <c r="C40" s="84"/>
      <c r="D40" s="85" t="s">
        <v>16</v>
      </c>
      <c r="E40" s="12">
        <f t="shared" ref="E40:G40" si="83">E36/E33</f>
        <v>0.72553632996820028</v>
      </c>
      <c r="F40" s="12">
        <f t="shared" si="83"/>
        <v>0.73240875291492002</v>
      </c>
      <c r="G40" s="12">
        <f t="shared" si="83"/>
        <v>0.76652385853745308</v>
      </c>
      <c r="H40" s="12">
        <f t="shared" ref="H40:I40" si="84">H36/H33</f>
        <v>0.80431870888061985</v>
      </c>
      <c r="I40" s="12">
        <f t="shared" si="84"/>
        <v>0.8274131124449986</v>
      </c>
      <c r="J40" s="12">
        <f t="shared" ref="J40:K40" si="85">J36/J33</f>
        <v>0.84436742853469915</v>
      </c>
      <c r="K40" s="12">
        <f t="shared" si="85"/>
        <v>0.79893298263517032</v>
      </c>
      <c r="L40" s="12">
        <f t="shared" ref="L40:M40" si="86">L36/L33</f>
        <v>0.81641411614511694</v>
      </c>
      <c r="M40" s="12">
        <f t="shared" si="86"/>
        <v>0.81145445157336726</v>
      </c>
      <c r="N40" s="12">
        <f t="shared" ref="N40:O40" si="87">N36/N33</f>
        <v>0.82479447579898613</v>
      </c>
      <c r="O40" s="12">
        <f t="shared" si="87"/>
        <v>0.86962975571536916</v>
      </c>
      <c r="P40" s="12">
        <f t="shared" ref="P40:Q40" si="88">P36/P33</f>
        <v>1.0038007808796912</v>
      </c>
      <c r="Q40" s="12">
        <f t="shared" si="88"/>
        <v>1.2711449507804238</v>
      </c>
    </row>
    <row r="41" spans="2:17" ht="14.1" customHeight="1" x14ac:dyDescent="0.2">
      <c r="B41" s="86" t="s">
        <v>15</v>
      </c>
      <c r="C41" s="87"/>
      <c r="D41" s="88" t="s">
        <v>16</v>
      </c>
      <c r="E41" s="29">
        <f t="shared" ref="E41:G41" si="89">E37/E34</f>
        <v>0.60582035644502341</v>
      </c>
      <c r="F41" s="29">
        <f t="shared" si="89"/>
        <v>0.66520609956037891</v>
      </c>
      <c r="G41" s="29">
        <f t="shared" si="89"/>
        <v>0.48330163171628887</v>
      </c>
      <c r="H41" s="29">
        <f t="shared" ref="H41:I41" si="90">H37/H34</f>
        <v>0.4899372752984375</v>
      </c>
      <c r="I41" s="29">
        <f t="shared" si="90"/>
        <v>0.7257303303662106</v>
      </c>
      <c r="J41" s="29">
        <f t="shared" ref="J41:K41" si="91">J37/J34</f>
        <v>0.95160166348207265</v>
      </c>
      <c r="K41" s="29">
        <f t="shared" si="91"/>
        <v>1.0208162894282338</v>
      </c>
      <c r="L41" s="29">
        <f t="shared" ref="L41:M41" si="92">L37/L34</f>
        <v>0.80401082312490213</v>
      </c>
      <c r="M41" s="29">
        <f t="shared" si="92"/>
        <v>1.085998590462127</v>
      </c>
      <c r="N41" s="29">
        <f t="shared" ref="N41:O41" si="93">N37/N34</f>
        <v>1.0321061850203275</v>
      </c>
      <c r="O41" s="29">
        <f t="shared" si="93"/>
        <v>1.0427200000000001</v>
      </c>
      <c r="P41" s="29">
        <f t="shared" ref="P41:Q41" si="94">P37/P34</f>
        <v>1.163898404789093</v>
      </c>
      <c r="Q41" s="29">
        <f t="shared" si="94"/>
        <v>1.1213483985898123</v>
      </c>
    </row>
    <row r="42" spans="2:17" ht="18" customHeight="1" x14ac:dyDescent="0.2">
      <c r="B42" s="82"/>
      <c r="C42" s="82"/>
      <c r="D42" s="82"/>
    </row>
    <row r="43" spans="2:17" ht="14.1" customHeight="1" x14ac:dyDescent="0.2">
      <c r="B43" s="120" t="s">
        <v>50</v>
      </c>
      <c r="C43" s="120" t="s">
        <v>66</v>
      </c>
      <c r="D43" s="90" t="s">
        <v>3</v>
      </c>
      <c r="E43" s="40">
        <v>894.52099999999996</v>
      </c>
      <c r="F43" s="40">
        <v>768.5</v>
      </c>
      <c r="G43" s="40">
        <v>983.73800000000006</v>
      </c>
      <c r="H43" s="40">
        <v>722.97500000000002</v>
      </c>
      <c r="I43" s="40">
        <v>574.68499999999995</v>
      </c>
      <c r="J43" s="40">
        <v>403.267</v>
      </c>
      <c r="K43" s="40">
        <v>428.19900000000001</v>
      </c>
      <c r="L43" s="40">
        <v>351.80700000000002</v>
      </c>
      <c r="M43" s="40">
        <v>444.01499999999999</v>
      </c>
      <c r="N43" s="40">
        <v>586.65300000000002</v>
      </c>
      <c r="O43" s="40">
        <v>624.17600000000004</v>
      </c>
      <c r="P43" s="40">
        <v>576.83000000000004</v>
      </c>
      <c r="Q43" s="40">
        <v>459.85700000000003</v>
      </c>
    </row>
    <row r="44" spans="2:17" ht="14.1" customHeight="1" x14ac:dyDescent="0.2">
      <c r="B44" s="117"/>
      <c r="C44" s="117"/>
      <c r="D44" s="79" t="s">
        <v>4</v>
      </c>
      <c r="E44" s="4">
        <v>675.32799999999997</v>
      </c>
      <c r="F44" s="4">
        <v>697.86800000000005</v>
      </c>
      <c r="G44" s="4">
        <v>719.53800000000001</v>
      </c>
      <c r="H44" s="4">
        <v>798.01700000000005</v>
      </c>
      <c r="I44" s="4">
        <v>908.45600000000002</v>
      </c>
      <c r="J44" s="4">
        <v>1083.5170000000001</v>
      </c>
      <c r="K44" s="4">
        <v>803.93100000000004</v>
      </c>
      <c r="L44" s="4">
        <v>677.52800000000002</v>
      </c>
      <c r="M44" s="4">
        <v>613.00699999999995</v>
      </c>
      <c r="N44" s="4">
        <v>634.01199999999994</v>
      </c>
      <c r="O44" s="4">
        <v>569.17200000000003</v>
      </c>
      <c r="P44" s="4">
        <v>520.779</v>
      </c>
      <c r="Q44" s="4">
        <v>423.47500000000002</v>
      </c>
    </row>
    <row r="45" spans="2:17" ht="14.1" customHeight="1" x14ac:dyDescent="0.2">
      <c r="B45" s="117"/>
      <c r="C45" s="118"/>
      <c r="D45" s="80" t="s">
        <v>2</v>
      </c>
      <c r="E45" s="27">
        <f>E44-E43</f>
        <v>-219.19299999999998</v>
      </c>
      <c r="F45" s="27">
        <f t="shared" ref="F45:G45" si="95">F44-F43</f>
        <v>-70.631999999999948</v>
      </c>
      <c r="G45" s="27">
        <f t="shared" si="95"/>
        <v>-264.20000000000005</v>
      </c>
      <c r="H45" s="27">
        <f t="shared" ref="H45:I45" si="96">H44-H43</f>
        <v>75.04200000000003</v>
      </c>
      <c r="I45" s="27">
        <f t="shared" si="96"/>
        <v>333.77100000000007</v>
      </c>
      <c r="J45" s="27">
        <f t="shared" ref="J45:K45" si="97">J44-J43</f>
        <v>680.25</v>
      </c>
      <c r="K45" s="27">
        <f t="shared" si="97"/>
        <v>375.73200000000003</v>
      </c>
      <c r="L45" s="27">
        <f t="shared" ref="L45:M45" si="98">L44-L43</f>
        <v>325.721</v>
      </c>
      <c r="M45" s="27">
        <f t="shared" si="98"/>
        <v>168.99199999999996</v>
      </c>
      <c r="N45" s="27">
        <f t="shared" ref="N45:O45" si="99">N44-N43</f>
        <v>47.358999999999924</v>
      </c>
      <c r="O45" s="27">
        <f t="shared" si="99"/>
        <v>-55.004000000000019</v>
      </c>
      <c r="P45" s="27">
        <f t="shared" ref="P45:Q45" si="100">P44-P43</f>
        <v>-56.051000000000045</v>
      </c>
      <c r="Q45" s="27">
        <f t="shared" si="100"/>
        <v>-36.382000000000005</v>
      </c>
    </row>
    <row r="46" spans="2:17" ht="14.1" customHeight="1" x14ac:dyDescent="0.2">
      <c r="B46" s="117"/>
      <c r="C46" s="119" t="s">
        <v>67</v>
      </c>
      <c r="D46" s="91" t="s">
        <v>3</v>
      </c>
      <c r="E46" s="4">
        <v>806.39200000000005</v>
      </c>
      <c r="F46" s="4">
        <v>758.68700000000001</v>
      </c>
      <c r="G46" s="4">
        <v>952.96699999999998</v>
      </c>
      <c r="H46" s="4">
        <v>732.58799999999997</v>
      </c>
      <c r="I46" s="4">
        <v>650.15099999999995</v>
      </c>
      <c r="J46" s="4">
        <v>424.74</v>
      </c>
      <c r="K46" s="4">
        <v>420.077</v>
      </c>
      <c r="L46" s="4">
        <v>384.86500000000001</v>
      </c>
      <c r="M46" s="4">
        <v>459.78</v>
      </c>
      <c r="N46" s="4">
        <v>652.95600000000002</v>
      </c>
      <c r="O46" s="4">
        <v>806.745</v>
      </c>
      <c r="P46" s="4">
        <v>763.09799999999996</v>
      </c>
      <c r="Q46" s="4">
        <v>667.58399999999995</v>
      </c>
    </row>
    <row r="47" spans="2:17" ht="14.1" customHeight="1" x14ac:dyDescent="0.2">
      <c r="B47" s="117"/>
      <c r="C47" s="117"/>
      <c r="D47" s="79" t="s">
        <v>4</v>
      </c>
      <c r="E47" s="4">
        <v>663.77300000000002</v>
      </c>
      <c r="F47" s="4">
        <v>696.70299999999997</v>
      </c>
      <c r="G47" s="4">
        <v>702.60699999999997</v>
      </c>
      <c r="H47" s="4">
        <v>766.00099999999998</v>
      </c>
      <c r="I47" s="4">
        <v>799.66899999999998</v>
      </c>
      <c r="J47" s="4">
        <v>969.048</v>
      </c>
      <c r="K47" s="4">
        <v>728.44299999999998</v>
      </c>
      <c r="L47" s="4">
        <v>626.39599999999996</v>
      </c>
      <c r="M47" s="4">
        <v>581.49400000000003</v>
      </c>
      <c r="N47" s="4">
        <v>594.69299999999998</v>
      </c>
      <c r="O47" s="4">
        <v>527.56799999999998</v>
      </c>
      <c r="P47" s="4">
        <v>491.06400000000002</v>
      </c>
      <c r="Q47" s="4">
        <v>468.82100000000003</v>
      </c>
    </row>
    <row r="48" spans="2:17" ht="14.1" customHeight="1" x14ac:dyDescent="0.2">
      <c r="B48" s="118"/>
      <c r="C48" s="118"/>
      <c r="D48" s="80" t="s">
        <v>2</v>
      </c>
      <c r="E48" s="27">
        <f>E47-E46</f>
        <v>-142.61900000000003</v>
      </c>
      <c r="F48" s="27">
        <f t="shared" ref="F48:G48" si="101">F47-F46</f>
        <v>-61.984000000000037</v>
      </c>
      <c r="G48" s="27">
        <f t="shared" si="101"/>
        <v>-250.36</v>
      </c>
      <c r="H48" s="27">
        <f t="shared" ref="H48:I48" si="102">H47-H46</f>
        <v>33.413000000000011</v>
      </c>
      <c r="I48" s="27">
        <f t="shared" si="102"/>
        <v>149.51800000000003</v>
      </c>
      <c r="J48" s="27">
        <f t="shared" ref="J48:K48" si="103">J47-J46</f>
        <v>544.30799999999999</v>
      </c>
      <c r="K48" s="27">
        <f t="shared" si="103"/>
        <v>308.36599999999999</v>
      </c>
      <c r="L48" s="27">
        <f t="shared" ref="L48:M48" si="104">L47-L46</f>
        <v>241.53099999999995</v>
      </c>
      <c r="M48" s="27">
        <f t="shared" si="104"/>
        <v>121.71400000000006</v>
      </c>
      <c r="N48" s="27">
        <f t="shared" ref="N48:O48" si="105">N47-N46</f>
        <v>-58.263000000000034</v>
      </c>
      <c r="O48" s="27">
        <f t="shared" si="105"/>
        <v>-279.17700000000002</v>
      </c>
      <c r="P48" s="27">
        <f t="shared" ref="P48:Q48" si="106">P47-P46</f>
        <v>-272.03399999999993</v>
      </c>
      <c r="Q48" s="27">
        <f t="shared" si="106"/>
        <v>-198.76299999999992</v>
      </c>
    </row>
    <row r="49" spans="2:17" ht="8.1" customHeight="1" x14ac:dyDescent="0.2">
      <c r="B49" s="81"/>
      <c r="C49" s="82"/>
      <c r="D49" s="82"/>
    </row>
    <row r="50" spans="2:17" ht="14.1" customHeight="1" x14ac:dyDescent="0.2">
      <c r="B50" s="83" t="s">
        <v>14</v>
      </c>
      <c r="C50" s="84"/>
      <c r="D50" s="85" t="s">
        <v>16</v>
      </c>
      <c r="E50" s="12">
        <f t="shared" ref="E50:G50" si="107">E46/E43</f>
        <v>0.90147911563842553</v>
      </c>
      <c r="F50" s="12">
        <f t="shared" si="107"/>
        <v>0.9872309694209499</v>
      </c>
      <c r="G50" s="12">
        <f t="shared" si="107"/>
        <v>0.96872033000656677</v>
      </c>
      <c r="H50" s="12">
        <f t="shared" ref="H50:I50" si="108">H46/H43</f>
        <v>1.0132964487015457</v>
      </c>
      <c r="I50" s="12">
        <f t="shared" si="108"/>
        <v>1.1313171563552207</v>
      </c>
      <c r="J50" s="12">
        <f t="shared" ref="J50:K50" si="109">J46/J43</f>
        <v>1.053247600225161</v>
      </c>
      <c r="K50" s="12">
        <f t="shared" si="109"/>
        <v>0.98103218363424483</v>
      </c>
      <c r="L50" s="12">
        <f t="shared" ref="L50:M50" si="110">L46/L43</f>
        <v>1.0939662940191639</v>
      </c>
      <c r="M50" s="12">
        <f t="shared" si="110"/>
        <v>1.0355055572446876</v>
      </c>
      <c r="N50" s="12">
        <f t="shared" ref="N50:O50" si="111">N46/N43</f>
        <v>1.1130191101042695</v>
      </c>
      <c r="O50" s="12">
        <f t="shared" si="111"/>
        <v>1.2924960267616825</v>
      </c>
      <c r="P50" s="12">
        <f t="shared" ref="P50:Q50" si="112">P46/P43</f>
        <v>1.3229166305497284</v>
      </c>
      <c r="Q50" s="12">
        <f t="shared" si="112"/>
        <v>1.4517208610502828</v>
      </c>
    </row>
    <row r="51" spans="2:17" ht="14.1" customHeight="1" x14ac:dyDescent="0.2">
      <c r="B51" s="86" t="s">
        <v>15</v>
      </c>
      <c r="C51" s="87"/>
      <c r="D51" s="88" t="s">
        <v>16</v>
      </c>
      <c r="E51" s="29">
        <f t="shared" ref="E51:G51" si="113">E47/E44</f>
        <v>0.98288979577331315</v>
      </c>
      <c r="F51" s="29">
        <f t="shared" si="113"/>
        <v>0.99833062986123444</v>
      </c>
      <c r="G51" s="29">
        <f t="shared" si="113"/>
        <v>0.97646962356400913</v>
      </c>
      <c r="H51" s="29">
        <f t="shared" ref="H51:I51" si="114">H47/H44</f>
        <v>0.95988055392303662</v>
      </c>
      <c r="I51" s="29">
        <f t="shared" si="114"/>
        <v>0.88025066706587873</v>
      </c>
      <c r="J51" s="29">
        <f t="shared" ref="J51:K51" si="115">J47/J44</f>
        <v>0.89435421871553467</v>
      </c>
      <c r="K51" s="29">
        <f t="shared" si="115"/>
        <v>0.90610139427388658</v>
      </c>
      <c r="L51" s="29">
        <f t="shared" ref="L51:M51" si="116">L47/L44</f>
        <v>0.92453153227615681</v>
      </c>
      <c r="M51" s="29">
        <f t="shared" si="116"/>
        <v>0.94859275668956489</v>
      </c>
      <c r="N51" s="29">
        <f t="shared" ref="N51:O51" si="117">N47/N44</f>
        <v>0.93798382365002564</v>
      </c>
      <c r="O51" s="29">
        <f t="shared" si="117"/>
        <v>0.92690434525942944</v>
      </c>
      <c r="P51" s="29">
        <f t="shared" ref="P51:Q51" si="118">P47/P44</f>
        <v>0.94294124763095288</v>
      </c>
      <c r="Q51" s="29">
        <f t="shared" si="118"/>
        <v>1.1070807013401027</v>
      </c>
    </row>
    <row r="52" spans="2:17" x14ac:dyDescent="0.2">
      <c r="B52" s="43" t="s">
        <v>51</v>
      </c>
    </row>
    <row r="53" spans="2:17" x14ac:dyDescent="0.2">
      <c r="B53" s="43"/>
    </row>
    <row r="54" spans="2:17" x14ac:dyDescent="0.2">
      <c r="P54" s="15" t="s">
        <v>28</v>
      </c>
    </row>
    <row r="80" spans="5:5" x14ac:dyDescent="0.2">
      <c r="E80" s="13"/>
    </row>
    <row r="81" spans="5:5" x14ac:dyDescent="0.2">
      <c r="E81" s="13"/>
    </row>
    <row r="82" spans="5:5" x14ac:dyDescent="0.2">
      <c r="E82" s="13"/>
    </row>
    <row r="83" spans="5:5" x14ac:dyDescent="0.2">
      <c r="E83" s="13"/>
    </row>
    <row r="84" spans="5:5" x14ac:dyDescent="0.2">
      <c r="E84" s="13"/>
    </row>
    <row r="85" spans="5:5" x14ac:dyDescent="0.2">
      <c r="E85" s="13"/>
    </row>
    <row r="86" spans="5:5" x14ac:dyDescent="0.2">
      <c r="E86" s="13"/>
    </row>
    <row r="87" spans="5:5" x14ac:dyDescent="0.2">
      <c r="E87" s="13"/>
    </row>
    <row r="88" spans="5:5" x14ac:dyDescent="0.2">
      <c r="E88" s="13"/>
    </row>
    <row r="89" spans="5:5" x14ac:dyDescent="0.2">
      <c r="E89" s="13"/>
    </row>
    <row r="90" spans="5:5" x14ac:dyDescent="0.2">
      <c r="E90" s="13"/>
    </row>
    <row r="91" spans="5:5" x14ac:dyDescent="0.2">
      <c r="E91" s="13"/>
    </row>
    <row r="92" spans="5:5" x14ac:dyDescent="0.2">
      <c r="E92" s="13"/>
    </row>
    <row r="93" spans="5:5" x14ac:dyDescent="0.2">
      <c r="E93" s="13"/>
    </row>
    <row r="94" spans="5:5" x14ac:dyDescent="0.2">
      <c r="E94" s="13"/>
    </row>
    <row r="95" spans="5:5" x14ac:dyDescent="0.2">
      <c r="E95" s="13"/>
    </row>
    <row r="96" spans="5:5" x14ac:dyDescent="0.2">
      <c r="E96" s="13"/>
    </row>
    <row r="97" spans="5:5" x14ac:dyDescent="0.2">
      <c r="E97" s="13"/>
    </row>
    <row r="98" spans="5:5" x14ac:dyDescent="0.2">
      <c r="E98" s="13"/>
    </row>
    <row r="99" spans="5:5" x14ac:dyDescent="0.2">
      <c r="E99" s="13"/>
    </row>
    <row r="100" spans="5:5" x14ac:dyDescent="0.2">
      <c r="E100" s="13"/>
    </row>
    <row r="101" spans="5:5" x14ac:dyDescent="0.2">
      <c r="E101" s="13"/>
    </row>
  </sheetData>
  <sortState ref="R4:U9">
    <sortCondition ref="S4:S9"/>
  </sortState>
  <mergeCells count="15">
    <mergeCell ref="B43:B48"/>
    <mergeCell ref="C43:C45"/>
    <mergeCell ref="C46:C48"/>
    <mergeCell ref="B23:B28"/>
    <mergeCell ref="C23:C25"/>
    <mergeCell ref="C26:C28"/>
    <mergeCell ref="B33:B38"/>
    <mergeCell ref="C33:C35"/>
    <mergeCell ref="C36:C38"/>
    <mergeCell ref="B3:B8"/>
    <mergeCell ref="C3:C5"/>
    <mergeCell ref="C6:C8"/>
    <mergeCell ref="B13:B18"/>
    <mergeCell ref="C13:C15"/>
    <mergeCell ref="C16:C18"/>
  </mergeCells>
  <phoneticPr fontId="2" type="noConversion"/>
  <hyperlinks>
    <hyperlink ref="P54" location="ÍNDICE!A1" display="Voltar ao índice"/>
    <hyperlink ref="S21" location="ÍNDICE!A1" display="Voltar ao índice"/>
  </hyperlinks>
  <pageMargins left="0.74803149606299213" right="0.74803149606299213" top="0.39370078740157483" bottom="0.39370078740157483" header="0" footer="0"/>
  <pageSetup paperSize="9" scale="59" orientation="landscape" r:id="rId1"/>
  <headerFooter alignWithMargins="0"/>
  <ignoredErrors>
    <ignoredError sqref="N50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2"/>
  <sheetViews>
    <sheetView showGridLines="0" zoomScale="95" zoomScaleNormal="95" workbookViewId="0"/>
  </sheetViews>
  <sheetFormatPr defaultRowHeight="12.75" x14ac:dyDescent="0.2"/>
  <cols>
    <col min="1" max="1" width="2.28515625" style="1" customWidth="1"/>
    <col min="2" max="2" width="20.7109375" style="1" customWidth="1"/>
    <col min="3" max="3" width="14.5703125" style="1" customWidth="1"/>
    <col min="4" max="4" width="7.5703125" style="1" customWidth="1"/>
    <col min="5" max="17" width="12.7109375" style="1" customWidth="1"/>
    <col min="18" max="16384" width="9.140625" style="1"/>
  </cols>
  <sheetData>
    <row r="1" spans="2:23" ht="29.85" customHeight="1" x14ac:dyDescent="0.2">
      <c r="B1" s="14" t="s">
        <v>52</v>
      </c>
    </row>
    <row r="2" spans="2:23" ht="21.75" customHeight="1" x14ac:dyDescent="0.2">
      <c r="B2" s="6" t="s">
        <v>5</v>
      </c>
      <c r="C2" s="6" t="s">
        <v>6</v>
      </c>
      <c r="D2" s="7" t="s">
        <v>7</v>
      </c>
      <c r="E2" s="9">
        <v>2010</v>
      </c>
      <c r="F2" s="9">
        <v>2011</v>
      </c>
      <c r="G2" s="9">
        <v>2012</v>
      </c>
      <c r="H2" s="9">
        <v>2013</v>
      </c>
      <c r="I2" s="9">
        <v>2014</v>
      </c>
      <c r="J2" s="9">
        <v>2015</v>
      </c>
      <c r="K2" s="9">
        <v>2016</v>
      </c>
      <c r="L2" s="9">
        <v>2017</v>
      </c>
      <c r="M2" s="9">
        <v>2018</v>
      </c>
      <c r="N2" s="9">
        <v>2019</v>
      </c>
      <c r="O2" s="9">
        <v>2020</v>
      </c>
      <c r="P2" s="9">
        <v>2021</v>
      </c>
      <c r="Q2" s="9">
        <v>2022</v>
      </c>
    </row>
    <row r="3" spans="2:23" ht="15.95" customHeight="1" x14ac:dyDescent="0.2">
      <c r="B3" s="116" t="s">
        <v>53</v>
      </c>
      <c r="C3" s="118" t="s">
        <v>66</v>
      </c>
      <c r="D3" s="92" t="s">
        <v>59</v>
      </c>
      <c r="E3" s="4">
        <v>4.3959999999999999</v>
      </c>
      <c r="F3" s="4">
        <v>2.899</v>
      </c>
      <c r="G3" s="4">
        <v>8.4290000000000003</v>
      </c>
      <c r="H3" s="4">
        <v>608.76700000000005</v>
      </c>
      <c r="I3" s="4">
        <v>111.26900000000001</v>
      </c>
      <c r="J3" s="4">
        <v>496.899</v>
      </c>
      <c r="K3" s="4">
        <v>273.38799999999998</v>
      </c>
      <c r="L3" s="4">
        <v>339.54599999999999</v>
      </c>
      <c r="M3" s="4">
        <v>303.22500000000002</v>
      </c>
      <c r="N3" s="4">
        <v>499.99099999999999</v>
      </c>
      <c r="O3" s="4">
        <v>448.31599999999997</v>
      </c>
      <c r="P3" s="4">
        <v>511.89299999999997</v>
      </c>
      <c r="Q3" s="4">
        <v>740.13199999999995</v>
      </c>
    </row>
    <row r="4" spans="2:23" ht="15.95" customHeight="1" x14ac:dyDescent="0.2">
      <c r="B4" s="117"/>
      <c r="C4" s="118"/>
      <c r="D4" s="79" t="s">
        <v>17</v>
      </c>
      <c r="E4" s="4">
        <v>4.4630000000000001</v>
      </c>
      <c r="F4" s="4">
        <v>4.6909999999999998</v>
      </c>
      <c r="G4" s="4">
        <v>10.721</v>
      </c>
      <c r="H4" s="4">
        <v>11.079000000000001</v>
      </c>
      <c r="I4" s="4">
        <v>6.7679999999999998</v>
      </c>
      <c r="J4" s="4">
        <v>13.81</v>
      </c>
      <c r="K4" s="4">
        <v>38.662999999999997</v>
      </c>
      <c r="L4" s="4">
        <v>8.0350000000000001</v>
      </c>
      <c r="M4" s="4">
        <v>4.74</v>
      </c>
      <c r="N4" s="4">
        <v>57.606000000000002</v>
      </c>
      <c r="O4" s="4">
        <v>2.2109999999999999</v>
      </c>
      <c r="P4" s="49">
        <v>0.439</v>
      </c>
      <c r="Q4" s="4">
        <v>30.495999999999999</v>
      </c>
      <c r="R4" s="13"/>
      <c r="S4" s="13"/>
      <c r="U4" s="13"/>
      <c r="V4" s="13"/>
      <c r="W4" s="13"/>
    </row>
    <row r="5" spans="2:23" ht="15.95" customHeight="1" x14ac:dyDescent="0.2">
      <c r="B5" s="117"/>
      <c r="C5" s="118"/>
      <c r="D5" s="80" t="s">
        <v>18</v>
      </c>
      <c r="E5" s="27">
        <f>SUM(E3:E4)</f>
        <v>8.859</v>
      </c>
      <c r="F5" s="27">
        <f t="shared" ref="F5:G5" si="0">SUM(F3:F4)</f>
        <v>7.59</v>
      </c>
      <c r="G5" s="27">
        <f t="shared" si="0"/>
        <v>19.149999999999999</v>
      </c>
      <c r="H5" s="27">
        <f t="shared" ref="H5:I5" si="1">SUM(H3:H4)</f>
        <v>619.846</v>
      </c>
      <c r="I5" s="27">
        <f t="shared" si="1"/>
        <v>118.03700000000001</v>
      </c>
      <c r="J5" s="27">
        <f t="shared" ref="J5:K5" si="2">SUM(J3:J4)</f>
        <v>510.709</v>
      </c>
      <c r="K5" s="27">
        <f t="shared" si="2"/>
        <v>312.05099999999999</v>
      </c>
      <c r="L5" s="27">
        <f t="shared" ref="L5:M5" si="3">SUM(L3:L4)</f>
        <v>347.58100000000002</v>
      </c>
      <c r="M5" s="27">
        <f t="shared" si="3"/>
        <v>307.96500000000003</v>
      </c>
      <c r="N5" s="27">
        <f t="shared" ref="N5:O5" si="4">SUM(N3:N4)</f>
        <v>557.59699999999998</v>
      </c>
      <c r="O5" s="27">
        <f t="shared" si="4"/>
        <v>450.52699999999999</v>
      </c>
      <c r="P5" s="27">
        <f t="shared" ref="P5:Q5" si="5">SUM(P3:P4)</f>
        <v>512.33199999999999</v>
      </c>
      <c r="Q5" s="27">
        <f t="shared" si="5"/>
        <v>770.62799999999993</v>
      </c>
      <c r="R5" s="13"/>
      <c r="S5" s="13"/>
      <c r="U5" s="13"/>
      <c r="V5" s="13"/>
      <c r="W5" s="13"/>
    </row>
    <row r="6" spans="2:23" ht="15.95" customHeight="1" x14ac:dyDescent="0.2">
      <c r="B6" s="117"/>
      <c r="C6" s="121" t="s">
        <v>67</v>
      </c>
      <c r="D6" s="92" t="s">
        <v>59</v>
      </c>
      <c r="E6" s="4">
        <v>10.138</v>
      </c>
      <c r="F6" s="4">
        <v>5.9269999999999996</v>
      </c>
      <c r="G6" s="4">
        <v>9.0589999999999993</v>
      </c>
      <c r="H6" s="4">
        <v>330.19200000000001</v>
      </c>
      <c r="I6" s="4">
        <v>62.81</v>
      </c>
      <c r="J6" s="4">
        <v>274.33</v>
      </c>
      <c r="K6" s="4">
        <v>109.542</v>
      </c>
      <c r="L6" s="4">
        <v>138.72999999999999</v>
      </c>
      <c r="M6" s="4">
        <v>126.148</v>
      </c>
      <c r="N6" s="4">
        <v>201.23599999999999</v>
      </c>
      <c r="O6" s="4">
        <v>263.745</v>
      </c>
      <c r="P6" s="4">
        <v>451.15499999999997</v>
      </c>
      <c r="Q6" s="4">
        <v>940.07600000000002</v>
      </c>
      <c r="R6" s="13"/>
      <c r="S6" s="13"/>
      <c r="U6" s="13"/>
      <c r="V6" s="13"/>
      <c r="W6" s="13"/>
    </row>
    <row r="7" spans="2:23" ht="15.95" customHeight="1" x14ac:dyDescent="0.2">
      <c r="B7" s="117"/>
      <c r="C7" s="121"/>
      <c r="D7" s="79" t="s">
        <v>17</v>
      </c>
      <c r="E7" s="4">
        <v>9.4</v>
      </c>
      <c r="F7" s="4">
        <v>5.835</v>
      </c>
      <c r="G7" s="4">
        <v>14.72</v>
      </c>
      <c r="H7" s="4">
        <v>11.201000000000001</v>
      </c>
      <c r="I7" s="4">
        <v>7.5389999999999997</v>
      </c>
      <c r="J7" s="4">
        <v>13.971</v>
      </c>
      <c r="K7" s="4">
        <v>27.867000000000001</v>
      </c>
      <c r="L7" s="4">
        <v>10.409000000000001</v>
      </c>
      <c r="M7" s="4">
        <v>7.585</v>
      </c>
      <c r="N7" s="4">
        <v>48.094999999999999</v>
      </c>
      <c r="O7" s="4">
        <v>4.5990000000000002</v>
      </c>
      <c r="P7" s="4">
        <v>1.8919999999999999</v>
      </c>
      <c r="Q7" s="4">
        <v>49.378999999999998</v>
      </c>
      <c r="R7" s="13"/>
      <c r="S7" s="13"/>
    </row>
    <row r="8" spans="2:23" ht="15.95" customHeight="1" x14ac:dyDescent="0.2">
      <c r="B8" s="121"/>
      <c r="C8" s="121"/>
      <c r="D8" s="93" t="s">
        <v>18</v>
      </c>
      <c r="E8" s="28">
        <f>SUM(E6:E7)</f>
        <v>19.538</v>
      </c>
      <c r="F8" s="28">
        <f t="shared" ref="F8:G8" si="6">SUM(F6:F7)</f>
        <v>11.762</v>
      </c>
      <c r="G8" s="28">
        <f t="shared" si="6"/>
        <v>23.779</v>
      </c>
      <c r="H8" s="28">
        <f t="shared" ref="H8:I8" si="7">SUM(H6:H7)</f>
        <v>341.39300000000003</v>
      </c>
      <c r="I8" s="28">
        <f t="shared" si="7"/>
        <v>70.349000000000004</v>
      </c>
      <c r="J8" s="28">
        <f t="shared" ref="J8:K8" si="8">SUM(J6:J7)</f>
        <v>288.30099999999999</v>
      </c>
      <c r="K8" s="28">
        <f t="shared" si="8"/>
        <v>137.40899999999999</v>
      </c>
      <c r="L8" s="28">
        <f t="shared" ref="L8:M8" si="9">SUM(L6:L7)</f>
        <v>149.13899999999998</v>
      </c>
      <c r="M8" s="28">
        <f t="shared" si="9"/>
        <v>133.733</v>
      </c>
      <c r="N8" s="28">
        <f t="shared" ref="N8:O8" si="10">SUM(N6:N7)</f>
        <v>249.33099999999999</v>
      </c>
      <c r="O8" s="28">
        <f t="shared" si="10"/>
        <v>268.34399999999999</v>
      </c>
      <c r="P8" s="28">
        <f t="shared" ref="P8:Q8" si="11">SUM(P6:P7)</f>
        <v>453.04699999999997</v>
      </c>
      <c r="Q8" s="28">
        <f t="shared" si="11"/>
        <v>989.45500000000004</v>
      </c>
      <c r="R8" s="13"/>
      <c r="S8" s="13"/>
    </row>
    <row r="9" spans="2:23" ht="9.9499999999999993" customHeight="1" x14ac:dyDescent="0.2">
      <c r="B9" s="94"/>
      <c r="C9" s="94"/>
      <c r="D9" s="9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13"/>
      <c r="S9" s="13"/>
    </row>
    <row r="10" spans="2:23" ht="15.95" customHeight="1" x14ac:dyDescent="0.2">
      <c r="B10" s="116" t="s">
        <v>49</v>
      </c>
      <c r="C10" s="122" t="s">
        <v>66</v>
      </c>
      <c r="D10" s="96" t="s">
        <v>59</v>
      </c>
      <c r="E10" s="44">
        <v>1395.575</v>
      </c>
      <c r="F10" s="44">
        <v>2371.848</v>
      </c>
      <c r="G10" s="44">
        <v>2669.3049999999998</v>
      </c>
      <c r="H10" s="44">
        <v>1634.462</v>
      </c>
      <c r="I10" s="44">
        <v>1493.694</v>
      </c>
      <c r="J10" s="44">
        <v>1432.87</v>
      </c>
      <c r="K10" s="44">
        <v>3204.5749999999998</v>
      </c>
      <c r="L10" s="44">
        <v>5247.9690000000001</v>
      </c>
      <c r="M10" s="44">
        <v>4530.3959999999997</v>
      </c>
      <c r="N10" s="44">
        <v>8728.0400000000009</v>
      </c>
      <c r="O10" s="44">
        <v>5403.3069999999998</v>
      </c>
      <c r="P10" s="44">
        <v>4913.6809999999996</v>
      </c>
      <c r="Q10" s="44">
        <v>7355.6679999999997</v>
      </c>
      <c r="R10" s="13"/>
      <c r="S10" s="13"/>
    </row>
    <row r="11" spans="2:23" ht="15.95" customHeight="1" x14ac:dyDescent="0.2">
      <c r="B11" s="117"/>
      <c r="C11" s="118"/>
      <c r="D11" s="79" t="s">
        <v>17</v>
      </c>
      <c r="E11" s="4">
        <v>321.06099999999998</v>
      </c>
      <c r="F11" s="4">
        <v>1203.7660000000001</v>
      </c>
      <c r="G11" s="4">
        <v>1984.683</v>
      </c>
      <c r="H11" s="4">
        <v>1691.499</v>
      </c>
      <c r="I11" s="4">
        <v>1673.424</v>
      </c>
      <c r="J11" s="4">
        <v>3315.7869999999998</v>
      </c>
      <c r="K11" s="4">
        <v>5015.4369999999999</v>
      </c>
      <c r="L11" s="4">
        <v>5303.0630000000001</v>
      </c>
      <c r="M11" s="4">
        <v>5215.8090000000002</v>
      </c>
      <c r="N11" s="4">
        <v>6441.1469999999999</v>
      </c>
      <c r="O11" s="4">
        <v>5634.8059999999996</v>
      </c>
      <c r="P11" s="4">
        <v>6569.2169999999996</v>
      </c>
      <c r="Q11" s="4">
        <v>4242.7330000000002</v>
      </c>
      <c r="R11" s="13"/>
      <c r="S11" s="13"/>
    </row>
    <row r="12" spans="2:23" ht="15.95" customHeight="1" x14ac:dyDescent="0.2">
      <c r="B12" s="117"/>
      <c r="C12" s="118"/>
      <c r="D12" s="80" t="s">
        <v>18</v>
      </c>
      <c r="E12" s="27">
        <f>SUM(E10:E11)</f>
        <v>1716.636</v>
      </c>
      <c r="F12" s="27">
        <f t="shared" ref="F12" si="12">SUM(F10:F11)</f>
        <v>3575.614</v>
      </c>
      <c r="G12" s="27">
        <f t="shared" ref="G12:H12" si="13">SUM(G10:G11)</f>
        <v>4653.9879999999994</v>
      </c>
      <c r="H12" s="27">
        <f t="shared" si="13"/>
        <v>3325.9610000000002</v>
      </c>
      <c r="I12" s="27">
        <f t="shared" ref="I12:J12" si="14">SUM(I10:I11)</f>
        <v>3167.1179999999999</v>
      </c>
      <c r="J12" s="27">
        <f t="shared" si="14"/>
        <v>4748.6569999999992</v>
      </c>
      <c r="K12" s="27">
        <f t="shared" ref="K12:L12" si="15">SUM(K10:K11)</f>
        <v>8220.0119999999988</v>
      </c>
      <c r="L12" s="27">
        <f t="shared" si="15"/>
        <v>10551.031999999999</v>
      </c>
      <c r="M12" s="27">
        <f t="shared" ref="M12:N12" si="16">SUM(M10:M11)</f>
        <v>9746.2049999999999</v>
      </c>
      <c r="N12" s="27">
        <f t="shared" si="16"/>
        <v>15169.187000000002</v>
      </c>
      <c r="O12" s="27">
        <f t="shared" ref="O12:P12" si="17">SUM(O10:O11)</f>
        <v>11038.112999999999</v>
      </c>
      <c r="P12" s="27">
        <f t="shared" si="17"/>
        <v>11482.897999999999</v>
      </c>
      <c r="Q12" s="27">
        <f t="shared" ref="Q12" si="18">SUM(Q10:Q11)</f>
        <v>11598.401</v>
      </c>
      <c r="R12" s="13"/>
      <c r="S12" s="13"/>
    </row>
    <row r="13" spans="2:23" ht="15.95" customHeight="1" x14ac:dyDescent="0.2">
      <c r="B13" s="117"/>
      <c r="C13" s="121" t="s">
        <v>67</v>
      </c>
      <c r="D13" s="97" t="s">
        <v>59</v>
      </c>
      <c r="E13" s="4">
        <v>1079.412</v>
      </c>
      <c r="F13" s="4">
        <v>1712.5319999999999</v>
      </c>
      <c r="G13" s="4">
        <v>1771.6949999999999</v>
      </c>
      <c r="H13" s="4">
        <v>1239.335</v>
      </c>
      <c r="I13" s="4">
        <v>1139.585</v>
      </c>
      <c r="J13" s="4">
        <v>994.66</v>
      </c>
      <c r="K13" s="4">
        <v>2059.8919999999998</v>
      </c>
      <c r="L13" s="4">
        <v>3457.0239999999999</v>
      </c>
      <c r="M13" s="4">
        <v>3244.9580000000001</v>
      </c>
      <c r="N13" s="4">
        <v>6011.6220000000003</v>
      </c>
      <c r="O13" s="4">
        <v>3851.2350000000001</v>
      </c>
      <c r="P13" s="4">
        <v>3468.2869999999998</v>
      </c>
      <c r="Q13" s="4">
        <v>5539.3149999999996</v>
      </c>
      <c r="R13" s="13"/>
      <c r="S13" s="13"/>
    </row>
    <row r="14" spans="2:23" ht="15.95" customHeight="1" x14ac:dyDescent="0.2">
      <c r="B14" s="117"/>
      <c r="C14" s="121"/>
      <c r="D14" s="79" t="s">
        <v>17</v>
      </c>
      <c r="E14" s="4">
        <v>217.042</v>
      </c>
      <c r="F14" s="4">
        <v>757.71799999999996</v>
      </c>
      <c r="G14" s="4">
        <v>1323.192</v>
      </c>
      <c r="H14" s="4">
        <v>1308.0530000000001</v>
      </c>
      <c r="I14" s="4">
        <v>1439.31</v>
      </c>
      <c r="J14" s="4">
        <v>2563.5520000000001</v>
      </c>
      <c r="K14" s="4">
        <v>3734.7220000000002</v>
      </c>
      <c r="L14" s="4">
        <v>3856.375</v>
      </c>
      <c r="M14" s="4">
        <v>3859.616</v>
      </c>
      <c r="N14" s="4">
        <v>4745.9669999999996</v>
      </c>
      <c r="O14" s="4">
        <v>4271.0240000000003</v>
      </c>
      <c r="P14" s="4">
        <v>5258.83</v>
      </c>
      <c r="Q14" s="4">
        <v>3623.261</v>
      </c>
      <c r="R14" s="13"/>
      <c r="S14" s="13"/>
    </row>
    <row r="15" spans="2:23" ht="15.95" customHeight="1" x14ac:dyDescent="0.2">
      <c r="B15" s="121"/>
      <c r="C15" s="121"/>
      <c r="D15" s="93" t="s">
        <v>18</v>
      </c>
      <c r="E15" s="28">
        <f>SUM(E13:E14)</f>
        <v>1296.454</v>
      </c>
      <c r="F15" s="28">
        <f t="shared" ref="F15" si="19">SUM(F13:F14)</f>
        <v>2470.25</v>
      </c>
      <c r="G15" s="28">
        <f t="shared" ref="G15:H15" si="20">SUM(G13:G14)</f>
        <v>3094.8869999999997</v>
      </c>
      <c r="H15" s="28">
        <f t="shared" si="20"/>
        <v>2547.3879999999999</v>
      </c>
      <c r="I15" s="28">
        <f t="shared" ref="I15:J15" si="21">SUM(I13:I14)</f>
        <v>2578.895</v>
      </c>
      <c r="J15" s="28">
        <f t="shared" si="21"/>
        <v>3558.212</v>
      </c>
      <c r="K15" s="28">
        <f t="shared" ref="K15:L15" si="22">SUM(K13:K14)</f>
        <v>5794.6139999999996</v>
      </c>
      <c r="L15" s="28">
        <f t="shared" si="22"/>
        <v>7313.3989999999994</v>
      </c>
      <c r="M15" s="28">
        <f t="shared" ref="M15:N15" si="23">SUM(M13:M14)</f>
        <v>7104.5740000000005</v>
      </c>
      <c r="N15" s="28">
        <f t="shared" si="23"/>
        <v>10757.589</v>
      </c>
      <c r="O15" s="28">
        <f t="shared" ref="O15:P15" si="24">SUM(O13:O14)</f>
        <v>8122.259</v>
      </c>
      <c r="P15" s="28">
        <f t="shared" si="24"/>
        <v>8727.1170000000002</v>
      </c>
      <c r="Q15" s="28">
        <f t="shared" ref="Q15" si="25">SUM(Q13:Q14)</f>
        <v>9162.5759999999991</v>
      </c>
      <c r="R15" s="13"/>
      <c r="S15" s="13"/>
    </row>
    <row r="16" spans="2:23" x14ac:dyDescent="0.2">
      <c r="B16" s="43"/>
      <c r="Q16" s="13"/>
      <c r="R16" s="13"/>
      <c r="S16" s="13"/>
    </row>
    <row r="17" spans="3:21" x14ac:dyDescent="0.2">
      <c r="Q17" s="13"/>
      <c r="R17" s="13"/>
    </row>
    <row r="18" spans="3:21" x14ac:dyDescent="0.2">
      <c r="C18" s="16"/>
      <c r="D18" s="16"/>
      <c r="P18" s="15" t="s">
        <v>28</v>
      </c>
      <c r="Q18" s="13"/>
      <c r="R18" s="13"/>
      <c r="T18" s="13"/>
      <c r="U18" s="13"/>
    </row>
    <row r="19" spans="3:21" x14ac:dyDescent="0.2">
      <c r="C19" s="16"/>
      <c r="D19" s="16"/>
      <c r="Q19" s="13"/>
      <c r="R19" s="13"/>
      <c r="T19" s="13"/>
      <c r="U19" s="13"/>
    </row>
    <row r="20" spans="3:21" x14ac:dyDescent="0.2">
      <c r="C20" s="16"/>
      <c r="D20" s="16"/>
      <c r="Q20" s="13"/>
      <c r="R20" s="13"/>
      <c r="T20" s="13"/>
      <c r="U20" s="13"/>
    </row>
    <row r="21" spans="3:21" x14ac:dyDescent="0.2">
      <c r="C21" s="16"/>
      <c r="D21" s="16"/>
      <c r="Q21" s="13"/>
      <c r="R21" s="13"/>
    </row>
    <row r="22" spans="3:21" x14ac:dyDescent="0.2">
      <c r="C22" s="16"/>
      <c r="D22" s="16"/>
      <c r="Q22" s="13"/>
      <c r="R22" s="13"/>
    </row>
    <row r="23" spans="3:21" x14ac:dyDescent="0.2">
      <c r="C23" s="16"/>
      <c r="D23" s="16"/>
    </row>
    <row r="24" spans="3:21" x14ac:dyDescent="0.2">
      <c r="C24" s="16"/>
      <c r="D24" s="16"/>
    </row>
    <row r="25" spans="3:21" x14ac:dyDescent="0.2">
      <c r="D25" s="16"/>
    </row>
    <row r="26" spans="3:21" x14ac:dyDescent="0.2">
      <c r="D26" s="16"/>
    </row>
    <row r="27" spans="3:21" x14ac:dyDescent="0.2">
      <c r="D27" s="17"/>
    </row>
    <row r="41" spans="5:15" x14ac:dyDescent="0.2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5:15" x14ac:dyDescent="0.2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</sheetData>
  <mergeCells count="6">
    <mergeCell ref="B10:B15"/>
    <mergeCell ref="C10:C12"/>
    <mergeCell ref="C13:C15"/>
    <mergeCell ref="B3:B8"/>
    <mergeCell ref="C3:C5"/>
    <mergeCell ref="C6:C8"/>
  </mergeCells>
  <phoneticPr fontId="2" type="noConversion"/>
  <hyperlinks>
    <hyperlink ref="P18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  <ignoredErrors>
    <ignoredError sqref="E12:F12 E5:H5 I5:M5 N5:Q5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36"/>
  <sheetViews>
    <sheetView showGridLines="0" zoomScaleNormal="100" workbookViewId="0"/>
  </sheetViews>
  <sheetFormatPr defaultRowHeight="12.75" x14ac:dyDescent="0.2"/>
  <cols>
    <col min="1" max="1" width="2.28515625" style="1" customWidth="1"/>
    <col min="2" max="2" width="26.5703125" style="1" customWidth="1"/>
    <col min="3" max="3" width="11.5703125" style="1" customWidth="1"/>
    <col min="4" max="4" width="12.7109375" style="1" customWidth="1"/>
    <col min="5" max="5" width="2.7109375" style="1" customWidth="1"/>
    <col min="6" max="6" width="23.5703125" style="1" customWidth="1"/>
    <col min="7" max="7" width="11.5703125" style="1" customWidth="1"/>
    <col min="8" max="8" width="12.7109375" style="1" customWidth="1"/>
    <col min="9" max="9" width="4.7109375" style="1" customWidth="1"/>
    <col min="10" max="10" width="13.7109375" style="69" customWidth="1"/>
    <col min="11" max="11" width="11.5703125" style="69" customWidth="1"/>
    <col min="12" max="12" width="12.7109375" style="69" customWidth="1"/>
    <col min="13" max="13" width="13.85546875" style="69" bestFit="1" customWidth="1"/>
    <col min="14" max="14" width="12" style="69" customWidth="1"/>
    <col min="15" max="15" width="11.5703125" style="69" customWidth="1"/>
    <col min="16" max="16" width="12.7109375" style="69" customWidth="1"/>
    <col min="17" max="19" width="9.140625" style="69"/>
    <col min="20" max="16384" width="9.140625" style="1"/>
  </cols>
  <sheetData>
    <row r="1" spans="2:24" ht="24" customHeight="1" x14ac:dyDescent="0.2">
      <c r="B1" s="58" t="s">
        <v>70</v>
      </c>
      <c r="J1" s="70"/>
    </row>
    <row r="2" spans="2:24" ht="21.95" customHeight="1" x14ac:dyDescent="0.2">
      <c r="B2" s="18" t="s">
        <v>53</v>
      </c>
      <c r="C2" s="48"/>
      <c r="D2" s="48"/>
      <c r="E2" s="48"/>
      <c r="F2" s="18" t="s">
        <v>49</v>
      </c>
      <c r="G2" s="48"/>
      <c r="H2" s="48"/>
      <c r="J2" s="18"/>
      <c r="N2" s="18"/>
    </row>
    <row r="3" spans="2:24" ht="29.25" customHeight="1" x14ac:dyDescent="0.2">
      <c r="B3" s="9"/>
      <c r="C3" s="19" t="s">
        <v>44</v>
      </c>
      <c r="D3" s="19" t="s">
        <v>29</v>
      </c>
      <c r="E3" s="20"/>
      <c r="F3" s="9"/>
      <c r="G3" s="19" t="s">
        <v>44</v>
      </c>
      <c r="H3" s="19" t="s">
        <v>29</v>
      </c>
      <c r="J3" s="71"/>
      <c r="K3" s="72"/>
      <c r="L3" s="72"/>
      <c r="M3" s="73"/>
      <c r="N3" s="71"/>
      <c r="O3" s="72"/>
      <c r="P3" s="72"/>
    </row>
    <row r="4" spans="2:24" ht="15" customHeight="1" x14ac:dyDescent="0.2">
      <c r="B4" s="54" t="s">
        <v>61</v>
      </c>
      <c r="C4" s="4">
        <v>719.375</v>
      </c>
      <c r="D4" s="4">
        <v>915.88300000000004</v>
      </c>
      <c r="F4" s="54" t="s">
        <v>19</v>
      </c>
      <c r="G4" s="4">
        <v>3362.6190000000001</v>
      </c>
      <c r="H4" s="4">
        <v>2431.933</v>
      </c>
      <c r="J4" s="59"/>
      <c r="K4" s="10"/>
      <c r="L4" s="10"/>
      <c r="N4" s="59"/>
      <c r="O4" s="10"/>
      <c r="P4" s="10"/>
      <c r="U4" s="3"/>
      <c r="V4" s="3"/>
      <c r="W4" s="3"/>
      <c r="X4" s="3"/>
    </row>
    <row r="5" spans="2:24" ht="15" customHeight="1" x14ac:dyDescent="0.2">
      <c r="B5" s="55" t="s">
        <v>57</v>
      </c>
      <c r="C5" s="30">
        <v>29.495999999999999</v>
      </c>
      <c r="D5" s="30">
        <v>30.175999999999998</v>
      </c>
      <c r="F5" s="55" t="s">
        <v>24</v>
      </c>
      <c r="G5" s="30">
        <v>3051.2779999999998</v>
      </c>
      <c r="H5" s="30">
        <v>2342.2689999999998</v>
      </c>
      <c r="J5" s="59"/>
      <c r="K5" s="10"/>
      <c r="L5" s="10"/>
      <c r="N5" s="59"/>
      <c r="O5" s="10"/>
      <c r="P5" s="10"/>
      <c r="U5" s="3"/>
      <c r="V5" s="3"/>
      <c r="W5" s="3"/>
      <c r="X5" s="3"/>
    </row>
    <row r="6" spans="2:24" ht="15" customHeight="1" x14ac:dyDescent="0.2">
      <c r="B6" s="54" t="s">
        <v>19</v>
      </c>
      <c r="C6" s="4">
        <v>17.216999999999999</v>
      </c>
      <c r="D6" s="4">
        <v>18.030999999999999</v>
      </c>
      <c r="F6" s="54" t="s">
        <v>57</v>
      </c>
      <c r="G6" s="4">
        <v>2800.797</v>
      </c>
      <c r="H6" s="4">
        <v>2239.34</v>
      </c>
      <c r="J6" s="59"/>
      <c r="K6" s="10"/>
      <c r="O6" s="10"/>
      <c r="P6" s="10"/>
      <c r="U6" s="3"/>
      <c r="V6" s="3"/>
      <c r="W6" s="3"/>
      <c r="X6" s="3"/>
    </row>
    <row r="7" spans="2:24" ht="15" customHeight="1" x14ac:dyDescent="0.2">
      <c r="B7" s="55" t="s">
        <v>73</v>
      </c>
      <c r="C7" s="30">
        <v>0.23599999999999999</v>
      </c>
      <c r="D7" s="30">
        <v>17.068999999999999</v>
      </c>
      <c r="F7" s="55" t="s">
        <v>56</v>
      </c>
      <c r="G7" s="30">
        <v>909.20100000000002</v>
      </c>
      <c r="H7" s="30">
        <v>798.83100000000002</v>
      </c>
      <c r="J7" s="59"/>
      <c r="K7" s="10"/>
      <c r="L7" s="10"/>
      <c r="N7" s="59"/>
      <c r="O7" s="10"/>
      <c r="P7" s="10"/>
      <c r="U7" s="3"/>
      <c r="V7" s="3"/>
      <c r="W7" s="3"/>
      <c r="X7" s="3"/>
    </row>
    <row r="8" spans="2:24" ht="15" customHeight="1" x14ac:dyDescent="0.2">
      <c r="B8" s="54" t="s">
        <v>20</v>
      </c>
      <c r="C8" s="4">
        <v>1.4470000000000001</v>
      </c>
      <c r="D8" s="4">
        <v>2.4049999999999998</v>
      </c>
      <c r="F8" s="54" t="s">
        <v>20</v>
      </c>
      <c r="G8" s="4">
        <v>521.05399999999997</v>
      </c>
      <c r="H8" s="4">
        <v>419.57600000000002</v>
      </c>
      <c r="J8" s="59"/>
      <c r="K8" s="10"/>
      <c r="L8" s="10"/>
      <c r="N8" s="59"/>
      <c r="O8" s="10"/>
      <c r="P8" s="10"/>
      <c r="W8" s="3"/>
      <c r="X8" s="3"/>
    </row>
    <row r="9" spans="2:24" ht="15" customHeight="1" x14ac:dyDescent="0.2">
      <c r="B9" s="55" t="s">
        <v>23</v>
      </c>
      <c r="C9" s="30">
        <v>0.51</v>
      </c>
      <c r="D9" s="30">
        <v>1.9430000000000001</v>
      </c>
      <c r="F9" s="55" t="s">
        <v>62</v>
      </c>
      <c r="G9" s="30">
        <v>282.67899999999997</v>
      </c>
      <c r="H9" s="30">
        <v>215.68700000000001</v>
      </c>
      <c r="J9" s="59"/>
      <c r="K9" s="10"/>
      <c r="L9" s="10"/>
      <c r="N9" s="59"/>
      <c r="O9" s="10"/>
      <c r="P9" s="10"/>
    </row>
    <row r="10" spans="2:24" ht="15" customHeight="1" x14ac:dyDescent="0.2">
      <c r="B10" s="54" t="s">
        <v>24</v>
      </c>
      <c r="C10" s="4">
        <v>1.01</v>
      </c>
      <c r="D10" s="4">
        <v>1.054</v>
      </c>
      <c r="F10" s="54" t="s">
        <v>58</v>
      </c>
      <c r="G10" s="4">
        <v>202.79599999999999</v>
      </c>
      <c r="H10" s="4">
        <v>193.08600000000001</v>
      </c>
      <c r="L10" s="10"/>
      <c r="N10" s="59"/>
      <c r="O10" s="10"/>
      <c r="P10" s="10"/>
      <c r="U10" s="3"/>
      <c r="V10" s="3"/>
      <c r="W10" s="3"/>
      <c r="X10" s="3"/>
    </row>
    <row r="11" spans="2:24" ht="15" customHeight="1" x14ac:dyDescent="0.2">
      <c r="B11" s="56" t="s">
        <v>55</v>
      </c>
      <c r="C11" s="75">
        <v>0.27300000000000002</v>
      </c>
      <c r="D11" s="39">
        <v>0.92</v>
      </c>
      <c r="F11" s="56" t="s">
        <v>37</v>
      </c>
      <c r="G11" s="39">
        <v>113.685</v>
      </c>
      <c r="H11" s="39">
        <v>149.88999999999999</v>
      </c>
      <c r="L11" s="10"/>
      <c r="N11" s="59"/>
      <c r="O11" s="10"/>
      <c r="P11" s="10"/>
      <c r="U11" s="3"/>
      <c r="V11" s="3"/>
      <c r="W11" s="3"/>
      <c r="X11" s="3"/>
    </row>
    <row r="12" spans="2:24" ht="15" customHeight="1" x14ac:dyDescent="0.2">
      <c r="B12" s="54" t="s">
        <v>38</v>
      </c>
      <c r="C12" s="10">
        <f>C13-SUM(C4:C11)</f>
        <v>1.0639999999999645</v>
      </c>
      <c r="D12" s="10">
        <f>D13-SUM(D4:D11)</f>
        <v>1.9740000000000464</v>
      </c>
      <c r="F12" s="54" t="s">
        <v>38</v>
      </c>
      <c r="G12" s="4">
        <f>G13-SUM(G4:G11)</f>
        <v>354.29199999999946</v>
      </c>
      <c r="H12" s="4">
        <f>H13-SUM(H4:H11)</f>
        <v>371.96399999999812</v>
      </c>
      <c r="K12" s="74"/>
      <c r="N12" s="59"/>
      <c r="O12" s="10"/>
      <c r="P12" s="10"/>
      <c r="U12" s="3"/>
      <c r="V12" s="3"/>
      <c r="W12" s="3"/>
      <c r="X12" s="3"/>
    </row>
    <row r="13" spans="2:24" ht="19.5" customHeight="1" x14ac:dyDescent="0.2">
      <c r="B13" s="57" t="s">
        <v>21</v>
      </c>
      <c r="C13" s="50">
        <v>770.62799999999993</v>
      </c>
      <c r="D13" s="50">
        <v>989.45499999999993</v>
      </c>
      <c r="F13" s="57" t="s">
        <v>21</v>
      </c>
      <c r="G13" s="50">
        <v>11598.401</v>
      </c>
      <c r="H13" s="50">
        <v>9162.5759999999973</v>
      </c>
      <c r="K13" s="74"/>
      <c r="L13" s="10"/>
      <c r="N13" s="59"/>
      <c r="O13" s="10"/>
      <c r="P13" s="10"/>
      <c r="U13" s="3"/>
      <c r="V13" s="3"/>
      <c r="W13" s="3"/>
      <c r="X13" s="3"/>
    </row>
    <row r="14" spans="2:24" ht="30" customHeight="1" x14ac:dyDescent="0.2">
      <c r="B14" s="46"/>
      <c r="C14" s="47"/>
      <c r="D14" s="47"/>
      <c r="E14" s="48"/>
      <c r="F14" s="46"/>
      <c r="G14" s="47"/>
      <c r="H14" s="47"/>
      <c r="I14" s="48"/>
      <c r="J14" s="59"/>
      <c r="K14" s="74"/>
      <c r="L14" s="10"/>
      <c r="N14" s="59"/>
      <c r="O14" s="10"/>
      <c r="P14" s="10"/>
      <c r="U14" s="3"/>
      <c r="V14" s="3"/>
      <c r="W14" s="3"/>
      <c r="X14" s="3"/>
    </row>
    <row r="15" spans="2:24" ht="24" customHeight="1" x14ac:dyDescent="0.2">
      <c r="B15" s="58" t="s">
        <v>71</v>
      </c>
      <c r="C15" s="47"/>
      <c r="D15" s="47"/>
      <c r="E15" s="48"/>
      <c r="F15" s="46"/>
      <c r="G15" s="47"/>
      <c r="H15" s="47"/>
      <c r="J15" s="59"/>
      <c r="K15" s="74"/>
      <c r="O15" s="10"/>
      <c r="P15" s="10"/>
      <c r="U15" s="3"/>
      <c r="V15" s="3"/>
      <c r="W15" s="3"/>
      <c r="X15" s="3"/>
    </row>
    <row r="16" spans="2:24" ht="21.95" customHeight="1" x14ac:dyDescent="0.2">
      <c r="B16" s="18" t="s">
        <v>53</v>
      </c>
      <c r="C16" s="48"/>
      <c r="D16" s="48"/>
      <c r="E16" s="48"/>
      <c r="F16" s="18" t="s">
        <v>49</v>
      </c>
      <c r="G16" s="48"/>
      <c r="H16" s="48"/>
      <c r="K16" s="74"/>
      <c r="O16" s="10"/>
      <c r="P16" s="10"/>
      <c r="U16" s="3"/>
      <c r="V16" s="3"/>
      <c r="W16" s="3"/>
      <c r="X16" s="3"/>
    </row>
    <row r="17" spans="2:24" ht="29.25" customHeight="1" x14ac:dyDescent="0.2">
      <c r="B17" s="9"/>
      <c r="C17" s="19" t="s">
        <v>44</v>
      </c>
      <c r="D17" s="19" t="s">
        <v>29</v>
      </c>
      <c r="E17" s="20"/>
      <c r="F17" s="9"/>
      <c r="G17" s="19" t="s">
        <v>44</v>
      </c>
      <c r="H17" s="19" t="s">
        <v>29</v>
      </c>
      <c r="I17" s="13"/>
      <c r="K17" s="74"/>
      <c r="L17" s="10"/>
      <c r="N17" s="59"/>
      <c r="U17" s="3"/>
      <c r="V17" s="3"/>
      <c r="W17" s="3"/>
      <c r="X17" s="3"/>
    </row>
    <row r="18" spans="2:24" ht="15" customHeight="1" x14ac:dyDescent="0.2">
      <c r="B18" s="54" t="s">
        <v>19</v>
      </c>
      <c r="C18" s="4">
        <v>368.16399999999999</v>
      </c>
      <c r="D18" s="4">
        <v>502.22899999999998</v>
      </c>
      <c r="F18" s="54" t="s">
        <v>19</v>
      </c>
      <c r="G18" s="4">
        <v>5858.6549999999997</v>
      </c>
      <c r="H18" s="4">
        <v>4984.7460000000001</v>
      </c>
      <c r="I18" s="13"/>
      <c r="J18" s="59"/>
      <c r="K18" s="74"/>
      <c r="L18" s="10"/>
      <c r="N18" s="59"/>
      <c r="O18" s="10"/>
      <c r="P18" s="10"/>
      <c r="U18" s="3"/>
      <c r="V18" s="3"/>
      <c r="W18" s="3"/>
      <c r="X18" s="3"/>
    </row>
    <row r="19" spans="2:24" ht="15" customHeight="1" x14ac:dyDescent="0.2">
      <c r="B19" s="55" t="s">
        <v>20</v>
      </c>
      <c r="C19" s="30">
        <v>328.71800000000002</v>
      </c>
      <c r="D19" s="30">
        <v>183.88499999999999</v>
      </c>
      <c r="F19" s="55" t="s">
        <v>20</v>
      </c>
      <c r="G19" s="30">
        <v>2394.5030000000002</v>
      </c>
      <c r="H19" s="30">
        <v>2863.5010000000002</v>
      </c>
      <c r="I19" s="13"/>
      <c r="J19" s="59"/>
      <c r="K19" s="123"/>
      <c r="L19" s="10"/>
      <c r="N19" s="59"/>
      <c r="O19" s="10"/>
      <c r="P19" s="10"/>
      <c r="U19" s="3"/>
      <c r="V19" s="3"/>
      <c r="W19" s="3"/>
      <c r="X19" s="3"/>
    </row>
    <row r="20" spans="2:24" ht="15" customHeight="1" x14ac:dyDescent="0.2">
      <c r="B20" s="54" t="s">
        <v>25</v>
      </c>
      <c r="C20" s="4">
        <v>7.7149999999999999</v>
      </c>
      <c r="D20" s="4">
        <v>46.622999999999998</v>
      </c>
      <c r="F20" s="54" t="s">
        <v>24</v>
      </c>
      <c r="G20" s="4">
        <v>305.02300000000002</v>
      </c>
      <c r="H20" s="4">
        <v>235.80099999999999</v>
      </c>
      <c r="I20" s="13"/>
      <c r="J20" s="46"/>
      <c r="K20" s="47"/>
      <c r="O20" s="10"/>
      <c r="P20" s="10"/>
      <c r="U20" s="3"/>
      <c r="V20" s="3"/>
      <c r="W20" s="3"/>
      <c r="X20" s="3"/>
    </row>
    <row r="21" spans="2:24" ht="15" customHeight="1" x14ac:dyDescent="0.2">
      <c r="B21" s="55" t="s">
        <v>72</v>
      </c>
      <c r="C21" s="30">
        <v>23</v>
      </c>
      <c r="D21" s="30">
        <v>21.95</v>
      </c>
      <c r="F21" s="55" t="s">
        <v>23</v>
      </c>
      <c r="G21" s="30">
        <v>82.376999999999995</v>
      </c>
      <c r="H21" s="30">
        <v>172.90100000000001</v>
      </c>
      <c r="I21" s="13"/>
      <c r="O21" s="10"/>
      <c r="P21" s="10"/>
      <c r="U21" s="3"/>
      <c r="V21" s="3"/>
      <c r="W21" s="3"/>
      <c r="X21" s="3"/>
    </row>
    <row r="22" spans="2:24" ht="15" customHeight="1" x14ac:dyDescent="0.2">
      <c r="B22" s="54" t="s">
        <v>38</v>
      </c>
      <c r="C22" s="4">
        <f>C23-SUM(C18:C21)</f>
        <v>30.578000000000088</v>
      </c>
      <c r="D22" s="4">
        <f t="shared" ref="D22" si="0">D23-SUM(D18:D21)</f>
        <v>26.38900000000001</v>
      </c>
      <c r="F22" s="54" t="s">
        <v>38</v>
      </c>
      <c r="G22" s="4">
        <f>G23-SUM(G18:G21)</f>
        <v>110.99799999999777</v>
      </c>
      <c r="H22" s="4">
        <f t="shared" ref="H22" si="1">H23-SUM(H18:H21)</f>
        <v>130.61000000000058</v>
      </c>
      <c r="I22" s="13"/>
      <c r="L22" s="10"/>
      <c r="N22" s="59"/>
      <c r="O22" s="10"/>
      <c r="P22" s="10"/>
      <c r="U22" s="3"/>
      <c r="V22" s="3"/>
      <c r="W22" s="3"/>
      <c r="X22" s="3"/>
    </row>
    <row r="23" spans="2:24" ht="19.5" customHeight="1" x14ac:dyDescent="0.2">
      <c r="B23" s="57" t="s">
        <v>21</v>
      </c>
      <c r="C23" s="51">
        <v>758.17500000000018</v>
      </c>
      <c r="D23" s="51">
        <v>781.07600000000014</v>
      </c>
      <c r="F23" s="57" t="s">
        <v>21</v>
      </c>
      <c r="G23" s="51">
        <v>8751.5559999999969</v>
      </c>
      <c r="H23" s="51">
        <v>8387.5590000000011</v>
      </c>
      <c r="I23" s="13"/>
      <c r="J23" s="70"/>
      <c r="K23" s="47"/>
      <c r="O23" s="10"/>
      <c r="P23" s="10"/>
      <c r="U23" s="3"/>
      <c r="V23" s="3"/>
      <c r="W23" s="3"/>
      <c r="X23" s="3"/>
    </row>
    <row r="24" spans="2:24" ht="15.75" x14ac:dyDescent="0.2">
      <c r="G24" s="3"/>
      <c r="I24" s="13"/>
      <c r="J24" s="76"/>
      <c r="L24" s="10"/>
      <c r="N24" s="59"/>
      <c r="O24" s="10"/>
      <c r="P24" s="10"/>
    </row>
    <row r="25" spans="2:24" x14ac:dyDescent="0.2">
      <c r="C25" s="13"/>
      <c r="I25" s="13"/>
      <c r="J25" s="71"/>
      <c r="K25" s="72"/>
      <c r="O25" s="10"/>
      <c r="P25" s="10"/>
    </row>
    <row r="26" spans="2:24" x14ac:dyDescent="0.2">
      <c r="C26" s="13"/>
      <c r="I26" s="13"/>
      <c r="J26" s="59"/>
      <c r="K26" s="10"/>
      <c r="O26" s="10"/>
      <c r="P26" s="10"/>
    </row>
    <row r="27" spans="2:24" x14ac:dyDescent="0.2">
      <c r="C27" s="13"/>
      <c r="G27" s="13"/>
      <c r="H27" s="13"/>
      <c r="J27" s="59"/>
      <c r="K27" s="10"/>
      <c r="O27" s="10"/>
      <c r="P27" s="10"/>
    </row>
    <row r="28" spans="2:24" x14ac:dyDescent="0.2">
      <c r="C28" s="13"/>
      <c r="G28" s="13"/>
      <c r="H28" s="21" t="s">
        <v>28</v>
      </c>
      <c r="J28" s="59"/>
      <c r="K28" s="10"/>
      <c r="L28" s="10"/>
      <c r="N28" s="59"/>
      <c r="O28" s="10"/>
      <c r="P28" s="10"/>
    </row>
    <row r="29" spans="2:24" x14ac:dyDescent="0.2">
      <c r="C29" s="77"/>
      <c r="D29" s="77"/>
      <c r="E29" s="77"/>
      <c r="F29" s="77"/>
      <c r="G29" s="77"/>
      <c r="H29" s="77"/>
      <c r="J29" s="59"/>
      <c r="K29" s="10"/>
      <c r="O29" s="10"/>
      <c r="P29" s="10"/>
    </row>
    <row r="30" spans="2:24" x14ac:dyDescent="0.2">
      <c r="C30" s="77"/>
      <c r="D30" s="77"/>
      <c r="E30" s="77"/>
      <c r="F30" s="77"/>
      <c r="G30" s="77"/>
      <c r="H30" s="77"/>
      <c r="O30" s="10"/>
      <c r="P30" s="10"/>
    </row>
    <row r="31" spans="2:24" x14ac:dyDescent="0.2">
      <c r="C31" s="77"/>
      <c r="D31" s="77"/>
      <c r="E31" s="77"/>
      <c r="F31" s="77"/>
      <c r="G31" s="77"/>
      <c r="H31" s="77"/>
      <c r="J31" s="74"/>
      <c r="K31" s="74"/>
      <c r="O31" s="10"/>
      <c r="P31" s="10"/>
    </row>
    <row r="32" spans="2:24" x14ac:dyDescent="0.2">
      <c r="C32" s="77"/>
      <c r="D32" s="77"/>
      <c r="E32" s="77"/>
      <c r="F32" s="77"/>
      <c r="G32" s="77"/>
      <c r="H32" s="77"/>
      <c r="J32" s="74"/>
      <c r="L32" s="10"/>
      <c r="N32" s="59"/>
      <c r="O32" s="10"/>
      <c r="P32" s="10"/>
    </row>
    <row r="33" spans="3:16" x14ac:dyDescent="0.2">
      <c r="C33" s="77"/>
      <c r="D33" s="77"/>
      <c r="E33" s="77"/>
      <c r="F33" s="77"/>
      <c r="G33" s="77"/>
      <c r="H33" s="77"/>
      <c r="O33" s="10"/>
      <c r="P33" s="10"/>
    </row>
    <row r="34" spans="3:16" x14ac:dyDescent="0.2">
      <c r="O34" s="10"/>
      <c r="P34" s="10"/>
    </row>
    <row r="35" spans="3:16" x14ac:dyDescent="0.2">
      <c r="O35" s="10"/>
      <c r="P35" s="10"/>
    </row>
    <row r="36" spans="3:16" x14ac:dyDescent="0.2">
      <c r="D36" s="62"/>
      <c r="E36" s="13"/>
      <c r="O36" s="10"/>
      <c r="P36" s="10"/>
    </row>
    <row r="37" spans="3:16" x14ac:dyDescent="0.2">
      <c r="O37" s="10"/>
      <c r="P37" s="10"/>
    </row>
    <row r="38" spans="3:16" x14ac:dyDescent="0.2">
      <c r="O38" s="10"/>
      <c r="P38" s="10"/>
    </row>
    <row r="39" spans="3:16" x14ac:dyDescent="0.2">
      <c r="O39" s="10"/>
      <c r="P39" s="10"/>
    </row>
    <row r="40" spans="3:16" x14ac:dyDescent="0.2">
      <c r="D40" s="13"/>
      <c r="E40" s="13"/>
      <c r="O40" s="10"/>
      <c r="P40" s="10"/>
    </row>
    <row r="41" spans="3:16" x14ac:dyDescent="0.2">
      <c r="L41" s="10"/>
      <c r="N41" s="59"/>
      <c r="O41" s="10"/>
      <c r="P41" s="10"/>
    </row>
    <row r="42" spans="3:16" x14ac:dyDescent="0.2">
      <c r="O42" s="10"/>
      <c r="P42" s="10"/>
    </row>
    <row r="43" spans="3:16" x14ac:dyDescent="0.2">
      <c r="L43" s="10"/>
      <c r="N43" s="59"/>
      <c r="O43" s="10"/>
      <c r="P43" s="10"/>
    </row>
    <row r="44" spans="3:16" x14ac:dyDescent="0.2">
      <c r="D44" s="13"/>
      <c r="E44" s="13"/>
      <c r="O44" s="10"/>
      <c r="P44" s="10"/>
    </row>
    <row r="45" spans="3:16" x14ac:dyDescent="0.2">
      <c r="O45" s="10"/>
      <c r="P45" s="10"/>
    </row>
    <row r="46" spans="3:16" x14ac:dyDescent="0.2">
      <c r="L46" s="10"/>
      <c r="N46" s="59"/>
      <c r="O46" s="10"/>
      <c r="P46" s="10"/>
    </row>
    <row r="47" spans="3:16" x14ac:dyDescent="0.2">
      <c r="O47" s="10"/>
      <c r="P47" s="10"/>
    </row>
    <row r="48" spans="3:16" x14ac:dyDescent="0.2">
      <c r="O48" s="10"/>
      <c r="P48" s="10"/>
    </row>
    <row r="49" spans="12:16" x14ac:dyDescent="0.2">
      <c r="L49" s="10"/>
      <c r="N49" s="59"/>
      <c r="O49" s="10"/>
      <c r="P49" s="10"/>
    </row>
    <row r="50" spans="12:16" x14ac:dyDescent="0.2">
      <c r="O50" s="10"/>
      <c r="P50" s="10"/>
    </row>
    <row r="52" spans="12:16" x14ac:dyDescent="0.2">
      <c r="O52" s="10"/>
      <c r="P52" s="10"/>
    </row>
    <row r="87" spans="7:8" x14ac:dyDescent="0.2">
      <c r="G87" s="2"/>
      <c r="H87" s="2"/>
    </row>
    <row r="88" spans="7:8" x14ac:dyDescent="0.2">
      <c r="G88" s="2"/>
      <c r="H88" s="2"/>
    </row>
    <row r="89" spans="7:8" x14ac:dyDescent="0.2">
      <c r="G89" s="2"/>
      <c r="H89" s="2"/>
    </row>
    <row r="90" spans="7:8" x14ac:dyDescent="0.2">
      <c r="G90" s="2"/>
      <c r="H90" s="2"/>
    </row>
    <row r="91" spans="7:8" x14ac:dyDescent="0.2">
      <c r="G91" s="2"/>
      <c r="H91" s="2"/>
    </row>
    <row r="92" spans="7:8" x14ac:dyDescent="0.2">
      <c r="G92" s="2"/>
      <c r="H92" s="2"/>
    </row>
    <row r="93" spans="7:8" x14ac:dyDescent="0.2">
      <c r="G93" s="2"/>
      <c r="H93" s="2"/>
    </row>
    <row r="94" spans="7:8" x14ac:dyDescent="0.2">
      <c r="G94" s="2"/>
      <c r="H94" s="2"/>
    </row>
    <row r="95" spans="7:8" x14ac:dyDescent="0.2">
      <c r="G95" s="2"/>
      <c r="H95" s="2"/>
    </row>
    <row r="96" spans="7:8" x14ac:dyDescent="0.2">
      <c r="G96" s="2"/>
      <c r="H96" s="2"/>
    </row>
    <row r="97" spans="7:8" x14ac:dyDescent="0.2">
      <c r="G97" s="2"/>
      <c r="H97" s="2"/>
    </row>
    <row r="98" spans="7:8" x14ac:dyDescent="0.2">
      <c r="G98" s="2"/>
      <c r="H98" s="2"/>
    </row>
    <row r="99" spans="7:8" x14ac:dyDescent="0.2">
      <c r="G99" s="2"/>
      <c r="H99" s="2"/>
    </row>
    <row r="100" spans="7:8" x14ac:dyDescent="0.2">
      <c r="G100" s="2"/>
      <c r="H100" s="2"/>
    </row>
    <row r="101" spans="7:8" x14ac:dyDescent="0.2">
      <c r="G101" s="2"/>
      <c r="H101" s="2"/>
    </row>
    <row r="102" spans="7:8" x14ac:dyDescent="0.2">
      <c r="G102" s="2"/>
      <c r="H102" s="2"/>
    </row>
    <row r="103" spans="7:8" x14ac:dyDescent="0.2">
      <c r="G103" s="2"/>
      <c r="H103" s="2"/>
    </row>
    <row r="104" spans="7:8" x14ac:dyDescent="0.2">
      <c r="G104" s="2"/>
      <c r="H104" s="2"/>
    </row>
    <row r="105" spans="7:8" x14ac:dyDescent="0.2">
      <c r="G105" s="2"/>
      <c r="H105" s="2"/>
    </row>
    <row r="106" spans="7:8" x14ac:dyDescent="0.2">
      <c r="G106" s="2"/>
      <c r="H106" s="2"/>
    </row>
    <row r="107" spans="7:8" x14ac:dyDescent="0.2">
      <c r="G107" s="2"/>
      <c r="H107" s="2"/>
    </row>
    <row r="108" spans="7:8" x14ac:dyDescent="0.2">
      <c r="G108" s="2"/>
      <c r="H108" s="2"/>
    </row>
    <row r="109" spans="7:8" x14ac:dyDescent="0.2">
      <c r="G109" s="2"/>
      <c r="H109" s="2"/>
    </row>
    <row r="110" spans="7:8" x14ac:dyDescent="0.2">
      <c r="G110" s="2"/>
      <c r="H110" s="2"/>
    </row>
    <row r="111" spans="7:8" x14ac:dyDescent="0.2">
      <c r="G111" s="2"/>
      <c r="H111" s="2"/>
    </row>
    <row r="112" spans="7:8" x14ac:dyDescent="0.2">
      <c r="G112" s="2"/>
      <c r="H112" s="2"/>
    </row>
    <row r="113" spans="7:8" x14ac:dyDescent="0.2">
      <c r="G113" s="2"/>
      <c r="H113" s="2"/>
    </row>
    <row r="114" spans="7:8" x14ac:dyDescent="0.2">
      <c r="G114" s="2"/>
      <c r="H114" s="2"/>
    </row>
    <row r="115" spans="7:8" x14ac:dyDescent="0.2">
      <c r="G115" s="2"/>
      <c r="H115" s="2"/>
    </row>
    <row r="116" spans="7:8" x14ac:dyDescent="0.2">
      <c r="G116" s="2"/>
      <c r="H116" s="2"/>
    </row>
    <row r="117" spans="7:8" x14ac:dyDescent="0.2">
      <c r="G117" s="2"/>
      <c r="H117" s="2"/>
    </row>
    <row r="118" spans="7:8" x14ac:dyDescent="0.2">
      <c r="G118" s="2"/>
      <c r="H118" s="2"/>
    </row>
    <row r="119" spans="7:8" x14ac:dyDescent="0.2">
      <c r="G119" s="2"/>
      <c r="H119" s="2"/>
    </row>
    <row r="120" spans="7:8" x14ac:dyDescent="0.2">
      <c r="G120" s="2"/>
      <c r="H120" s="2"/>
    </row>
    <row r="121" spans="7:8" x14ac:dyDescent="0.2">
      <c r="G121" s="2"/>
      <c r="H121" s="2"/>
    </row>
    <row r="122" spans="7:8" x14ac:dyDescent="0.2">
      <c r="G122" s="2"/>
      <c r="H122" s="2"/>
    </row>
    <row r="123" spans="7:8" x14ac:dyDescent="0.2">
      <c r="G123" s="2"/>
      <c r="H123" s="2"/>
    </row>
    <row r="124" spans="7:8" x14ac:dyDescent="0.2">
      <c r="G124" s="2"/>
      <c r="H124" s="2"/>
    </row>
    <row r="125" spans="7:8" x14ac:dyDescent="0.2">
      <c r="G125" s="2"/>
      <c r="H125" s="2"/>
    </row>
    <row r="126" spans="7:8" x14ac:dyDescent="0.2">
      <c r="G126" s="2"/>
      <c r="H126" s="2"/>
    </row>
    <row r="127" spans="7:8" x14ac:dyDescent="0.2">
      <c r="G127" s="2"/>
      <c r="H127" s="2"/>
    </row>
    <row r="128" spans="7:8" x14ac:dyDescent="0.2">
      <c r="G128" s="2"/>
      <c r="H128" s="2"/>
    </row>
    <row r="129" spans="7:8" x14ac:dyDescent="0.2">
      <c r="G129" s="2"/>
      <c r="H129" s="2"/>
    </row>
    <row r="130" spans="7:8" x14ac:dyDescent="0.2">
      <c r="G130" s="2"/>
      <c r="H130" s="2"/>
    </row>
    <row r="131" spans="7:8" x14ac:dyDescent="0.2">
      <c r="G131" s="2"/>
      <c r="H131" s="2"/>
    </row>
    <row r="132" spans="7:8" x14ac:dyDescent="0.2">
      <c r="G132" s="2"/>
      <c r="H132" s="2"/>
    </row>
    <row r="133" spans="7:8" x14ac:dyDescent="0.2">
      <c r="G133" s="2"/>
      <c r="H133" s="2"/>
    </row>
    <row r="134" spans="7:8" x14ac:dyDescent="0.2">
      <c r="G134" s="2"/>
      <c r="H134" s="2"/>
    </row>
    <row r="135" spans="7:8" x14ac:dyDescent="0.2">
      <c r="G135" s="2"/>
      <c r="H135" s="2"/>
    </row>
    <row r="136" spans="7:8" x14ac:dyDescent="0.2">
      <c r="G136" s="2"/>
      <c r="H136" s="2"/>
    </row>
  </sheetData>
  <sortState ref="L18:N48">
    <sortCondition descending="1" ref="N18:N48"/>
  </sortState>
  <phoneticPr fontId="2" type="noConversion"/>
  <hyperlinks>
    <hyperlink ref="H28" location="ÍNDICE!A1" display="Voltar ao índice"/>
  </hyperlinks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0"/>
  <sheetViews>
    <sheetView showGridLines="0" zoomScale="95" zoomScaleNormal="95" workbookViewId="0"/>
  </sheetViews>
  <sheetFormatPr defaultRowHeight="12.75" x14ac:dyDescent="0.2"/>
  <cols>
    <col min="1" max="1" width="2.28515625" customWidth="1"/>
    <col min="2" max="2" width="21.5703125" customWidth="1"/>
    <col min="3" max="3" width="11.7109375" customWidth="1"/>
    <col min="4" max="16" width="12.7109375" customWidth="1"/>
  </cols>
  <sheetData>
    <row r="1" spans="2:16" ht="23.25" customHeight="1" x14ac:dyDescent="0.2">
      <c r="B1" s="22" t="s">
        <v>54</v>
      </c>
      <c r="C1" s="1"/>
      <c r="D1" s="1"/>
      <c r="E1" s="1"/>
    </row>
    <row r="2" spans="2:16" ht="21.95" customHeight="1" x14ac:dyDescent="0.2">
      <c r="B2" s="8" t="s">
        <v>10</v>
      </c>
      <c r="C2" s="8" t="s">
        <v>6</v>
      </c>
      <c r="D2" s="5" t="s">
        <v>30</v>
      </c>
      <c r="E2" s="5">
        <v>2011</v>
      </c>
      <c r="F2" s="5">
        <v>2012</v>
      </c>
      <c r="G2" s="5">
        <v>2013</v>
      </c>
      <c r="H2" s="5">
        <v>2014</v>
      </c>
      <c r="I2" s="5">
        <v>2015</v>
      </c>
      <c r="J2" s="5">
        <v>2016</v>
      </c>
      <c r="K2" s="5">
        <v>2017</v>
      </c>
      <c r="L2" s="5">
        <v>2018</v>
      </c>
      <c r="M2" s="5">
        <v>2019</v>
      </c>
      <c r="N2" s="5">
        <v>2020</v>
      </c>
      <c r="O2" s="5">
        <v>2021</v>
      </c>
      <c r="P2" s="5">
        <v>2022</v>
      </c>
    </row>
    <row r="3" spans="2:16" ht="21.95" customHeight="1" x14ac:dyDescent="0.2">
      <c r="B3" s="98" t="s">
        <v>36</v>
      </c>
      <c r="C3" s="92" t="s">
        <v>22</v>
      </c>
      <c r="D3" s="34" t="s">
        <v>60</v>
      </c>
      <c r="E3" s="4">
        <v>751</v>
      </c>
      <c r="F3" s="4">
        <v>937</v>
      </c>
      <c r="G3" s="4">
        <v>622</v>
      </c>
      <c r="H3" s="4">
        <v>709</v>
      </c>
      <c r="I3" s="4">
        <v>1140</v>
      </c>
      <c r="J3" s="4">
        <v>716</v>
      </c>
      <c r="K3" s="4">
        <v>1556</v>
      </c>
      <c r="L3" s="4">
        <v>1674</v>
      </c>
      <c r="M3" s="4">
        <v>1545</v>
      </c>
      <c r="N3" s="4">
        <v>2335</v>
      </c>
      <c r="O3" s="4">
        <v>2502</v>
      </c>
      <c r="P3" s="4">
        <v>1941</v>
      </c>
    </row>
    <row r="4" spans="2:16" ht="21.95" customHeight="1" x14ac:dyDescent="0.2">
      <c r="B4" s="99" t="s">
        <v>26</v>
      </c>
      <c r="C4" s="100" t="s">
        <v>43</v>
      </c>
      <c r="D4" s="35" t="s">
        <v>60</v>
      </c>
      <c r="E4" s="37">
        <v>4702</v>
      </c>
      <c r="F4" s="37">
        <v>6633</v>
      </c>
      <c r="G4" s="37">
        <v>3981</v>
      </c>
      <c r="H4" s="37">
        <v>7303</v>
      </c>
      <c r="I4" s="37">
        <v>18796</v>
      </c>
      <c r="J4" s="37">
        <v>10420</v>
      </c>
      <c r="K4" s="37">
        <v>11810</v>
      </c>
      <c r="L4" s="37">
        <v>13065</v>
      </c>
      <c r="M4" s="37">
        <v>12335</v>
      </c>
      <c r="N4" s="37">
        <v>15846</v>
      </c>
      <c r="O4" s="37">
        <v>15224</v>
      </c>
      <c r="P4" s="37">
        <v>8033</v>
      </c>
    </row>
    <row r="5" spans="2:16" ht="13.5" customHeight="1" x14ac:dyDescent="0.2">
      <c r="B5" s="52"/>
    </row>
    <row r="7" spans="2:16" x14ac:dyDescent="0.2">
      <c r="O7" s="21" t="s">
        <v>28</v>
      </c>
    </row>
    <row r="10" spans="2:16" x14ac:dyDescent="0.2">
      <c r="I10" s="60"/>
      <c r="J10" s="60"/>
      <c r="K10" s="60"/>
      <c r="L10" s="60"/>
    </row>
    <row r="30" spans="3:3" x14ac:dyDescent="0.2">
      <c r="C30" s="36"/>
    </row>
  </sheetData>
  <phoneticPr fontId="2" type="noConversion"/>
  <hyperlinks>
    <hyperlink ref="O7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  <ignoredErrors>
    <ignoredError sqref="D2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showGridLines="0" zoomScale="95" zoomScaleNormal="95" workbookViewId="0"/>
  </sheetViews>
  <sheetFormatPr defaultRowHeight="12.75" x14ac:dyDescent="0.2"/>
  <cols>
    <col min="1" max="1" width="2.28515625" customWidth="1"/>
    <col min="2" max="2" width="31.42578125" style="1" customWidth="1"/>
    <col min="3" max="3" width="10.85546875" style="1" customWidth="1"/>
    <col min="4" max="16" width="12.7109375" style="1" customWidth="1"/>
    <col min="17" max="16384" width="9.140625" style="1"/>
  </cols>
  <sheetData>
    <row r="1" spans="2:16" ht="25.5" customHeight="1" x14ac:dyDescent="0.2">
      <c r="B1" s="18" t="s">
        <v>63</v>
      </c>
    </row>
    <row r="2" spans="2:16" ht="23.25" customHeight="1" x14ac:dyDescent="0.2">
      <c r="B2" s="23" t="s">
        <v>10</v>
      </c>
      <c r="C2" s="23" t="s">
        <v>6</v>
      </c>
      <c r="D2" s="24">
        <v>2010</v>
      </c>
      <c r="E2" s="24">
        <v>2011</v>
      </c>
      <c r="F2" s="24">
        <v>2012</v>
      </c>
      <c r="G2" s="24">
        <v>2013</v>
      </c>
      <c r="H2" s="24">
        <v>2014</v>
      </c>
      <c r="I2" s="24">
        <v>2015</v>
      </c>
      <c r="J2" s="24">
        <v>2016</v>
      </c>
      <c r="K2" s="24">
        <v>2017</v>
      </c>
      <c r="L2" s="24">
        <v>2018</v>
      </c>
      <c r="M2" s="24">
        <v>2019</v>
      </c>
      <c r="N2" s="24">
        <v>2020</v>
      </c>
      <c r="O2" s="24">
        <v>2021</v>
      </c>
      <c r="P2" s="24">
        <v>2022</v>
      </c>
    </row>
    <row r="3" spans="2:16" ht="18" customHeight="1" x14ac:dyDescent="0.2">
      <c r="B3" s="98" t="s">
        <v>26</v>
      </c>
      <c r="C3" s="101" t="s">
        <v>43</v>
      </c>
      <c r="D3" s="33" t="s">
        <v>60</v>
      </c>
      <c r="E3" s="33">
        <v>4702</v>
      </c>
      <c r="F3" s="33">
        <v>6633</v>
      </c>
      <c r="G3" s="33">
        <v>3981</v>
      </c>
      <c r="H3" s="33">
        <v>7303</v>
      </c>
      <c r="I3" s="33">
        <v>18796</v>
      </c>
      <c r="J3" s="33">
        <v>10420</v>
      </c>
      <c r="K3" s="33">
        <v>11810</v>
      </c>
      <c r="L3" s="33">
        <v>13065</v>
      </c>
      <c r="M3" s="33">
        <v>12335</v>
      </c>
      <c r="N3" s="33">
        <v>15846</v>
      </c>
      <c r="O3" s="33">
        <v>15224</v>
      </c>
      <c r="P3" s="33">
        <v>8033</v>
      </c>
    </row>
    <row r="4" spans="2:16" ht="18" customHeight="1" x14ac:dyDescent="0.2">
      <c r="B4" s="102" t="s">
        <v>0</v>
      </c>
      <c r="C4" s="103" t="s">
        <v>43</v>
      </c>
      <c r="D4" s="30">
        <v>302.45600000000002</v>
      </c>
      <c r="E4" s="30">
        <v>457.17</v>
      </c>
      <c r="F4" s="30">
        <v>592.47799999999995</v>
      </c>
      <c r="G4" s="30">
        <v>708.73199999999997</v>
      </c>
      <c r="H4" s="30">
        <v>550.87800000000004</v>
      </c>
      <c r="I4" s="30">
        <v>262.49099999999999</v>
      </c>
      <c r="J4" s="30">
        <v>171.946</v>
      </c>
      <c r="K4" s="30">
        <v>132.047</v>
      </c>
      <c r="L4" s="30">
        <v>151.58199999999999</v>
      </c>
      <c r="M4" s="30">
        <v>192.50700000000001</v>
      </c>
      <c r="N4" s="30">
        <v>295.65899999999999</v>
      </c>
      <c r="O4" s="30">
        <v>318.10700000000003</v>
      </c>
      <c r="P4" s="30">
        <v>758.17499999999995</v>
      </c>
    </row>
    <row r="5" spans="2:16" ht="18" customHeight="1" x14ac:dyDescent="0.2">
      <c r="B5" s="104" t="s">
        <v>1</v>
      </c>
      <c r="C5" s="105" t="s">
        <v>43</v>
      </c>
      <c r="D5" s="25">
        <v>8.859</v>
      </c>
      <c r="E5" s="25">
        <v>7.59</v>
      </c>
      <c r="F5" s="25">
        <v>19.149999999999999</v>
      </c>
      <c r="G5" s="25">
        <v>619.846</v>
      </c>
      <c r="H5" s="25">
        <v>118.03700000000001</v>
      </c>
      <c r="I5" s="25">
        <v>510.709</v>
      </c>
      <c r="J5" s="25">
        <v>312.05099999999999</v>
      </c>
      <c r="K5" s="25">
        <v>347.58100000000002</v>
      </c>
      <c r="L5" s="25">
        <v>307.96499999999997</v>
      </c>
      <c r="M5" s="25">
        <v>557.59699999999998</v>
      </c>
      <c r="N5" s="25">
        <v>450.52699999999999</v>
      </c>
      <c r="O5" s="25">
        <v>512.33199999999999</v>
      </c>
      <c r="P5" s="25">
        <v>770.62800000000004</v>
      </c>
    </row>
    <row r="6" spans="2:16" ht="18" customHeight="1" x14ac:dyDescent="0.2">
      <c r="B6" s="106"/>
      <c r="C6" s="107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4" customHeight="1" x14ac:dyDescent="0.2">
      <c r="B7" s="108" t="s">
        <v>11</v>
      </c>
      <c r="C7" s="109" t="s">
        <v>9</v>
      </c>
      <c r="D7" s="31"/>
      <c r="E7" s="31">
        <f>(E5/E3)*100</f>
        <v>0.16142067205444491</v>
      </c>
      <c r="F7" s="31">
        <f>(F5/F3)*100</f>
        <v>0.28870797527513947</v>
      </c>
      <c r="G7" s="31">
        <f>(G5/G3)*100</f>
        <v>15.570108013062045</v>
      </c>
      <c r="H7" s="31">
        <f t="shared" ref="H7:J7" si="0">(H5/H3)*100</f>
        <v>1.6162809804190059</v>
      </c>
      <c r="I7" s="31">
        <f t="shared" si="0"/>
        <v>2.7171153436901472</v>
      </c>
      <c r="J7" s="31">
        <f t="shared" si="0"/>
        <v>2.9947312859884838</v>
      </c>
      <c r="K7" s="31">
        <f t="shared" ref="K7:L7" si="1">(K5/K3)*100</f>
        <v>2.9431075359864525</v>
      </c>
      <c r="L7" s="31">
        <f t="shared" si="1"/>
        <v>2.3571756601607348</v>
      </c>
      <c r="M7" s="31">
        <f t="shared" ref="M7:N7" si="2">(M5/M3)*100</f>
        <v>4.5204458856911227</v>
      </c>
      <c r="N7" s="31">
        <f t="shared" si="2"/>
        <v>2.8431591568850183</v>
      </c>
      <c r="O7" s="31">
        <f t="shared" ref="O7:P7" si="3">(O5/O3)*100</f>
        <v>3.3652916447714136</v>
      </c>
      <c r="P7" s="31">
        <f t="shared" si="3"/>
        <v>9.5932777293663651</v>
      </c>
    </row>
    <row r="8" spans="2:16" ht="24" customHeight="1" x14ac:dyDescent="0.2">
      <c r="B8" s="110" t="s">
        <v>12</v>
      </c>
      <c r="C8" s="111" t="s">
        <v>43</v>
      </c>
      <c r="D8" s="4"/>
      <c r="E8" s="4">
        <f>E3+E4-E5</f>
        <v>5151.58</v>
      </c>
      <c r="F8" s="4">
        <f>F3+F4-F5</f>
        <v>7206.3280000000004</v>
      </c>
      <c r="G8" s="4">
        <f>G3+G4-G5</f>
        <v>4069.886</v>
      </c>
      <c r="H8" s="4">
        <f t="shared" ref="H8:J8" si="4">H3+H4-H5</f>
        <v>7735.8409999999994</v>
      </c>
      <c r="I8" s="4">
        <f t="shared" si="4"/>
        <v>18547.782000000003</v>
      </c>
      <c r="J8" s="4">
        <f t="shared" si="4"/>
        <v>10279.895</v>
      </c>
      <c r="K8" s="4">
        <f t="shared" ref="K8:L8" si="5">K3+K4-K5</f>
        <v>11594.466</v>
      </c>
      <c r="L8" s="4">
        <f t="shared" si="5"/>
        <v>12908.617</v>
      </c>
      <c r="M8" s="4">
        <f t="shared" ref="M8:N8" si="6">M3+M4-M5</f>
        <v>11969.91</v>
      </c>
      <c r="N8" s="4">
        <f t="shared" si="6"/>
        <v>15691.132</v>
      </c>
      <c r="O8" s="4">
        <f t="shared" ref="O8:P8" si="7">O3+O4-O5</f>
        <v>15029.775</v>
      </c>
      <c r="P8" s="4">
        <f t="shared" si="7"/>
        <v>8020.5469999999996</v>
      </c>
    </row>
    <row r="9" spans="2:16" ht="24" customHeight="1" x14ac:dyDescent="0.2">
      <c r="B9" s="112" t="s">
        <v>8</v>
      </c>
      <c r="C9" s="113" t="s">
        <v>9</v>
      </c>
      <c r="D9" s="32"/>
      <c r="E9" s="32">
        <f>(E3/E8)*100</f>
        <v>91.272968681453065</v>
      </c>
      <c r="F9" s="32">
        <f>(F3/F8)*100</f>
        <v>92.044103460181105</v>
      </c>
      <c r="G9" s="32">
        <f>(G3/G8)*100</f>
        <v>97.816007622817935</v>
      </c>
      <c r="H9" s="32">
        <f t="shared" ref="H9:J9" si="8">(H3/H8)*100</f>
        <v>94.404732465416501</v>
      </c>
      <c r="I9" s="32">
        <f t="shared" si="8"/>
        <v>101.33826244022059</v>
      </c>
      <c r="J9" s="32">
        <f t="shared" si="8"/>
        <v>101.36290302576047</v>
      </c>
      <c r="K9" s="32">
        <f t="shared" ref="K9:L9" si="9">(K3/K8)*100</f>
        <v>101.85893856603658</v>
      </c>
      <c r="L9" s="32">
        <f t="shared" si="9"/>
        <v>101.21146207994241</v>
      </c>
      <c r="M9" s="32">
        <f t="shared" ref="M9:N9" si="10">(M3/M8)*100</f>
        <v>103.05006470391174</v>
      </c>
      <c r="N9" s="32">
        <f t="shared" si="10"/>
        <v>100.98697786749867</v>
      </c>
      <c r="O9" s="32">
        <f t="shared" ref="O9:P9" si="11">(O3/O8)*100</f>
        <v>101.29226818099406</v>
      </c>
      <c r="P9" s="32">
        <f t="shared" si="11"/>
        <v>100.15526372453152</v>
      </c>
    </row>
    <row r="10" spans="2:16" ht="26.1" customHeight="1" x14ac:dyDescent="0.2">
      <c r="B10" s="114" t="s">
        <v>13</v>
      </c>
      <c r="C10" s="105" t="s">
        <v>9</v>
      </c>
      <c r="D10" s="26"/>
      <c r="E10" s="26">
        <f>(E3-E5)/E8*100</f>
        <v>91.125635242003426</v>
      </c>
      <c r="F10" s="26">
        <f>(F3-F5)/F8*100</f>
        <v>91.778364792721064</v>
      </c>
      <c r="G10" s="26">
        <f>(G3-G5)/G8*100</f>
        <v>82.585949581880186</v>
      </c>
      <c r="H10" s="26">
        <f t="shared" ref="H10:J10" si="12">(H3-H5)/H8*100</f>
        <v>92.878886729962531</v>
      </c>
      <c r="I10" s="26">
        <f t="shared" si="12"/>
        <v>98.584784962428387</v>
      </c>
      <c r="J10" s="26">
        <f t="shared" si="12"/>
        <v>98.327356456461857</v>
      </c>
      <c r="K10" s="26">
        <f t="shared" ref="K10:L10" si="13">(K3-K5)/K8*100</f>
        <v>98.86112046902376</v>
      </c>
      <c r="L10" s="26">
        <f t="shared" si="13"/>
        <v>98.825730130501199</v>
      </c>
      <c r="M10" s="26">
        <f t="shared" ref="M10:N10" si="14">(M3-M5)/M8*100</f>
        <v>98.391742293801713</v>
      </c>
      <c r="N10" s="26">
        <f t="shared" si="14"/>
        <v>98.115757358997428</v>
      </c>
      <c r="O10" s="26">
        <f t="shared" ref="O10:P10" si="15">(O3-O5)/O8*100</f>
        <v>97.88348794309961</v>
      </c>
      <c r="P10" s="26">
        <f t="shared" si="15"/>
        <v>90.547091114857878</v>
      </c>
    </row>
    <row r="11" spans="2:16" x14ac:dyDescent="0.2">
      <c r="B11" s="11" t="s">
        <v>31</v>
      </c>
    </row>
    <row r="12" spans="2:16" x14ac:dyDescent="0.2">
      <c r="B12" s="11" t="s">
        <v>32</v>
      </c>
    </row>
    <row r="13" spans="2:16" x14ac:dyDescent="0.2">
      <c r="B13" s="11" t="s">
        <v>33</v>
      </c>
      <c r="O13" s="21" t="s">
        <v>28</v>
      </c>
    </row>
    <row r="14" spans="2:16" x14ac:dyDescent="0.2">
      <c r="B14" s="11" t="s">
        <v>34</v>
      </c>
    </row>
    <row r="15" spans="2:16" x14ac:dyDescent="0.2">
      <c r="B15" s="11" t="s">
        <v>35</v>
      </c>
    </row>
    <row r="17" spans="3:3" x14ac:dyDescent="0.2">
      <c r="C17" s="16"/>
    </row>
    <row r="18" spans="3:3" x14ac:dyDescent="0.2">
      <c r="C18" s="16"/>
    </row>
    <row r="19" spans="3:3" x14ac:dyDescent="0.2">
      <c r="C19" s="16"/>
    </row>
    <row r="20" spans="3:3" x14ac:dyDescent="0.2">
      <c r="C20" s="16"/>
    </row>
    <row r="21" spans="3:3" x14ac:dyDescent="0.2">
      <c r="C21" s="16"/>
    </row>
    <row r="22" spans="3:3" x14ac:dyDescent="0.2">
      <c r="C22" s="16"/>
    </row>
    <row r="23" spans="3:3" x14ac:dyDescent="0.2">
      <c r="C23" s="16"/>
    </row>
    <row r="24" spans="3:3" x14ac:dyDescent="0.2">
      <c r="C24" s="16"/>
    </row>
    <row r="25" spans="3:3" x14ac:dyDescent="0.2">
      <c r="C25" s="16"/>
    </row>
    <row r="26" spans="3:3" x14ac:dyDescent="0.2">
      <c r="C26" s="16"/>
    </row>
    <row r="27" spans="3:3" x14ac:dyDescent="0.2">
      <c r="C27" s="16"/>
    </row>
  </sheetData>
  <phoneticPr fontId="2" type="noConversion"/>
  <hyperlinks>
    <hyperlink ref="O13" location="ÍNDICE!A1" display="Voltar ao índice"/>
  </hyperlinks>
  <pageMargins left="0.74803149606299213" right="0.74803149606299213" top="0.39370078740157483" bottom="0.19685039370078741" header="0" footer="0"/>
  <pageSetup paperSize="9"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2</vt:i4>
      </vt:variant>
    </vt:vector>
  </HeadingPairs>
  <TitlesOfParts>
    <vt:vector size="8" baseType="lpstr">
      <vt:lpstr>ÍNDICE</vt:lpstr>
      <vt:lpstr>1</vt:lpstr>
      <vt:lpstr>2</vt:lpstr>
      <vt:lpstr>3</vt:lpstr>
      <vt:lpstr>4</vt:lpstr>
      <vt:lpstr>5</vt:lpstr>
      <vt:lpstr>'1'!Área_de_Impressão</vt:lpstr>
      <vt:lpstr>ÍNDICE!Área_de_Impressão</vt:lpstr>
    </vt:vector>
  </TitlesOfParts>
  <Company>GPP-Prodeer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AnaDias</dc:creator>
  <cp:lastModifiedBy>Ana Dias</cp:lastModifiedBy>
  <cp:lastPrinted>2019-11-06T10:19:39Z</cp:lastPrinted>
  <dcterms:created xsi:type="dcterms:W3CDTF">2010-01-21T10:06:59Z</dcterms:created>
  <dcterms:modified xsi:type="dcterms:W3CDTF">2023-10-24T15:54:28Z</dcterms:modified>
</cp:coreProperties>
</file>