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nadias\Documents\WORK_D\AMIS\GlobalAgrimar\ATUALIZACAO_2023\FICHEIROS\Frutos\"/>
    </mc:Choice>
  </mc:AlternateContent>
  <bookViews>
    <workbookView xWindow="60" yWindow="555" windowWidth="11115" windowHeight="5835" tabRatio="351"/>
  </bookViews>
  <sheets>
    <sheet name="ÍNDICE" sheetId="1" r:id="rId1"/>
    <sheet name="1" sheetId="2" r:id="rId2"/>
    <sheet name="2" sheetId="3" r:id="rId3"/>
    <sheet name="3" sheetId="4" r:id="rId4"/>
    <sheet name="4" sheetId="5" r:id="rId5"/>
    <sheet name="5" sheetId="7" r:id="rId6"/>
    <sheet name="6" sheetId="8" r:id="rId7"/>
  </sheets>
  <definedNames>
    <definedName name="_xlnm.Print_Area" localSheetId="1">'1'!$B$1:$M$12</definedName>
  </definedNames>
  <calcPr calcId="152511"/>
</workbook>
</file>

<file path=xl/calcChain.xml><?xml version="1.0" encoding="utf-8"?>
<calcChain xmlns="http://schemas.openxmlformats.org/spreadsheetml/2006/main">
  <c r="H10" i="4" l="1"/>
  <c r="G10" i="4"/>
  <c r="D10" i="4"/>
  <c r="C10" i="4"/>
  <c r="P8" i="8" l="1"/>
  <c r="P10" i="8" s="1"/>
  <c r="P7" i="8"/>
  <c r="Q8" i="3"/>
  <c r="Q5" i="3"/>
  <c r="Q11" i="2"/>
  <c r="Q10" i="2"/>
  <c r="Q8" i="2"/>
  <c r="Q5" i="2"/>
  <c r="P9" i="8" l="1"/>
  <c r="C20" i="4"/>
  <c r="D20" i="4"/>
  <c r="O8" i="8" l="1"/>
  <c r="O10" i="8" s="1"/>
  <c r="O7" i="8"/>
  <c r="N5" i="7"/>
  <c r="O9" i="8" l="1"/>
  <c r="P8" i="3"/>
  <c r="P5" i="3"/>
  <c r="P11" i="2"/>
  <c r="P10" i="2"/>
  <c r="P8" i="2"/>
  <c r="P5" i="2"/>
  <c r="N8" i="8" l="1"/>
  <c r="N10" i="8" s="1"/>
  <c r="N7" i="8"/>
  <c r="N9" i="8" l="1"/>
  <c r="M5" i="7"/>
  <c r="M8" i="8"/>
  <c r="M9" i="8" s="1"/>
  <c r="M7" i="8"/>
  <c r="O8" i="3"/>
  <c r="O5" i="3"/>
  <c r="O11" i="2"/>
  <c r="O10" i="2"/>
  <c r="O8" i="2"/>
  <c r="O5" i="2"/>
  <c r="M10" i="8" l="1"/>
  <c r="L5" i="7"/>
  <c r="N8" i="3" l="1"/>
  <c r="N5" i="3"/>
  <c r="N11" i="2"/>
  <c r="N10" i="2"/>
  <c r="N8" i="2"/>
  <c r="N5" i="2"/>
  <c r="K5" i="7" l="1"/>
  <c r="L8" i="8" l="1"/>
  <c r="L10" i="8" s="1"/>
  <c r="L7" i="8"/>
  <c r="M8" i="3"/>
  <c r="M5" i="3"/>
  <c r="M11" i="2"/>
  <c r="M10" i="2"/>
  <c r="M8" i="2"/>
  <c r="M5" i="2"/>
  <c r="L9" i="8" l="1"/>
  <c r="J5" i="7"/>
  <c r="K8" i="8" l="1"/>
  <c r="K10" i="8" s="1"/>
  <c r="K7" i="8"/>
  <c r="L8" i="3"/>
  <c r="L5" i="3"/>
  <c r="L11" i="2"/>
  <c r="L10" i="2"/>
  <c r="L8" i="2"/>
  <c r="L5" i="2"/>
  <c r="K9" i="8" l="1"/>
  <c r="K8" i="3"/>
  <c r="K5" i="3"/>
  <c r="J8" i="8"/>
  <c r="J10" i="8" s="1"/>
  <c r="I8" i="8"/>
  <c r="I10" i="8" s="1"/>
  <c r="J7" i="8"/>
  <c r="I7" i="8"/>
  <c r="I5" i="7"/>
  <c r="H5" i="7"/>
  <c r="G5" i="7"/>
  <c r="J9" i="8" l="1"/>
  <c r="I9" i="8"/>
  <c r="K11" i="2"/>
  <c r="K10" i="2"/>
  <c r="K8" i="2"/>
  <c r="K5" i="2"/>
  <c r="H5" i="3" l="1"/>
  <c r="H8" i="8" l="1"/>
  <c r="H10" i="8" s="1"/>
  <c r="H7" i="8"/>
  <c r="H9" i="8" l="1"/>
  <c r="J8" i="3"/>
  <c r="I8" i="3"/>
  <c r="J5" i="3"/>
  <c r="I5" i="3"/>
  <c r="J11" i="2"/>
  <c r="J10" i="2"/>
  <c r="J8" i="2"/>
  <c r="J5" i="2"/>
  <c r="I11" i="2"/>
  <c r="I10" i="2"/>
  <c r="I8" i="2"/>
  <c r="I5" i="2"/>
  <c r="F5" i="7" l="1"/>
  <c r="E5" i="7" l="1"/>
  <c r="D5" i="7"/>
  <c r="G8" i="8" l="1"/>
  <c r="G10" i="8" s="1"/>
  <c r="G7" i="8"/>
  <c r="G9" i="8" l="1"/>
  <c r="H8" i="3"/>
  <c r="H11" i="2"/>
  <c r="H10" i="2"/>
  <c r="H8" i="2"/>
  <c r="H5" i="2"/>
  <c r="G8" i="3" l="1"/>
  <c r="G5" i="3"/>
  <c r="G11" i="2"/>
  <c r="G10" i="2"/>
  <c r="G8" i="2"/>
  <c r="G5" i="2"/>
  <c r="F8" i="8" l="1"/>
  <c r="F10" i="8" s="1"/>
  <c r="F7" i="8"/>
  <c r="F9" i="8" l="1"/>
  <c r="D8" i="8"/>
  <c r="D7" i="8"/>
  <c r="E8" i="3"/>
  <c r="E5" i="3"/>
  <c r="F10" i="2"/>
  <c r="F11" i="2"/>
  <c r="F5" i="2"/>
  <c r="F8" i="2"/>
  <c r="F8" i="3"/>
  <c r="F5" i="3"/>
  <c r="E8" i="2"/>
  <c r="E5" i="2"/>
  <c r="E8" i="8"/>
  <c r="E10" i="8" s="1"/>
  <c r="E7" i="8"/>
  <c r="E10" i="2"/>
  <c r="E11" i="2"/>
  <c r="D10" i="8" l="1"/>
  <c r="D9" i="8"/>
  <c r="E9" i="8"/>
</calcChain>
</file>

<file path=xl/sharedStrings.xml><?xml version="1.0" encoding="utf-8"?>
<sst xmlns="http://schemas.openxmlformats.org/spreadsheetml/2006/main" count="129" uniqueCount="73">
  <si>
    <t>1. Comércio Internacional</t>
  </si>
  <si>
    <t>Produto</t>
  </si>
  <si>
    <t>Unidade</t>
  </si>
  <si>
    <t>Fluxo</t>
  </si>
  <si>
    <t>Entradas</t>
  </si>
  <si>
    <t>Saídas</t>
  </si>
  <si>
    <t>Saldo</t>
  </si>
  <si>
    <t>Preço Médio de Importação</t>
  </si>
  <si>
    <t>EUR/Kg</t>
  </si>
  <si>
    <t>Preço Médio de Exportação</t>
  </si>
  <si>
    <t>PT</t>
  </si>
  <si>
    <t>Total</t>
  </si>
  <si>
    <t>Voltar ao índice</t>
  </si>
  <si>
    <r>
      <t xml:space="preserve">Valor 
</t>
    </r>
    <r>
      <rPr>
        <sz val="10"/>
        <color indexed="60"/>
        <rFont val="Arial"/>
        <family val="2"/>
      </rPr>
      <t>(1000 EUR)</t>
    </r>
  </si>
  <si>
    <t>Espanha</t>
  </si>
  <si>
    <t>Cabo Verde</t>
  </si>
  <si>
    <t>TOTAL</t>
  </si>
  <si>
    <t>Rubrica</t>
  </si>
  <si>
    <t>ha</t>
  </si>
  <si>
    <t>Produção total</t>
  </si>
  <si>
    <t>Grau de Auto-Aprovisionamento</t>
  </si>
  <si>
    <t>%</t>
  </si>
  <si>
    <t>Peso da Prod. Certificada na Prod. Total</t>
  </si>
  <si>
    <t>Produção</t>
  </si>
  <si>
    <t>Importação</t>
  </si>
  <si>
    <t>Exportação</t>
  </si>
  <si>
    <t>Orientação Exportadora</t>
  </si>
  <si>
    <t>Consumo Aparente</t>
  </si>
  <si>
    <t>Nota:</t>
  </si>
  <si>
    <t>Orientação Exportadora = Exportação / Produção x 100</t>
  </si>
  <si>
    <t>Consumo Aparente = Produção + Importação - Exportação</t>
  </si>
  <si>
    <t>Grau de Auto-Aprovisionamento = Produção / Consumo Aparente x 100</t>
  </si>
  <si>
    <t>Grau de Abastecimento do mercado interno = (Produção - Exportação) / Consumo Aparente x 100</t>
  </si>
  <si>
    <t>2010</t>
  </si>
  <si>
    <t>Grau de Abastecimento
do Mercado Interno</t>
  </si>
  <si>
    <t xml:space="preserve">Cereja - Comércio Internacional </t>
  </si>
  <si>
    <t xml:space="preserve">Cereja - Principais destinos das Saídas </t>
  </si>
  <si>
    <t>Cereja - Área e Produção</t>
  </si>
  <si>
    <t xml:space="preserve">Área </t>
  </si>
  <si>
    <t xml:space="preserve">Produção </t>
  </si>
  <si>
    <t>6. Indicadores de análise do Comércio Internacional</t>
  </si>
  <si>
    <t>4. Área e Produção</t>
  </si>
  <si>
    <t>Cereja - Indicadores de análise do Comércio Internacional</t>
  </si>
  <si>
    <t>Outros países</t>
  </si>
  <si>
    <t>2011</t>
  </si>
  <si>
    <t>Cereja - Produção Certificada DOP e IGP</t>
  </si>
  <si>
    <t>5. Produção Certificada DOP e IGP</t>
  </si>
  <si>
    <t>Fonte:</t>
  </si>
  <si>
    <t>CEREJA</t>
  </si>
  <si>
    <t>Cereja - Destinos das Saídas - UE e Países Terceiros (PT)</t>
  </si>
  <si>
    <t>2. Destinos das Saídas UE/Países Terceiros</t>
  </si>
  <si>
    <t>tonelada</t>
  </si>
  <si>
    <r>
      <t>Quantidade</t>
    </r>
    <r>
      <rPr>
        <sz val="10"/>
        <color indexed="60"/>
        <rFont val="Arial"/>
        <family val="2"/>
      </rPr>
      <t xml:space="preserve"> 
(tonelada)</t>
    </r>
  </si>
  <si>
    <t>3. Destinos das Saídas e Origens das Entradas</t>
  </si>
  <si>
    <t>Cereja - Principais origens das Entradas</t>
  </si>
  <si>
    <t>Código NC: 08092</t>
  </si>
  <si>
    <t>UE</t>
  </si>
  <si>
    <t>Alemanha</t>
  </si>
  <si>
    <t>Produção Certificada DOP e IGP *</t>
  </si>
  <si>
    <t>* Fonte: GPP e DGADR</t>
  </si>
  <si>
    <t>Cereja fresca 
(inclui ginja)</t>
  </si>
  <si>
    <t>Países Baixos</t>
  </si>
  <si>
    <t>Luxemburgo</t>
  </si>
  <si>
    <t>Estados Unidos</t>
  </si>
  <si>
    <t>* dados preliminares</t>
  </si>
  <si>
    <t>Bélgica</t>
  </si>
  <si>
    <r>
      <t>2021</t>
    </r>
    <r>
      <rPr>
        <b/>
        <sz val="9"/>
        <color indexed="56"/>
        <rFont val="Arial"/>
        <family val="2"/>
      </rPr>
      <t xml:space="preserve"> </t>
    </r>
    <r>
      <rPr>
        <sz val="9"/>
        <color indexed="56"/>
        <rFont val="Arial"/>
        <family val="2"/>
      </rPr>
      <t>(dados preliminares)</t>
    </r>
  </si>
  <si>
    <t>Suíça</t>
  </si>
  <si>
    <t>2022*</t>
  </si>
  <si>
    <t>atualizado em: jul/2023</t>
  </si>
  <si>
    <t>França</t>
  </si>
  <si>
    <r>
      <t xml:space="preserve">Quantidade
</t>
    </r>
    <r>
      <rPr>
        <sz val="10"/>
        <color rgb="FF808000"/>
        <rFont val="Arial"/>
        <family val="2"/>
      </rPr>
      <t>(tonelada)</t>
    </r>
  </si>
  <si>
    <r>
      <t xml:space="preserve">Valor
</t>
    </r>
    <r>
      <rPr>
        <sz val="10"/>
        <color rgb="FF808000"/>
        <rFont val="Arial"/>
        <family val="2"/>
      </rPr>
      <t>(1000 EUR)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</si>
</sst>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24" x14ac:knownFonts="1">
    <font>
      <sz val="10"/>
      <name val="Arial"/>
      <family val="2"/>
    </font>
    <font>
      <b/>
      <sz val="10"/>
      <color indexed="60"/>
      <name val="Arial"/>
      <family val="2"/>
    </font>
    <font>
      <sz val="10"/>
      <color indexed="19"/>
      <name val="Arial"/>
      <family val="2"/>
    </font>
    <font>
      <u/>
      <sz val="10"/>
      <color indexed="12"/>
      <name val="Arial"/>
      <family val="2"/>
    </font>
    <font>
      <b/>
      <sz val="12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1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 tint="0.249977111117893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sz val="9"/>
      <color theme="1"/>
      <name val="Calibri"/>
      <family val="2"/>
      <scheme val="minor"/>
    </font>
    <font>
      <sz val="9.5"/>
      <name val="Arial"/>
      <family val="2"/>
    </font>
    <font>
      <sz val="14"/>
      <color rgb="FF222222"/>
      <name val="Arial"/>
      <family val="2"/>
    </font>
    <font>
      <b/>
      <sz val="10"/>
      <color rgb="FF808000"/>
      <name val="Arial"/>
      <family val="2"/>
    </font>
    <font>
      <sz val="10"/>
      <color rgb="FF808000"/>
      <name val="Arial"/>
      <family val="2"/>
    </font>
    <font>
      <sz val="9"/>
      <color rgb="FF808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EAEAEA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47"/>
      </bottom>
      <diagonal/>
    </border>
    <border>
      <left/>
      <right/>
      <top/>
      <bottom style="thin">
        <color indexed="47"/>
      </bottom>
      <diagonal/>
    </border>
    <border>
      <left/>
      <right/>
      <top style="hair">
        <color indexed="47"/>
      </top>
      <bottom/>
      <diagonal/>
    </border>
    <border>
      <left/>
      <right/>
      <top style="hair">
        <color indexed="47"/>
      </top>
      <bottom style="hair">
        <color indexed="47"/>
      </bottom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/>
      <top/>
      <bottom style="hair">
        <color theme="9" tint="0.39991454817346722"/>
      </bottom>
      <diagonal/>
    </border>
    <border>
      <left/>
      <right/>
      <top/>
      <bottom style="hair">
        <color indexed="23"/>
      </bottom>
      <diagonal/>
    </border>
    <border>
      <left/>
      <right/>
      <top style="thin">
        <color indexed="47"/>
      </top>
      <bottom style="hair">
        <color indexed="47"/>
      </bottom>
      <diagonal/>
    </border>
  </borders>
  <cellStyleXfs count="7">
    <xf numFmtId="0" fontId="0" fillId="0" borderId="0"/>
    <xf numFmtId="0" fontId="2" fillId="0" borderId="0" applyNumberFormat="0" applyFill="0" applyProtection="0">
      <alignment vertical="center"/>
    </xf>
    <xf numFmtId="0" fontId="4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0" fontId="1" fillId="2" borderId="0" applyNumberFormat="0" applyProtection="0">
      <alignment horizontal="center" vertical="center"/>
    </xf>
    <xf numFmtId="0" fontId="10" fillId="0" borderId="0"/>
    <xf numFmtId="2" fontId="10" fillId="0" borderId="7" applyFill="0" applyProtection="0">
      <alignment vertical="center"/>
    </xf>
  </cellStyleXfs>
  <cellXfs count="97">
    <xf numFmtId="0" fontId="0" fillId="0" borderId="0" xfId="0"/>
    <xf numFmtId="0" fontId="3" fillId="0" borderId="0" xfId="3" applyNumberFormat="1" applyFont="1" applyFill="1" applyBorder="1" applyAlignment="1" applyProtection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2" borderId="0" xfId="4" applyNumberFormat="1" applyFont="1" applyBorder="1" applyProtection="1">
      <alignment horizontal="center" vertical="center"/>
    </xf>
    <xf numFmtId="0" fontId="5" fillId="2" borderId="0" xfId="4" applyNumberFormat="1" applyFont="1" applyBorder="1" applyProtection="1">
      <alignment horizontal="center" vertical="center"/>
    </xf>
    <xf numFmtId="0" fontId="1" fillId="2" borderId="0" xfId="4" applyNumberFormat="1" applyFont="1" applyBorder="1" applyAlignment="1" applyProtection="1">
      <alignment horizontal="right"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3" fillId="0" borderId="0" xfId="3" applyNumberFormat="1" applyFont="1" applyFill="1" applyBorder="1" applyAlignment="1" applyProtection="1">
      <alignment horizontal="right"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4" applyNumberFormat="1" applyFont="1" applyBorder="1" applyAlignment="1" applyProtection="1">
      <alignment horizontal="right" vertical="center" wrapText="1"/>
    </xf>
    <xf numFmtId="0" fontId="6" fillId="3" borderId="4" xfId="0" applyNumberFormat="1" applyFont="1" applyFill="1" applyBorder="1" applyAlignment="1" applyProtection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3" fontId="0" fillId="3" borderId="0" xfId="0" applyNumberFormat="1" applyFont="1" applyFill="1" applyBorder="1" applyAlignment="1">
      <alignment horizontal="right" vertical="center"/>
    </xf>
    <xf numFmtId="3" fontId="0" fillId="0" borderId="0" xfId="0" applyNumberFormat="1"/>
    <xf numFmtId="3" fontId="0" fillId="0" borderId="0" xfId="0" applyNumberFormat="1" applyFont="1" applyFill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/>
    </xf>
    <xf numFmtId="164" fontId="0" fillId="3" borderId="5" xfId="0" applyNumberFormat="1" applyFill="1" applyBorder="1" applyAlignment="1">
      <alignment vertical="center"/>
    </xf>
    <xf numFmtId="3" fontId="0" fillId="0" borderId="5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4" fillId="0" borderId="0" xfId="2" quotePrefix="1" applyNumberFormat="1" applyFont="1" applyFill="1" applyBorder="1" applyAlignment="1" applyProtection="1">
      <alignment horizontal="left" vertical="center"/>
    </xf>
    <xf numFmtId="0" fontId="1" fillId="2" borderId="0" xfId="4" quotePrefix="1" applyNumberFormat="1" applyFont="1" applyBorder="1" applyAlignment="1" applyProtection="1">
      <alignment horizontal="right" vertical="center"/>
    </xf>
    <xf numFmtId="3" fontId="10" fillId="3" borderId="1" xfId="0" applyNumberFormat="1" applyFont="1" applyFill="1" applyBorder="1" applyAlignment="1">
      <alignment vertical="center"/>
    </xf>
    <xf numFmtId="0" fontId="8" fillId="0" borderId="0" xfId="0" quotePrefix="1" applyFont="1" applyAlignment="1">
      <alignment horizontal="left"/>
    </xf>
    <xf numFmtId="1" fontId="8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0" fillId="0" borderId="0" xfId="0" applyNumberFormat="1" applyFont="1"/>
    <xf numFmtId="2" fontId="0" fillId="0" borderId="3" xfId="0" applyNumberFormat="1" applyBorder="1" applyAlignment="1">
      <alignment vertical="center"/>
    </xf>
    <xf numFmtId="2" fontId="0" fillId="3" borderId="1" xfId="0" applyNumberFormat="1" applyFill="1" applyBorder="1" applyAlignment="1">
      <alignment vertical="center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3" fontId="0" fillId="4" borderId="0" xfId="0" applyNumberFormat="1" applyFill="1" applyBorder="1" applyAlignment="1">
      <alignment vertical="center"/>
    </xf>
    <xf numFmtId="0" fontId="13" fillId="5" borderId="0" xfId="5" applyFont="1" applyFill="1" applyAlignment="1">
      <alignment horizontal="center" vertical="center"/>
    </xf>
    <xf numFmtId="0" fontId="14" fillId="5" borderId="0" xfId="5" applyFont="1" applyFill="1" applyAlignment="1">
      <alignment horizontal="center" vertical="center" wrapText="1"/>
    </xf>
    <xf numFmtId="0" fontId="3" fillId="6" borderId="0" xfId="3" applyNumberFormat="1" applyFont="1" applyFill="1" applyBorder="1" applyAlignment="1" applyProtection="1"/>
    <xf numFmtId="0" fontId="3" fillId="6" borderId="0" xfId="3" applyNumberFormat="1" applyFill="1" applyBorder="1" applyAlignment="1" applyProtection="1"/>
    <xf numFmtId="0" fontId="0" fillId="0" borderId="0" xfId="0" applyFill="1"/>
    <xf numFmtId="0" fontId="6" fillId="4" borderId="0" xfId="0" applyNumberFormat="1" applyFont="1" applyFill="1" applyAlignment="1" applyProtection="1">
      <alignment vertical="center"/>
    </xf>
    <xf numFmtId="0" fontId="6" fillId="0" borderId="0" xfId="0" applyNumberFormat="1" applyFont="1" applyFill="1" applyAlignment="1" applyProtection="1">
      <alignment vertical="center"/>
    </xf>
    <xf numFmtId="0" fontId="0" fillId="0" borderId="0" xfId="0" quotePrefix="1" applyFont="1" applyAlignment="1">
      <alignment horizontal="left" vertical="center"/>
    </xf>
    <xf numFmtId="4" fontId="0" fillId="0" borderId="1" xfId="0" applyNumberFormat="1" applyFont="1" applyBorder="1" applyAlignment="1">
      <alignment vertical="center"/>
    </xf>
    <xf numFmtId="0" fontId="0" fillId="0" borderId="0" xfId="0" applyFill="1" applyBorder="1"/>
    <xf numFmtId="0" fontId="1" fillId="0" borderId="0" xfId="4" applyNumberFormat="1" applyFont="1" applyFill="1" applyBorder="1" applyAlignment="1" applyProtection="1">
      <alignment horizontal="right" vertical="center"/>
    </xf>
    <xf numFmtId="3" fontId="0" fillId="0" borderId="0" xfId="0" applyNumberFormat="1" applyFill="1" applyBorder="1"/>
    <xf numFmtId="0" fontId="1" fillId="0" borderId="0" xfId="4" applyNumberFormat="1" applyFont="1" applyFill="1" applyBorder="1" applyAlignment="1" applyProtection="1">
      <alignment vertical="center"/>
    </xf>
    <xf numFmtId="3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" fontId="16" fillId="3" borderId="4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164" fontId="0" fillId="3" borderId="0" xfId="0" applyNumberFormat="1" applyFont="1" applyFill="1" applyBorder="1" applyAlignment="1">
      <alignment horizontal="right" vertical="center"/>
    </xf>
    <xf numFmtId="165" fontId="0" fillId="0" borderId="1" xfId="0" applyNumberFormat="1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/>
    <xf numFmtId="0" fontId="15" fillId="0" borderId="0" xfId="0" applyFont="1" applyAlignment="1"/>
    <xf numFmtId="1" fontId="0" fillId="0" borderId="0" xfId="0" applyNumberFormat="1" applyFill="1" applyAlignment="1">
      <alignment vertical="center"/>
    </xf>
    <xf numFmtId="0" fontId="18" fillId="0" borderId="0" xfId="0" quotePrefix="1" applyFont="1" applyAlignment="1">
      <alignment vertical="center"/>
    </xf>
    <xf numFmtId="0" fontId="18" fillId="0" borderId="0" xfId="0" quotePrefix="1" applyFont="1" applyAlignment="1">
      <alignment horizontal="center" vertical="center"/>
    </xf>
    <xf numFmtId="3" fontId="0" fillId="0" borderId="0" xfId="0" applyNumberFormat="1" applyFill="1" applyAlignment="1">
      <alignment vertical="center"/>
    </xf>
    <xf numFmtId="164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8" fillId="0" borderId="3" xfId="0" quotePrefix="1" applyFont="1" applyBorder="1" applyAlignment="1">
      <alignment horizontal="left" wrapText="1"/>
    </xf>
    <xf numFmtId="0" fontId="21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0" xfId="1" applyNumberFormat="1" applyFont="1" applyFill="1" applyBorder="1" applyProtection="1">
      <alignment vertical="center"/>
    </xf>
    <xf numFmtId="0" fontId="22" fillId="0" borderId="0" xfId="0" applyFont="1" applyBorder="1" applyAlignment="1">
      <alignment vertical="center"/>
    </xf>
    <xf numFmtId="0" fontId="22" fillId="3" borderId="1" xfId="0" applyFont="1" applyFill="1" applyBorder="1" applyAlignment="1">
      <alignment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3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3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2" fillId="3" borderId="1" xfId="0" applyFont="1" applyFill="1" applyBorder="1" applyAlignment="1">
      <alignment horizontal="center" vertical="center"/>
    </xf>
    <xf numFmtId="0" fontId="22" fillId="0" borderId="0" xfId="1" applyNumberFormat="1" applyFont="1" applyFill="1" applyProtection="1">
      <alignment vertical="center"/>
    </xf>
    <xf numFmtId="0" fontId="22" fillId="3" borderId="2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1" fillId="3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1" fillId="0" borderId="6" xfId="0" applyFont="1" applyBorder="1" applyAlignment="1">
      <alignment vertical="center"/>
    </xf>
    <xf numFmtId="0" fontId="22" fillId="0" borderId="6" xfId="0" applyFont="1" applyBorder="1" applyAlignment="1">
      <alignment horizontal="center" vertical="center"/>
    </xf>
    <xf numFmtId="0" fontId="21" fillId="3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0" fontId="22" fillId="0" borderId="5" xfId="0" applyFont="1" applyBorder="1" applyAlignment="1">
      <alignment horizontal="center" vertical="center"/>
    </xf>
    <xf numFmtId="0" fontId="21" fillId="0" borderId="2" xfId="0" applyFont="1" applyBorder="1" applyAlignment="1">
      <alignment vertical="center" wrapText="1"/>
    </xf>
    <xf numFmtId="0" fontId="22" fillId="0" borderId="2" xfId="0" applyFont="1" applyBorder="1" applyAlignment="1">
      <alignment horizontal="center" vertical="center"/>
    </xf>
  </cellXfs>
  <cellStyles count="7">
    <cellStyle name="Col_Unidade" xfId="1"/>
    <cellStyle name="H1" xfId="2"/>
    <cellStyle name="Hiperligação" xfId="3" builtinId="8"/>
    <cellStyle name="Linha1" xfId="4"/>
    <cellStyle name="Normal" xfId="0" builtinId="0"/>
    <cellStyle name="Normal_Tarifs préférentiels PAR zone et SH2  2" xfId="5"/>
    <cellStyle name="ULTIMA_Linha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4C19"/>
      <rgbColor rgb="00993366"/>
      <rgbColor rgb="00333399"/>
      <rgbColor rgb="00333333"/>
    </indexedColors>
    <mruColors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Cereja</a:t>
            </a:r>
            <a:r>
              <a:rPr lang="pt-PT" baseline="0"/>
              <a:t> - Preço Médio de Importação e de Exportação </a:t>
            </a:r>
            <a:r>
              <a:rPr lang="pt-PT" b="0" baseline="0"/>
              <a:t>(€/kg)</a:t>
            </a:r>
            <a:endParaRPr lang="pt-PT" b="0"/>
          </a:p>
        </c:rich>
      </c:tx>
      <c:layout>
        <c:manualLayout>
          <c:xMode val="edge"/>
          <c:yMode val="edge"/>
          <c:x val="0.14477868905328234"/>
          <c:y val="1.16352986364509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6106716840931352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'1'!$B$10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'1'!$E$2:$Q$2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2022*</c:v>
                </c:pt>
              </c:strCache>
            </c:strRef>
          </c:cat>
          <c:val>
            <c:numRef>
              <c:f>'1'!$E$10:$Q$10</c:f>
              <c:numCache>
                <c:formatCode>0.00</c:formatCode>
                <c:ptCount val="13"/>
                <c:pt idx="0">
                  <c:v>2.3889288001367071</c:v>
                </c:pt>
                <c:pt idx="1">
                  <c:v>2.0883777178193421</c:v>
                </c:pt>
                <c:pt idx="2">
                  <c:v>2.2748352005726469</c:v>
                </c:pt>
                <c:pt idx="3">
                  <c:v>2.1798806728480642</c:v>
                </c:pt>
                <c:pt idx="4">
                  <c:v>2.1455763603818934</c:v>
                </c:pt>
                <c:pt idx="5">
                  <c:v>2.8935963207156878</c:v>
                </c:pt>
                <c:pt idx="6">
                  <c:v>2.1390197841283203</c:v>
                </c:pt>
                <c:pt idx="7">
                  <c:v>1.7452943585356431</c:v>
                </c:pt>
                <c:pt idx="8">
                  <c:v>1.5775712097649519</c:v>
                </c:pt>
                <c:pt idx="9">
                  <c:v>2.7397051494698723</c:v>
                </c:pt>
                <c:pt idx="10">
                  <c:v>2.1602198171240237</c:v>
                </c:pt>
                <c:pt idx="11">
                  <c:v>2.4035589674309268</c:v>
                </c:pt>
                <c:pt idx="12">
                  <c:v>2.6189450025548968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'1'!$B$11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ysDot"/>
            </a:ln>
          </c:spPr>
          <c:marker>
            <c:symbol val="none"/>
          </c:marker>
          <c:cat>
            <c:strRef>
              <c:f>'1'!$E$2:$Q$2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2022*</c:v>
                </c:pt>
              </c:strCache>
            </c:strRef>
          </c:cat>
          <c:val>
            <c:numRef>
              <c:f>'1'!$E$11:$Q$11</c:f>
              <c:numCache>
                <c:formatCode>0.00</c:formatCode>
                <c:ptCount val="13"/>
                <c:pt idx="0">
                  <c:v>2.5989752462551521</c:v>
                </c:pt>
                <c:pt idx="1">
                  <c:v>3.0659731298029169</c:v>
                </c:pt>
                <c:pt idx="2">
                  <c:v>3.1576270613679376</c:v>
                </c:pt>
                <c:pt idx="3">
                  <c:v>3.9653463743239308</c:v>
                </c:pt>
                <c:pt idx="4">
                  <c:v>4.0873382275032171</c:v>
                </c:pt>
                <c:pt idx="5">
                  <c:v>1.7786767330427351</c:v>
                </c:pt>
                <c:pt idx="6">
                  <c:v>5.9044554041628361</c:v>
                </c:pt>
                <c:pt idx="7">
                  <c:v>1.8931197873115928</c:v>
                </c:pt>
                <c:pt idx="8">
                  <c:v>3.1627234365369112</c:v>
                </c:pt>
                <c:pt idx="9">
                  <c:v>3.5443467463651985</c:v>
                </c:pt>
                <c:pt idx="10">
                  <c:v>1.4619516587623933</c:v>
                </c:pt>
                <c:pt idx="11">
                  <c:v>1.8574334371669037</c:v>
                </c:pt>
                <c:pt idx="12">
                  <c:v>2.3206313455568628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17488304"/>
        <c:axId val="-817492656"/>
      </c:lineChart>
      <c:catAx>
        <c:axId val="-81748830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81749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17492656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0.0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817488304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6902291750393207E-2"/>
          <c:y val="0.89631649702323801"/>
          <c:w val="0.8229562041984827"/>
          <c:h val="8.9448498815696831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Cereja - Destinos das Saídas - UE e PT  </a:t>
            </a:r>
            <a:r>
              <a:rPr lang="pt-PT" b="0"/>
              <a:t>(t)</a:t>
            </a:r>
          </a:p>
        </c:rich>
      </c:tx>
      <c:layout>
        <c:manualLayout>
          <c:xMode val="edge"/>
          <c:yMode val="edge"/>
          <c:x val="0.21524904273845258"/>
          <c:y val="2.76386091018633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6314548929074686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'2'!$D$3</c:f>
              <c:strCache>
                <c:ptCount val="1"/>
                <c:pt idx="0">
                  <c:v>UE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'2'!$E$2:$Q$2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2022*</c:v>
                </c:pt>
              </c:strCache>
            </c:strRef>
          </c:cat>
          <c:val>
            <c:numRef>
              <c:f>'2'!$E$3:$Q$3</c:f>
              <c:numCache>
                <c:formatCode>#,##0</c:formatCode>
                <c:ptCount val="13"/>
                <c:pt idx="0">
                  <c:v>477.58499999999998</c:v>
                </c:pt>
                <c:pt idx="1">
                  <c:v>46.985999999999997</c:v>
                </c:pt>
                <c:pt idx="2">
                  <c:v>104.446</c:v>
                </c:pt>
                <c:pt idx="3">
                  <c:v>13.297000000000001</c:v>
                </c:pt>
                <c:pt idx="4">
                  <c:v>9.3580000000000005</c:v>
                </c:pt>
                <c:pt idx="5">
                  <c:v>178.35400000000001</c:v>
                </c:pt>
                <c:pt idx="6">
                  <c:v>15.467000000000001</c:v>
                </c:pt>
                <c:pt idx="7">
                  <c:v>15.055</c:v>
                </c:pt>
                <c:pt idx="8">
                  <c:v>24.713999999999999</c:v>
                </c:pt>
                <c:pt idx="9">
                  <c:v>94.254999999999995</c:v>
                </c:pt>
                <c:pt idx="10">
                  <c:v>1042.269</c:v>
                </c:pt>
                <c:pt idx="11">
                  <c:v>1031.5909999999999</c:v>
                </c:pt>
                <c:pt idx="12">
                  <c:v>883.54700000000003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'2'!$D$4</c:f>
              <c:strCache>
                <c:ptCount val="1"/>
                <c:pt idx="0">
                  <c:v>PT</c:v>
                </c:pt>
              </c:strCache>
            </c:strRef>
          </c:tx>
          <c:spPr>
            <a:ln w="34925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'2'!$E$2:$Q$2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2022*</c:v>
                </c:pt>
              </c:strCache>
            </c:strRef>
          </c:cat>
          <c:val>
            <c:numRef>
              <c:f>'2'!$E$4:$Q$4</c:f>
              <c:numCache>
                <c:formatCode>#,##0</c:formatCode>
                <c:ptCount val="13"/>
                <c:pt idx="0">
                  <c:v>76.108999999999995</c:v>
                </c:pt>
                <c:pt idx="1">
                  <c:v>10.401</c:v>
                </c:pt>
                <c:pt idx="2">
                  <c:v>13.922000000000001</c:v>
                </c:pt>
                <c:pt idx="3">
                  <c:v>17.579999999999998</c:v>
                </c:pt>
                <c:pt idx="4">
                  <c:v>3.855</c:v>
                </c:pt>
                <c:pt idx="5">
                  <c:v>6.5519999999999996</c:v>
                </c:pt>
                <c:pt idx="6">
                  <c:v>8.4589999999999996</c:v>
                </c:pt>
                <c:pt idx="7">
                  <c:v>31.585999999999999</c:v>
                </c:pt>
                <c:pt idx="8">
                  <c:v>17.468</c:v>
                </c:pt>
                <c:pt idx="9">
                  <c:v>44.267000000000003</c:v>
                </c:pt>
                <c:pt idx="10">
                  <c:v>14.965</c:v>
                </c:pt>
                <c:pt idx="11">
                  <c:v>32.290999999999997</c:v>
                </c:pt>
                <c:pt idx="12">
                  <c:v>28.41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17486128"/>
        <c:axId val="-817512784"/>
      </c:lineChart>
      <c:catAx>
        <c:axId val="-81748612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81751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17512784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817486128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0391286089238845"/>
          <c:y val="0.91481110315755987"/>
          <c:w val="0.82627191601049865"/>
          <c:h val="6.7304011241019146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 sz="1200" b="1" i="0" kern="1200" baseline="0">
                <a:solidFill>
                  <a:srgbClr val="008080"/>
                </a:solidFill>
                <a:effectLst/>
                <a:latin typeface="Arial"/>
                <a:ea typeface="Arial"/>
                <a:cs typeface="Arial"/>
              </a:rPr>
              <a:t>Cereja - Área </a:t>
            </a:r>
            <a:r>
              <a:rPr lang="pt-PT" sz="1200" b="0" i="0" kern="1200" baseline="0">
                <a:solidFill>
                  <a:srgbClr val="008080"/>
                </a:solidFill>
                <a:effectLst/>
                <a:latin typeface="Arial"/>
                <a:ea typeface="Arial"/>
                <a:cs typeface="Arial"/>
              </a:rPr>
              <a:t>(ha)</a:t>
            </a:r>
            <a:r>
              <a:rPr lang="pt-PT" sz="1200" b="1" i="0" kern="1200" baseline="0">
                <a:solidFill>
                  <a:srgbClr val="008080"/>
                </a:solidFill>
                <a:effectLst/>
                <a:latin typeface="Arial"/>
                <a:ea typeface="Arial"/>
                <a:cs typeface="Arial"/>
              </a:rPr>
              <a:t> e Produção </a:t>
            </a:r>
            <a:r>
              <a:rPr lang="pt-PT" sz="1200" b="0" i="0" kern="1200" baseline="0">
                <a:solidFill>
                  <a:srgbClr val="008080"/>
                </a:solidFill>
                <a:effectLst/>
                <a:latin typeface="Arial"/>
                <a:ea typeface="Arial"/>
                <a:cs typeface="Arial"/>
              </a:rPr>
              <a:t>(t)</a:t>
            </a:r>
            <a:endParaRPr lang="pt-PT">
              <a:effectLst/>
            </a:endParaRPr>
          </a:p>
        </c:rich>
      </c:tx>
      <c:layout>
        <c:manualLayout>
          <c:xMode val="edge"/>
          <c:yMode val="edge"/>
          <c:x val="0.27126396127973507"/>
          <c:y val="3.74422493777951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66807334295796"/>
          <c:y val="0.13819095477386933"/>
          <c:w val="0.75553411681237814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'4'!$B$3</c:f>
              <c:strCache>
                <c:ptCount val="1"/>
                <c:pt idx="0">
                  <c:v>Área </c:v>
                </c:pt>
              </c:strCache>
            </c:strRef>
          </c:tx>
          <c:spPr>
            <a:ln w="41275">
              <a:solidFill>
                <a:srgbClr val="4BACC6">
                  <a:lumMod val="75000"/>
                </a:srgbClr>
              </a:solidFill>
              <a:prstDash val="sysDot"/>
            </a:ln>
          </c:spPr>
          <c:marker>
            <c:symbol val="none"/>
          </c:marker>
          <c:cat>
            <c:strRef>
              <c:f>'4'!$D$2:$P$2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'4'!$D$3:$P$3</c:f>
              <c:numCache>
                <c:formatCode>#,##0</c:formatCode>
                <c:ptCount val="13"/>
                <c:pt idx="0">
                  <c:v>5611</c:v>
                </c:pt>
                <c:pt idx="1">
                  <c:v>5617</c:v>
                </c:pt>
                <c:pt idx="2">
                  <c:v>5744</c:v>
                </c:pt>
                <c:pt idx="3">
                  <c:v>6020</c:v>
                </c:pt>
                <c:pt idx="4">
                  <c:v>6043</c:v>
                </c:pt>
                <c:pt idx="5">
                  <c:v>6286</c:v>
                </c:pt>
                <c:pt idx="6">
                  <c:v>6350</c:v>
                </c:pt>
                <c:pt idx="7">
                  <c:v>6215</c:v>
                </c:pt>
                <c:pt idx="8">
                  <c:v>6057</c:v>
                </c:pt>
                <c:pt idx="9">
                  <c:v>6387</c:v>
                </c:pt>
                <c:pt idx="10">
                  <c:v>6387</c:v>
                </c:pt>
                <c:pt idx="11">
                  <c:v>6308</c:v>
                </c:pt>
                <c:pt idx="12">
                  <c:v>6279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7487760"/>
        <c:axId val="-817486672"/>
      </c:lineChart>
      <c:lineChart>
        <c:grouping val="standard"/>
        <c:varyColors val="0"/>
        <c:ser>
          <c:idx val="2"/>
          <c:order val="1"/>
          <c:tx>
            <c:strRef>
              <c:f>'4'!$B$4</c:f>
              <c:strCache>
                <c:ptCount val="1"/>
                <c:pt idx="0">
                  <c:v>Produção 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</a:ln>
          </c:spPr>
          <c:marker>
            <c:symbol val="none"/>
          </c:marker>
          <c:cat>
            <c:strRef>
              <c:f>'4'!$D$2:$P$2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'4'!$D$4:$P$4</c:f>
              <c:numCache>
                <c:formatCode>#,##0</c:formatCode>
                <c:ptCount val="13"/>
                <c:pt idx="0">
                  <c:v>9836</c:v>
                </c:pt>
                <c:pt idx="1">
                  <c:v>13350</c:v>
                </c:pt>
                <c:pt idx="2">
                  <c:v>10416</c:v>
                </c:pt>
                <c:pt idx="3">
                  <c:v>10776</c:v>
                </c:pt>
                <c:pt idx="4">
                  <c:v>10577</c:v>
                </c:pt>
                <c:pt idx="5">
                  <c:v>17714</c:v>
                </c:pt>
                <c:pt idx="6">
                  <c:v>7362</c:v>
                </c:pt>
                <c:pt idx="7">
                  <c:v>19563</c:v>
                </c:pt>
                <c:pt idx="8">
                  <c:v>17418</c:v>
                </c:pt>
                <c:pt idx="9">
                  <c:v>22000</c:v>
                </c:pt>
                <c:pt idx="10">
                  <c:v>9241</c:v>
                </c:pt>
                <c:pt idx="11">
                  <c:v>23930</c:v>
                </c:pt>
                <c:pt idx="12">
                  <c:v>24678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7492112"/>
        <c:axId val="-817501904"/>
      </c:lineChart>
      <c:catAx>
        <c:axId val="-81748776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817486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17486672"/>
        <c:scaling>
          <c:orientation val="minMax"/>
          <c:min val="0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817487760"/>
        <c:crosses val="autoZero"/>
        <c:crossBetween val="between"/>
      </c:valAx>
      <c:catAx>
        <c:axId val="-817492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817501904"/>
        <c:crosses val="autoZero"/>
        <c:auto val="1"/>
        <c:lblAlgn val="ctr"/>
        <c:lblOffset val="100"/>
        <c:noMultiLvlLbl val="0"/>
      </c:catAx>
      <c:valAx>
        <c:axId val="-817501904"/>
        <c:scaling>
          <c:orientation val="minMax"/>
        </c:scaling>
        <c:delete val="0"/>
        <c:axPos val="r"/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08080"/>
                </a:solidFill>
              </a:defRPr>
            </a:pPr>
            <a:endParaRPr lang="pt-PT"/>
          </a:p>
        </c:txPr>
        <c:crossAx val="-817492112"/>
        <c:crosses val="max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7468835217234926"/>
          <c:y val="0.90767030590533326"/>
          <c:w val="0.69265132185460887"/>
          <c:h val="5.5198722923715512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Cereja</a:t>
            </a:r>
            <a:r>
              <a:rPr lang="pt-PT" baseline="0"/>
              <a:t> - </a:t>
            </a:r>
            <a:r>
              <a:rPr lang="pt-PT"/>
              <a:t>Peso da Prod. Certificada na Prod. Total </a:t>
            </a:r>
            <a:r>
              <a:rPr lang="pt-PT" b="0"/>
              <a:t>(%)</a:t>
            </a:r>
          </a:p>
        </c:rich>
      </c:tx>
      <c:layout>
        <c:manualLayout>
          <c:xMode val="edge"/>
          <c:yMode val="edge"/>
          <c:x val="0.18742509807378366"/>
          <c:y val="3.85764024135854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5760205935796485"/>
          <c:h val="0.66582914572864327"/>
        </c:manualLayout>
      </c:layout>
      <c:lineChart>
        <c:grouping val="standard"/>
        <c:varyColors val="0"/>
        <c:ser>
          <c:idx val="1"/>
          <c:order val="0"/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'5'!$D$2:$P$2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'5'!$D$5:$P$5</c:f>
              <c:numCache>
                <c:formatCode>#,##0.00</c:formatCode>
                <c:ptCount val="13"/>
                <c:pt idx="0">
                  <c:v>1.5250101667344447E-2</c:v>
                </c:pt>
                <c:pt idx="1">
                  <c:v>5.2816479400749065E-2</c:v>
                </c:pt>
                <c:pt idx="2">
                  <c:v>0</c:v>
                </c:pt>
                <c:pt idx="3">
                  <c:v>1.2926874536005941</c:v>
                </c:pt>
                <c:pt idx="4">
                  <c:v>1.1998960007563582</c:v>
                </c:pt>
                <c:pt idx="5">
                  <c:v>9.5122501975838325E-2</c:v>
                </c:pt>
                <c:pt idx="6" formatCode="#\ ##0.000">
                  <c:v>1.3583265417006249E-3</c:v>
                </c:pt>
                <c:pt idx="7">
                  <c:v>2.6069621223738688E-2</c:v>
                </c:pt>
                <c:pt idx="8">
                  <c:v>0.31184068205304855</c:v>
                </c:pt>
                <c:pt idx="9">
                  <c:v>0</c:v>
                </c:pt>
                <c:pt idx="10">
                  <c:v>2.9889946975435562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17512240"/>
        <c:axId val="-817484496"/>
      </c:lineChart>
      <c:catAx>
        <c:axId val="-81751224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817484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17484496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.0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817512240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 sz="1200" b="1" i="0" u="none" strike="noStrike" baseline="0">
                <a:effectLst/>
              </a:rPr>
              <a:t>Cereja - Produção, Importação, Exportação e Consumo Aparente </a:t>
            </a:r>
            <a:r>
              <a:rPr lang="pt-PT" sz="1200" b="0" i="0" u="none" strike="noStrike" baseline="0">
                <a:effectLst/>
              </a:rPr>
              <a:t>(t)</a:t>
            </a:r>
            <a:endParaRPr lang="pt-PT" b="0"/>
          </a:p>
        </c:rich>
      </c:tx>
      <c:layout>
        <c:manualLayout>
          <c:xMode val="edge"/>
          <c:yMode val="edge"/>
          <c:x val="0.1666098959852241"/>
          <c:y val="2.35321290037302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2683291873111164"/>
          <c:h val="0.65208350244879187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'6'!$B$4</c:f>
              <c:strCache>
                <c:ptCount val="1"/>
                <c:pt idx="0">
                  <c:v>Importação</c:v>
                </c:pt>
              </c:strCache>
            </c:strRef>
          </c:tx>
          <c:spPr>
            <a:ln w="38100">
              <a:noFill/>
              <a:prstDash val="sysDot"/>
            </a:ln>
          </c:spPr>
          <c:invertIfNegative val="0"/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'6'!$D$4:$P$4</c:f>
              <c:numCache>
                <c:formatCode>#,##0</c:formatCode>
                <c:ptCount val="13"/>
                <c:pt idx="0">
                  <c:v>2896.7049999999999</c:v>
                </c:pt>
                <c:pt idx="1">
                  <c:v>2164.8330000000001</c:v>
                </c:pt>
                <c:pt idx="2">
                  <c:v>1162.3219999999999</c:v>
                </c:pt>
                <c:pt idx="3">
                  <c:v>2495.66</c:v>
                </c:pt>
                <c:pt idx="4">
                  <c:v>4471.6120000000001</c:v>
                </c:pt>
                <c:pt idx="5">
                  <c:v>1491.377</c:v>
                </c:pt>
                <c:pt idx="6">
                  <c:v>5475.7529999999997</c:v>
                </c:pt>
                <c:pt idx="7">
                  <c:v>3015.7950000000001</c:v>
                </c:pt>
                <c:pt idx="8">
                  <c:v>4172.6369999999997</c:v>
                </c:pt>
                <c:pt idx="9">
                  <c:v>2482.1390000000001</c:v>
                </c:pt>
                <c:pt idx="10">
                  <c:v>5377.7430000000004</c:v>
                </c:pt>
                <c:pt idx="11">
                  <c:v>3957.1590000000001</c:v>
                </c:pt>
                <c:pt idx="12">
                  <c:v>3260.4059999999999</c:v>
                </c:pt>
              </c:numCache>
            </c:numRef>
          </c:val>
        </c:ser>
        <c:ser>
          <c:idx val="2"/>
          <c:order val="2"/>
          <c:tx>
            <c:strRef>
              <c:f>'6'!$B$5</c:f>
              <c:strCache>
                <c:ptCount val="1"/>
                <c:pt idx="0">
                  <c:v>Exportação</c:v>
                </c:pt>
              </c:strCache>
            </c:strRef>
          </c:tx>
          <c:invertIfNegative val="0"/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'6'!$D$5:$P$5</c:f>
              <c:numCache>
                <c:formatCode>#,##0</c:formatCode>
                <c:ptCount val="13"/>
                <c:pt idx="0">
                  <c:v>553.69399999999996</c:v>
                </c:pt>
                <c:pt idx="1">
                  <c:v>57.387</c:v>
                </c:pt>
                <c:pt idx="2">
                  <c:v>118.36799999999999</c:v>
                </c:pt>
                <c:pt idx="3">
                  <c:v>30.876999999999999</c:v>
                </c:pt>
                <c:pt idx="4">
                  <c:v>13.212999999999999</c:v>
                </c:pt>
                <c:pt idx="5">
                  <c:v>184.90600000000001</c:v>
                </c:pt>
                <c:pt idx="6">
                  <c:v>23.925999999999998</c:v>
                </c:pt>
                <c:pt idx="7">
                  <c:v>46.640999999999998</c:v>
                </c:pt>
                <c:pt idx="8">
                  <c:v>42.182000000000002</c:v>
                </c:pt>
                <c:pt idx="9">
                  <c:v>138.52199999999999</c:v>
                </c:pt>
                <c:pt idx="10">
                  <c:v>1057.2339999999999</c:v>
                </c:pt>
                <c:pt idx="11">
                  <c:v>1063.8820000000001</c:v>
                </c:pt>
                <c:pt idx="12">
                  <c:v>911.95699999999999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17491568"/>
        <c:axId val="-817511696"/>
      </c:barChart>
      <c:lineChart>
        <c:grouping val="standard"/>
        <c:varyColors val="0"/>
        <c:ser>
          <c:idx val="1"/>
          <c:order val="0"/>
          <c:tx>
            <c:strRef>
              <c:f>'6'!$B$3</c:f>
              <c:strCache>
                <c:ptCount val="1"/>
                <c:pt idx="0">
                  <c:v>Produção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'6'!$D$3:$P$3</c:f>
              <c:numCache>
                <c:formatCode>#,##0</c:formatCode>
                <c:ptCount val="13"/>
                <c:pt idx="0">
                  <c:v>9836</c:v>
                </c:pt>
                <c:pt idx="1">
                  <c:v>13350</c:v>
                </c:pt>
                <c:pt idx="2">
                  <c:v>10416</c:v>
                </c:pt>
                <c:pt idx="3">
                  <c:v>10776</c:v>
                </c:pt>
                <c:pt idx="4">
                  <c:v>10577</c:v>
                </c:pt>
                <c:pt idx="5">
                  <c:v>17714</c:v>
                </c:pt>
                <c:pt idx="6">
                  <c:v>7362</c:v>
                </c:pt>
                <c:pt idx="7">
                  <c:v>19563</c:v>
                </c:pt>
                <c:pt idx="8">
                  <c:v>17418</c:v>
                </c:pt>
                <c:pt idx="9">
                  <c:v>22000</c:v>
                </c:pt>
                <c:pt idx="10">
                  <c:v>9241</c:v>
                </c:pt>
                <c:pt idx="11">
                  <c:v>23930</c:v>
                </c:pt>
                <c:pt idx="12">
                  <c:v>24678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'6'!$B$8</c:f>
              <c:strCache>
                <c:ptCount val="1"/>
                <c:pt idx="0">
                  <c:v>Consumo Aparente</c:v>
                </c:pt>
              </c:strCache>
            </c:strRef>
          </c:tx>
          <c:spPr>
            <a:ln w="38100">
              <a:solidFill>
                <a:srgbClr val="009999"/>
              </a:solidFill>
              <a:prstDash val="sysDot"/>
            </a:ln>
          </c:spPr>
          <c:marker>
            <c:symbol val="none"/>
          </c:marker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'6'!$D$8:$P$8</c:f>
              <c:numCache>
                <c:formatCode>#,##0</c:formatCode>
                <c:ptCount val="13"/>
                <c:pt idx="0">
                  <c:v>12179.011</c:v>
                </c:pt>
                <c:pt idx="1">
                  <c:v>15457.446</c:v>
                </c:pt>
                <c:pt idx="2">
                  <c:v>11459.954</c:v>
                </c:pt>
                <c:pt idx="3">
                  <c:v>13240.782999999999</c:v>
                </c:pt>
                <c:pt idx="4">
                  <c:v>15035.399000000001</c:v>
                </c:pt>
                <c:pt idx="5">
                  <c:v>19020.471000000001</c:v>
                </c:pt>
                <c:pt idx="6">
                  <c:v>12813.827000000001</c:v>
                </c:pt>
                <c:pt idx="7">
                  <c:v>22532.153999999999</c:v>
                </c:pt>
                <c:pt idx="8">
                  <c:v>21548.454999999998</c:v>
                </c:pt>
                <c:pt idx="9">
                  <c:v>24343.616999999998</c:v>
                </c:pt>
                <c:pt idx="10">
                  <c:v>13561.509</c:v>
                </c:pt>
                <c:pt idx="11">
                  <c:v>26823.276999999998</c:v>
                </c:pt>
                <c:pt idx="12">
                  <c:v>27026.449000000001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7491568"/>
        <c:axId val="-817511696"/>
      </c:lineChart>
      <c:catAx>
        <c:axId val="-81749156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817511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17511696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817491568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3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9.0855421241358925E-2"/>
          <c:y val="0.86709193350831149"/>
          <c:w val="0.83348730176333596"/>
          <c:h val="0.11237235345581797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 sz="1200" b="1" i="0" u="none" strike="noStrike" baseline="0">
                <a:effectLst/>
              </a:rPr>
              <a:t>Cereja - Grau de Auto-Aprovisionamento e Grau de Abastecimento do Mercado Interno </a:t>
            </a:r>
            <a:r>
              <a:rPr lang="pt-PT" sz="1200" b="0" i="0" u="none" strike="noStrike" baseline="0">
                <a:effectLst/>
              </a:rPr>
              <a:t>(%)</a:t>
            </a:r>
            <a:endParaRPr lang="pt-PT" b="0"/>
          </a:p>
        </c:rich>
      </c:tx>
      <c:layout>
        <c:manualLayout>
          <c:xMode val="edge"/>
          <c:yMode val="edge"/>
          <c:x val="0.14626302265098232"/>
          <c:y val="1.29229589456480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666558085946E-2"/>
          <c:y val="0.14534935334058749"/>
          <c:w val="0.85756575640810861"/>
          <c:h val="0.66969604799031501"/>
        </c:manualLayout>
      </c:layout>
      <c:lineChart>
        <c:grouping val="standard"/>
        <c:varyColors val="0"/>
        <c:ser>
          <c:idx val="1"/>
          <c:order val="0"/>
          <c:tx>
            <c:strRef>
              <c:f>'6'!$B$10</c:f>
              <c:strCache>
                <c:ptCount val="1"/>
                <c:pt idx="0">
                  <c:v>Grau de Abastecimento
do Mercado Interno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'6'!$D$10:$P$10</c:f>
              <c:numCache>
                <c:formatCode>#\ ##0.0</c:formatCode>
                <c:ptCount val="13"/>
                <c:pt idx="0">
                  <c:v>76.215597473390901</c:v>
                </c:pt>
                <c:pt idx="1">
                  <c:v>85.994885571652645</c:v>
                </c:pt>
                <c:pt idx="2">
                  <c:v>89.857533459558397</c:v>
                </c:pt>
                <c:pt idx="3">
                  <c:v>81.151718897590868</c:v>
                </c:pt>
                <c:pt idx="4">
                  <c:v>70.259439074413649</c:v>
                </c:pt>
                <c:pt idx="5">
                  <c:v>92.159095324190446</c:v>
                </c:pt>
                <c:pt idx="6">
                  <c:v>57.266841514248625</c:v>
                </c:pt>
                <c:pt idx="7">
                  <c:v>86.615593875312584</c:v>
                </c:pt>
                <c:pt idx="8">
                  <c:v>80.636027037669294</c:v>
                </c:pt>
                <c:pt idx="9">
                  <c:v>89.803737875107061</c:v>
                </c:pt>
                <c:pt idx="10">
                  <c:v>60.345541193092892</c:v>
                </c:pt>
                <c:pt idx="11">
                  <c:v>85.247294728380879</c:v>
                </c:pt>
                <c:pt idx="12">
                  <c:v>87.936239792360439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'6'!$B$9</c:f>
              <c:strCache>
                <c:ptCount val="1"/>
                <c:pt idx="0">
                  <c:v>Grau de Auto-Aprovisionamento</c:v>
                </c:pt>
              </c:strCache>
            </c:strRef>
          </c:tx>
          <c:spPr>
            <a:ln w="38100">
              <a:solidFill>
                <a:srgbClr val="009999"/>
              </a:solidFill>
              <a:prstDash val="sysDot"/>
            </a:ln>
          </c:spPr>
          <c:marker>
            <c:symbol val="none"/>
          </c:marker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'6'!$D$9:$P$9</c:f>
              <c:numCache>
                <c:formatCode>#\ ##0.0</c:formatCode>
                <c:ptCount val="13"/>
                <c:pt idx="0">
                  <c:v>80.76189437713785</c:v>
                </c:pt>
                <c:pt idx="1">
                  <c:v>86.366143540142403</c:v>
                </c:pt>
                <c:pt idx="2">
                  <c:v>90.890417186665857</c:v>
                </c:pt>
                <c:pt idx="3">
                  <c:v>81.384915076396922</c:v>
                </c:pt>
                <c:pt idx="4">
                  <c:v>70.347318351844194</c:v>
                </c:pt>
                <c:pt idx="5">
                  <c:v>93.131237391545127</c:v>
                </c:pt>
                <c:pt idx="6">
                  <c:v>57.453561687698759</c:v>
                </c:pt>
                <c:pt idx="7">
                  <c:v>86.822591395389907</c:v>
                </c:pt>
                <c:pt idx="8">
                  <c:v>80.831781211228375</c:v>
                </c:pt>
                <c:pt idx="9">
                  <c:v>90.37276588766575</c:v>
                </c:pt>
                <c:pt idx="10">
                  <c:v>68.14138456126085</c:v>
                </c:pt>
                <c:pt idx="11">
                  <c:v>89.21355880565973</c:v>
                </c:pt>
                <c:pt idx="12">
                  <c:v>91.310552858793997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17491024"/>
        <c:axId val="-817502992"/>
      </c:lineChart>
      <c:catAx>
        <c:axId val="-81749102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81750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17502992"/>
        <c:scaling>
          <c:orientation val="minMax"/>
          <c:min val="50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817491024"/>
        <c:crosses val="autoZero"/>
        <c:crossBetween val="between"/>
        <c:majorUnit val="10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9.0855561659443723E-2"/>
          <c:y val="0.88969927961132511"/>
          <c:w val="0.83348715131538798"/>
          <c:h val="0.10860445635784888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ine.pt/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://www.gpp.pt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415636</xdr:colOff>
      <xdr:row>7</xdr:row>
      <xdr:rowOff>53686</xdr:rowOff>
    </xdr:from>
    <xdr:to>
      <xdr:col>0</xdr:col>
      <xdr:colOff>2199409</xdr:colOff>
      <xdr:row>8</xdr:row>
      <xdr:rowOff>146481</xdr:rowOff>
    </xdr:to>
    <xdr:pic>
      <xdr:nvPicPr>
        <xdr:cNvPr id="5133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36" y="2045277"/>
          <a:ext cx="1783773" cy="369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181839</xdr:colOff>
      <xdr:row>1</xdr:row>
      <xdr:rowOff>294410</xdr:rowOff>
    </xdr:from>
    <xdr:to>
      <xdr:col>0</xdr:col>
      <xdr:colOff>2302859</xdr:colOff>
      <xdr:row>7</xdr:row>
      <xdr:rowOff>77934</xdr:rowOff>
    </xdr:to>
    <xdr:pic>
      <xdr:nvPicPr>
        <xdr:cNvPr id="5" name="Imagem 4" descr="Resultado de imagem para cereja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39" y="597478"/>
          <a:ext cx="2121020" cy="1472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34636</xdr:colOff>
      <xdr:row>0</xdr:row>
      <xdr:rowOff>69273</xdr:rowOff>
    </xdr:from>
    <xdr:to>
      <xdr:col>0</xdr:col>
      <xdr:colOff>2418379</xdr:colOff>
      <xdr:row>1</xdr:row>
      <xdr:rowOff>33832</xdr:rowOff>
    </xdr:to>
    <xdr:pic>
      <xdr:nvPicPr>
        <xdr:cNvPr id="6" name="Imagem 5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4636" y="69273"/>
          <a:ext cx="2383743" cy="3109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260682</xdr:colOff>
      <xdr:row>14</xdr:row>
      <xdr:rowOff>50132</xdr:rowOff>
    </xdr:from>
    <xdr:to>
      <xdr:col>12</xdr:col>
      <xdr:colOff>761998</xdr:colOff>
      <xdr:row>35</xdr:row>
      <xdr:rowOff>100264</xdr:rowOff>
    </xdr:to>
    <xdr:graphicFrame macro="">
      <xdr:nvGraphicFramePr>
        <xdr:cNvPr id="1029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40105</xdr:colOff>
      <xdr:row>11</xdr:row>
      <xdr:rowOff>40107</xdr:rowOff>
    </xdr:from>
    <xdr:to>
      <xdr:col>12</xdr:col>
      <xdr:colOff>220579</xdr:colOff>
      <xdr:row>31</xdr:row>
      <xdr:rowOff>40106</xdr:rowOff>
    </xdr:to>
    <xdr:graphicFrame macro="">
      <xdr:nvGraphicFramePr>
        <xdr:cNvPr id="205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289761</xdr:colOff>
      <xdr:row>6</xdr:row>
      <xdr:rowOff>118812</xdr:rowOff>
    </xdr:from>
    <xdr:to>
      <xdr:col>12</xdr:col>
      <xdr:colOff>350922</xdr:colOff>
      <xdr:row>28</xdr:row>
      <xdr:rowOff>80211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40106</xdr:colOff>
      <xdr:row>6</xdr:row>
      <xdr:rowOff>50132</xdr:rowOff>
    </xdr:from>
    <xdr:to>
      <xdr:col>10</xdr:col>
      <xdr:colOff>330868</xdr:colOff>
      <xdr:row>8</xdr:row>
      <xdr:rowOff>70185</xdr:rowOff>
    </xdr:to>
    <xdr:sp macro="" textlink="">
      <xdr:nvSpPr>
        <xdr:cNvPr id="2" name="CaixaDeTexto 1"/>
        <xdr:cNvSpPr txBox="1"/>
      </xdr:nvSpPr>
      <xdr:spPr>
        <a:xfrm>
          <a:off x="190501" y="1734553"/>
          <a:ext cx="9555078" cy="3408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900">
              <a:latin typeface="Arial" pitchFamily="34" charset="0"/>
              <a:cs typeface="Arial" pitchFamily="34" charset="0"/>
            </a:rPr>
            <a:t>Nota: As produções</a:t>
          </a:r>
          <a:r>
            <a:rPr lang="pt-PT" sz="900" baseline="0">
              <a:latin typeface="Arial" pitchFamily="34" charset="0"/>
              <a:cs typeface="Arial" pitchFamily="34" charset="0"/>
            </a:rPr>
            <a:t> de cereja certificadas são as seguintes: Cereja da Cova da Beira IGP, Cereja S. Julião - Portalegre DOP e Ginja de Óbidos e Alcobaça IGP</a:t>
          </a:r>
          <a:endParaRPr lang="pt-PT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451185</xdr:colOff>
      <xdr:row>10</xdr:row>
      <xdr:rowOff>70183</xdr:rowOff>
    </xdr:from>
    <xdr:to>
      <xdr:col>11</xdr:col>
      <xdr:colOff>270711</xdr:colOff>
      <xdr:row>30</xdr:row>
      <xdr:rowOff>130341</xdr:rowOff>
    </xdr:to>
    <xdr:graphicFrame macro="">
      <xdr:nvGraphicFramePr>
        <xdr:cNvPr id="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772026</xdr:colOff>
      <xdr:row>16</xdr:row>
      <xdr:rowOff>124327</xdr:rowOff>
    </xdr:from>
    <xdr:to>
      <xdr:col>6</xdr:col>
      <xdr:colOff>812131</xdr:colOff>
      <xdr:row>39</xdr:row>
      <xdr:rowOff>80212</xdr:rowOff>
    </xdr:to>
    <xdr:graphicFrame macro="">
      <xdr:nvGraphicFramePr>
        <xdr:cNvPr id="410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661735</xdr:colOff>
      <xdr:row>16</xdr:row>
      <xdr:rowOff>140368</xdr:rowOff>
    </xdr:from>
    <xdr:to>
      <xdr:col>15</xdr:col>
      <xdr:colOff>90236</xdr:colOff>
      <xdr:row>40</xdr:row>
      <xdr:rowOff>60158</xdr:rowOff>
    </xdr:to>
    <xdr:graphicFrame macro="">
      <xdr:nvGraphicFramePr>
        <xdr:cNvPr id="410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showGridLines="0" tabSelected="1" zoomScale="110" zoomScaleNormal="110" workbookViewId="0">
      <selection activeCell="B1" sqref="B1"/>
    </sheetView>
  </sheetViews>
  <sheetFormatPr defaultRowHeight="12.75" x14ac:dyDescent="0.2"/>
  <cols>
    <col min="1" max="1" width="36.85546875" customWidth="1"/>
    <col min="2" max="2" width="44.7109375" customWidth="1"/>
  </cols>
  <sheetData>
    <row r="1" spans="1:2" ht="27" customHeight="1" x14ac:dyDescent="0.2">
      <c r="B1" s="38" t="s">
        <v>48</v>
      </c>
    </row>
    <row r="2" spans="1:2" ht="24" customHeight="1" x14ac:dyDescent="0.2">
      <c r="A2" s="62" t="s">
        <v>69</v>
      </c>
      <c r="B2" s="39" t="s">
        <v>55</v>
      </c>
    </row>
    <row r="3" spans="1:2" ht="21.95" customHeight="1" x14ac:dyDescent="0.2">
      <c r="A3" s="61"/>
      <c r="B3" s="40" t="s">
        <v>0</v>
      </c>
    </row>
    <row r="4" spans="1:2" ht="21.95" customHeight="1" x14ac:dyDescent="0.2">
      <c r="B4" s="40" t="s">
        <v>50</v>
      </c>
    </row>
    <row r="5" spans="1:2" ht="21.95" customHeight="1" x14ac:dyDescent="0.2">
      <c r="B5" s="40" t="s">
        <v>53</v>
      </c>
    </row>
    <row r="6" spans="1:2" ht="21.95" customHeight="1" x14ac:dyDescent="0.2">
      <c r="B6" s="41" t="s">
        <v>41</v>
      </c>
    </row>
    <row r="7" spans="1:2" ht="21.95" customHeight="1" x14ac:dyDescent="0.2">
      <c r="B7" s="41" t="s">
        <v>46</v>
      </c>
    </row>
    <row r="8" spans="1:2" ht="21.95" customHeight="1" x14ac:dyDescent="0.2">
      <c r="A8" s="59" t="s">
        <v>47</v>
      </c>
      <c r="B8" s="41" t="s">
        <v>40</v>
      </c>
    </row>
    <row r="9" spans="1:2" ht="19.899999999999999" customHeight="1" x14ac:dyDescent="0.2">
      <c r="B9" s="1"/>
    </row>
    <row r="10" spans="1:2" ht="24.75" customHeight="1" x14ac:dyDescent="0.2"/>
    <row r="15" spans="1:2" ht="18" x14ac:dyDescent="0.25">
      <c r="B15" s="58"/>
    </row>
  </sheetData>
  <sheetProtection selectLockedCells="1" selectUnlockedCells="1"/>
  <phoneticPr fontId="8" type="noConversion"/>
  <hyperlinks>
    <hyperlink ref="B3" location="1!A1" display="1. Comércio Internacional"/>
    <hyperlink ref="B4" location="2!A1" display="2. Destinos das Saídas UE/PT"/>
    <hyperlink ref="B5" location="3!A1" display="3. Principais Destinos das Saídas"/>
    <hyperlink ref="B6" location="'4'!A1" display="4. Área e Produção"/>
    <hyperlink ref="B7" location="'5'!A1" display="5. Produção Certificada de Azeite DOP"/>
    <hyperlink ref="B8" location="'6'!A1" display="6. Indicadores de análise do Comércio Internacional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65"/>
  <sheetViews>
    <sheetView showGridLines="0" zoomScale="95" zoomScaleNormal="95" workbookViewId="0"/>
  </sheetViews>
  <sheetFormatPr defaultRowHeight="12.75" x14ac:dyDescent="0.2"/>
  <cols>
    <col min="1" max="1" width="2.140625" style="2" customWidth="1"/>
    <col min="2" max="2" width="20.7109375" style="2" customWidth="1"/>
    <col min="3" max="3" width="15.7109375" style="2" customWidth="1"/>
    <col min="4" max="17" width="12.7109375" style="2" customWidth="1"/>
    <col min="18" max="16384" width="9.140625" style="2"/>
  </cols>
  <sheetData>
    <row r="1" spans="2:29" ht="29.85" customHeight="1" x14ac:dyDescent="0.2">
      <c r="B1" s="3" t="s">
        <v>35</v>
      </c>
    </row>
    <row r="2" spans="2:29" ht="21" customHeight="1" x14ac:dyDescent="0.2">
      <c r="B2" s="4" t="s">
        <v>1</v>
      </c>
      <c r="C2" s="4" t="s">
        <v>2</v>
      </c>
      <c r="D2" s="5" t="s">
        <v>3</v>
      </c>
      <c r="E2" s="6">
        <v>2010</v>
      </c>
      <c r="F2" s="6">
        <v>2011</v>
      </c>
      <c r="G2" s="6">
        <v>2012</v>
      </c>
      <c r="H2" s="6">
        <v>2013</v>
      </c>
      <c r="I2" s="6">
        <v>2014</v>
      </c>
      <c r="J2" s="6">
        <v>2015</v>
      </c>
      <c r="K2" s="6">
        <v>2016</v>
      </c>
      <c r="L2" s="6">
        <v>2017</v>
      </c>
      <c r="M2" s="6">
        <v>2018</v>
      </c>
      <c r="N2" s="6">
        <v>2019</v>
      </c>
      <c r="O2" s="6">
        <v>2020</v>
      </c>
      <c r="P2" s="6">
        <v>2021</v>
      </c>
      <c r="Q2" s="6" t="s">
        <v>68</v>
      </c>
      <c r="R2" s="31"/>
      <c r="S2" s="31"/>
      <c r="T2" s="31"/>
      <c r="U2" s="31"/>
      <c r="V2" s="31"/>
      <c r="W2" s="31"/>
      <c r="X2" s="32"/>
      <c r="Y2" s="32"/>
      <c r="Z2" s="32"/>
      <c r="AA2" s="32"/>
      <c r="AB2" s="32"/>
      <c r="AC2" s="32"/>
    </row>
    <row r="3" spans="2:29" ht="15.95" customHeight="1" x14ac:dyDescent="0.2">
      <c r="B3" s="67" t="s">
        <v>60</v>
      </c>
      <c r="C3" s="68" t="s">
        <v>71</v>
      </c>
      <c r="D3" s="69" t="s">
        <v>4</v>
      </c>
      <c r="E3" s="8">
        <v>2896.7049999999999</v>
      </c>
      <c r="F3" s="8">
        <v>2164.8330000000001</v>
      </c>
      <c r="G3" s="8">
        <v>1162.3219999999999</v>
      </c>
      <c r="H3" s="8">
        <v>2495.66</v>
      </c>
      <c r="I3" s="8">
        <v>4471.6120000000001</v>
      </c>
      <c r="J3" s="8">
        <v>1491.377</v>
      </c>
      <c r="K3" s="8">
        <v>5475.7529999999997</v>
      </c>
      <c r="L3" s="8">
        <v>3015.7950000000001</v>
      </c>
      <c r="M3" s="8">
        <v>4172.6369999999997</v>
      </c>
      <c r="N3" s="8">
        <v>2482.1390000000001</v>
      </c>
      <c r="O3" s="8">
        <v>5377.7430000000004</v>
      </c>
      <c r="P3" s="8">
        <v>3957.1590000000001</v>
      </c>
      <c r="Q3" s="8">
        <v>3260.4059999999999</v>
      </c>
    </row>
    <row r="4" spans="2:29" ht="15.95" customHeight="1" x14ac:dyDescent="0.2">
      <c r="B4" s="67"/>
      <c r="C4" s="68"/>
      <c r="D4" s="70" t="s">
        <v>5</v>
      </c>
      <c r="E4" s="8">
        <v>553.69399999999996</v>
      </c>
      <c r="F4" s="8">
        <v>57.387</v>
      </c>
      <c r="G4" s="8">
        <v>118.36799999999999</v>
      </c>
      <c r="H4" s="8">
        <v>30.876999999999999</v>
      </c>
      <c r="I4" s="8">
        <v>13.212999999999999</v>
      </c>
      <c r="J4" s="8">
        <v>184.90600000000001</v>
      </c>
      <c r="K4" s="8">
        <v>23.925999999999998</v>
      </c>
      <c r="L4" s="8">
        <v>46.640999999999998</v>
      </c>
      <c r="M4" s="8">
        <v>42.182000000000002</v>
      </c>
      <c r="N4" s="8">
        <v>138.52199999999999</v>
      </c>
      <c r="O4" s="8">
        <v>1057.2339999999999</v>
      </c>
      <c r="P4" s="8">
        <v>1063.8820000000001</v>
      </c>
      <c r="Q4" s="8">
        <v>911.95699999999999</v>
      </c>
      <c r="U4" s="11"/>
      <c r="V4" s="11"/>
      <c r="W4" s="11"/>
    </row>
    <row r="5" spans="2:29" ht="15.95" customHeight="1" x14ac:dyDescent="0.2">
      <c r="B5" s="67"/>
      <c r="C5" s="68"/>
      <c r="D5" s="71" t="s">
        <v>6</v>
      </c>
      <c r="E5" s="9">
        <f t="shared" ref="E5" si="0">E4-E3</f>
        <v>-2343.011</v>
      </c>
      <c r="F5" s="9">
        <f t="shared" ref="F5:K5" si="1">F4-F3</f>
        <v>-2107.4459999999999</v>
      </c>
      <c r="G5" s="9">
        <f t="shared" si="1"/>
        <v>-1043.954</v>
      </c>
      <c r="H5" s="9">
        <f t="shared" si="1"/>
        <v>-2464.7829999999999</v>
      </c>
      <c r="I5" s="9">
        <f t="shared" si="1"/>
        <v>-4458.3990000000003</v>
      </c>
      <c r="J5" s="9">
        <f t="shared" si="1"/>
        <v>-1306.471</v>
      </c>
      <c r="K5" s="9">
        <f t="shared" si="1"/>
        <v>-5451.8269999999993</v>
      </c>
      <c r="L5" s="9">
        <f t="shared" ref="L5:M5" si="2">L4-L3</f>
        <v>-2969.154</v>
      </c>
      <c r="M5" s="9">
        <f t="shared" si="2"/>
        <v>-4130.4549999999999</v>
      </c>
      <c r="N5" s="9">
        <f t="shared" ref="N5:O5" si="3">N4-N3</f>
        <v>-2343.6170000000002</v>
      </c>
      <c r="O5" s="9">
        <f t="shared" si="3"/>
        <v>-4320.509</v>
      </c>
      <c r="P5" s="9">
        <f t="shared" ref="P5:Q5" si="4">P4-P3</f>
        <v>-2893.277</v>
      </c>
      <c r="Q5" s="9">
        <f t="shared" si="4"/>
        <v>-2348.4490000000001</v>
      </c>
      <c r="U5" s="11"/>
      <c r="V5" s="11"/>
      <c r="W5" s="11"/>
    </row>
    <row r="6" spans="2:29" ht="15.95" customHeight="1" x14ac:dyDescent="0.2">
      <c r="B6" s="67"/>
      <c r="C6" s="72" t="s">
        <v>72</v>
      </c>
      <c r="D6" s="69" t="s">
        <v>4</v>
      </c>
      <c r="E6" s="8">
        <v>6920.0219999999999</v>
      </c>
      <c r="F6" s="8">
        <v>4520.9889999999996</v>
      </c>
      <c r="G6" s="8">
        <v>2644.0909999999999</v>
      </c>
      <c r="H6" s="8">
        <v>5440.241</v>
      </c>
      <c r="I6" s="8">
        <v>9594.1849999999995</v>
      </c>
      <c r="J6" s="8">
        <v>4315.4430000000002</v>
      </c>
      <c r="K6" s="8">
        <v>11712.744000000001</v>
      </c>
      <c r="L6" s="8">
        <v>5263.45</v>
      </c>
      <c r="M6" s="8">
        <v>6582.6319999999996</v>
      </c>
      <c r="N6" s="8">
        <v>6800.3289999999997</v>
      </c>
      <c r="O6" s="8">
        <v>11617.107</v>
      </c>
      <c r="P6" s="8">
        <v>9511.2649999999994</v>
      </c>
      <c r="Q6" s="8">
        <v>8538.8240000000005</v>
      </c>
      <c r="U6" s="11"/>
      <c r="V6" s="11"/>
      <c r="W6" s="11"/>
    </row>
    <row r="7" spans="2:29" ht="15.95" customHeight="1" x14ac:dyDescent="0.2">
      <c r="B7" s="67"/>
      <c r="C7" s="72"/>
      <c r="D7" s="70" t="s">
        <v>5</v>
      </c>
      <c r="E7" s="8">
        <v>1439.037</v>
      </c>
      <c r="F7" s="8">
        <v>175.947</v>
      </c>
      <c r="G7" s="8">
        <v>373.762</v>
      </c>
      <c r="H7" s="8">
        <v>122.438</v>
      </c>
      <c r="I7" s="8">
        <v>54.006</v>
      </c>
      <c r="J7" s="8">
        <v>328.88799999999998</v>
      </c>
      <c r="K7" s="8">
        <v>141.27000000000001</v>
      </c>
      <c r="L7" s="8">
        <v>88.296999999999997</v>
      </c>
      <c r="M7" s="8">
        <v>133.41</v>
      </c>
      <c r="N7" s="8">
        <v>490.97</v>
      </c>
      <c r="O7" s="8">
        <v>1545.625</v>
      </c>
      <c r="P7" s="8">
        <v>1976.09</v>
      </c>
      <c r="Q7" s="8">
        <v>2116.3159999999998</v>
      </c>
      <c r="U7" s="11"/>
      <c r="V7" s="11"/>
      <c r="W7" s="11"/>
    </row>
    <row r="8" spans="2:29" ht="15.95" customHeight="1" x14ac:dyDescent="0.2">
      <c r="B8" s="73"/>
      <c r="C8" s="68"/>
      <c r="D8" s="71" t="s">
        <v>6</v>
      </c>
      <c r="E8" s="9">
        <f t="shared" ref="E8" si="5">E7-E6</f>
        <v>-5480.9849999999997</v>
      </c>
      <c r="F8" s="9">
        <f t="shared" ref="F8:K8" si="6">F7-F6</f>
        <v>-4345.0419999999995</v>
      </c>
      <c r="G8" s="9">
        <f t="shared" si="6"/>
        <v>-2270.3289999999997</v>
      </c>
      <c r="H8" s="9">
        <f t="shared" si="6"/>
        <v>-5317.8029999999999</v>
      </c>
      <c r="I8" s="9">
        <f t="shared" si="6"/>
        <v>-9540.1790000000001</v>
      </c>
      <c r="J8" s="9">
        <f t="shared" si="6"/>
        <v>-3986.5550000000003</v>
      </c>
      <c r="K8" s="9">
        <f t="shared" si="6"/>
        <v>-11571.474</v>
      </c>
      <c r="L8" s="9">
        <f t="shared" ref="L8:M8" si="7">L7-L6</f>
        <v>-5175.1530000000002</v>
      </c>
      <c r="M8" s="9">
        <f t="shared" si="7"/>
        <v>-6449.2219999999998</v>
      </c>
      <c r="N8" s="9">
        <f t="shared" ref="N8:O8" si="8">N7-N6</f>
        <v>-6309.3589999999995</v>
      </c>
      <c r="O8" s="9">
        <f t="shared" si="8"/>
        <v>-10071.482</v>
      </c>
      <c r="P8" s="9">
        <f t="shared" ref="P8:Q8" si="9">P7-P6</f>
        <v>-7535.1749999999993</v>
      </c>
      <c r="Q8" s="9">
        <f t="shared" si="9"/>
        <v>-6422.5080000000007</v>
      </c>
      <c r="U8" s="11"/>
      <c r="V8" s="11"/>
      <c r="W8" s="11"/>
    </row>
    <row r="9" spans="2:29" ht="9.9499999999999993" customHeight="1" x14ac:dyDescent="0.2">
      <c r="B9" s="74"/>
      <c r="C9" s="75"/>
      <c r="D9" s="75"/>
      <c r="U9" s="11"/>
      <c r="V9" s="11"/>
      <c r="W9" s="11"/>
    </row>
    <row r="10" spans="2:29" ht="21.95" customHeight="1" x14ac:dyDescent="0.2">
      <c r="B10" s="76" t="s">
        <v>7</v>
      </c>
      <c r="C10" s="77"/>
      <c r="D10" s="78" t="s">
        <v>8</v>
      </c>
      <c r="E10" s="33">
        <f t="shared" ref="E10:E11" si="10">E6/E3</f>
        <v>2.3889288001367071</v>
      </c>
      <c r="F10" s="33">
        <f t="shared" ref="F10:H11" si="11">F6/F3</f>
        <v>2.0883777178193421</v>
      </c>
      <c r="G10" s="33">
        <f t="shared" si="11"/>
        <v>2.2748352005726469</v>
      </c>
      <c r="H10" s="33">
        <f t="shared" si="11"/>
        <v>2.1798806728480642</v>
      </c>
      <c r="I10" s="33">
        <f t="shared" ref="I10:J10" si="12">I6/I3</f>
        <v>2.1455763603818934</v>
      </c>
      <c r="J10" s="33">
        <f t="shared" si="12"/>
        <v>2.8935963207156878</v>
      </c>
      <c r="K10" s="33">
        <f t="shared" ref="K10:L10" si="13">K6/K3</f>
        <v>2.1390197841283203</v>
      </c>
      <c r="L10" s="33">
        <f t="shared" si="13"/>
        <v>1.7452943585356431</v>
      </c>
      <c r="M10" s="33">
        <f t="shared" ref="M10:N10" si="14">M6/M3</f>
        <v>1.5775712097649519</v>
      </c>
      <c r="N10" s="33">
        <f t="shared" si="14"/>
        <v>2.7397051494698723</v>
      </c>
      <c r="O10" s="33">
        <f t="shared" ref="O10:P10" si="15">O6/O3</f>
        <v>2.1602198171240237</v>
      </c>
      <c r="P10" s="33">
        <f t="shared" si="15"/>
        <v>2.4035589674309268</v>
      </c>
      <c r="Q10" s="33">
        <f t="shared" ref="Q10" si="16">Q6/Q3</f>
        <v>2.6189450025548968</v>
      </c>
      <c r="U10" s="11"/>
      <c r="V10" s="11"/>
    </row>
    <row r="11" spans="2:29" ht="21.95" customHeight="1" x14ac:dyDescent="0.2">
      <c r="B11" s="79" t="s">
        <v>9</v>
      </c>
      <c r="C11" s="80"/>
      <c r="D11" s="81" t="s">
        <v>8</v>
      </c>
      <c r="E11" s="34">
        <f t="shared" si="10"/>
        <v>2.5989752462551521</v>
      </c>
      <c r="F11" s="34">
        <f t="shared" si="11"/>
        <v>3.0659731298029169</v>
      </c>
      <c r="G11" s="34">
        <f t="shared" si="11"/>
        <v>3.1576270613679376</v>
      </c>
      <c r="H11" s="34">
        <f t="shared" si="11"/>
        <v>3.9653463743239308</v>
      </c>
      <c r="I11" s="34">
        <f t="shared" ref="I11:J11" si="17">I7/I4</f>
        <v>4.0873382275032171</v>
      </c>
      <c r="J11" s="34">
        <f t="shared" si="17"/>
        <v>1.7786767330427351</v>
      </c>
      <c r="K11" s="34">
        <f t="shared" ref="K11:L11" si="18">K7/K4</f>
        <v>5.9044554041628361</v>
      </c>
      <c r="L11" s="34">
        <f t="shared" si="18"/>
        <v>1.8931197873115928</v>
      </c>
      <c r="M11" s="34">
        <f t="shared" ref="M11:N11" si="19">M7/M4</f>
        <v>3.1627234365369112</v>
      </c>
      <c r="N11" s="34">
        <f t="shared" si="19"/>
        <v>3.5443467463651985</v>
      </c>
      <c r="O11" s="34">
        <f t="shared" ref="O11:P11" si="20">O7/O4</f>
        <v>1.4619516587623933</v>
      </c>
      <c r="P11" s="34">
        <f t="shared" si="20"/>
        <v>1.8574334371669037</v>
      </c>
      <c r="Q11" s="34">
        <f t="shared" ref="Q11" si="21">Q7/Q4</f>
        <v>2.3206313455568628</v>
      </c>
      <c r="U11" s="11"/>
      <c r="V11" s="11"/>
    </row>
    <row r="12" spans="2:29" ht="16.5" customHeight="1" x14ac:dyDescent="0.2">
      <c r="B12" s="45" t="s">
        <v>64</v>
      </c>
      <c r="E12"/>
      <c r="F12"/>
      <c r="G12"/>
      <c r="H12"/>
    </row>
    <row r="13" spans="2:29" x14ac:dyDescent="0.2">
      <c r="F13"/>
      <c r="G13"/>
      <c r="H13"/>
    </row>
    <row r="14" spans="2:29" x14ac:dyDescent="0.2">
      <c r="E14"/>
      <c r="H14"/>
      <c r="P14" s="12" t="s">
        <v>12</v>
      </c>
    </row>
    <row r="15" spans="2:29" x14ac:dyDescent="0.2">
      <c r="F15"/>
      <c r="G15"/>
      <c r="H15"/>
    </row>
    <row r="16" spans="2:29" x14ac:dyDescent="0.2">
      <c r="F16"/>
      <c r="G16"/>
      <c r="H16"/>
    </row>
    <row r="17" spans="5:18" x14ac:dyDescent="0.2">
      <c r="F17"/>
      <c r="G17"/>
      <c r="H17"/>
    </row>
    <row r="18" spans="5:18" x14ac:dyDescent="0.2">
      <c r="E18"/>
      <c r="F18"/>
      <c r="G18"/>
      <c r="H18"/>
    </row>
    <row r="19" spans="5:18" x14ac:dyDescent="0.2">
      <c r="E19"/>
      <c r="F19"/>
      <c r="G19"/>
      <c r="H19"/>
    </row>
    <row r="20" spans="5:18" x14ac:dyDescent="0.2">
      <c r="E20"/>
      <c r="F20"/>
      <c r="G20"/>
      <c r="H20"/>
      <c r="M20" s="11"/>
      <c r="N20" s="11"/>
      <c r="O20" s="11"/>
    </row>
    <row r="21" spans="5:18" x14ac:dyDescent="0.2">
      <c r="E21"/>
      <c r="F21"/>
      <c r="G21"/>
      <c r="H21"/>
      <c r="M21" s="11"/>
      <c r="N21" s="11"/>
      <c r="O21" s="11"/>
      <c r="Q21" s="11"/>
      <c r="R21" s="11"/>
    </row>
    <row r="22" spans="5:18" x14ac:dyDescent="0.2">
      <c r="E22"/>
      <c r="F22"/>
      <c r="G22"/>
      <c r="H22"/>
      <c r="M22" s="11"/>
      <c r="N22" s="11"/>
      <c r="O22" s="11"/>
      <c r="Q22" s="11"/>
      <c r="R22" s="11"/>
    </row>
    <row r="23" spans="5:18" x14ac:dyDescent="0.2">
      <c r="E23"/>
      <c r="F23"/>
      <c r="G23"/>
      <c r="H23"/>
      <c r="M23" s="11"/>
      <c r="N23" s="11"/>
      <c r="O23" s="11"/>
      <c r="Q23" s="11"/>
      <c r="R23" s="11"/>
    </row>
    <row r="24" spans="5:18" x14ac:dyDescent="0.2">
      <c r="E24"/>
      <c r="F24"/>
      <c r="G24"/>
      <c r="H24"/>
      <c r="M24" s="11"/>
      <c r="N24" s="11"/>
      <c r="Q24" s="11"/>
      <c r="R24" s="11"/>
    </row>
    <row r="25" spans="5:18" x14ac:dyDescent="0.2">
      <c r="E25"/>
      <c r="F25"/>
      <c r="G25"/>
      <c r="H25"/>
      <c r="M25" s="11"/>
      <c r="N25" s="11"/>
      <c r="O25" s="11"/>
      <c r="Q25" s="11"/>
      <c r="R25" s="11"/>
    </row>
    <row r="26" spans="5:18" x14ac:dyDescent="0.2">
      <c r="E26"/>
      <c r="F26"/>
      <c r="G26"/>
      <c r="H26"/>
      <c r="M26" s="11"/>
      <c r="N26" s="11"/>
      <c r="O26" s="11"/>
      <c r="Q26" s="11"/>
      <c r="R26" s="11"/>
    </row>
    <row r="27" spans="5:18" x14ac:dyDescent="0.2">
      <c r="E27"/>
      <c r="F27"/>
      <c r="G27"/>
      <c r="H27"/>
      <c r="M27" s="11"/>
      <c r="N27" s="11"/>
      <c r="Q27" s="11"/>
      <c r="R27" s="11"/>
    </row>
    <row r="28" spans="5:18" x14ac:dyDescent="0.2">
      <c r="E28"/>
      <c r="F28"/>
      <c r="G28"/>
      <c r="H28"/>
      <c r="M28" s="11"/>
      <c r="N28" s="11"/>
      <c r="Q28" s="11"/>
      <c r="R28" s="11"/>
    </row>
    <row r="29" spans="5:18" x14ac:dyDescent="0.2">
      <c r="M29" s="11"/>
      <c r="N29" s="11"/>
    </row>
    <row r="30" spans="5:18" x14ac:dyDescent="0.2">
      <c r="M30" s="11"/>
      <c r="N30" s="11"/>
    </row>
    <row r="31" spans="5:18" x14ac:dyDescent="0.2">
      <c r="M31" s="11"/>
      <c r="N31" s="11"/>
    </row>
    <row r="32" spans="5:18" x14ac:dyDescent="0.2">
      <c r="M32" s="11"/>
      <c r="N32" s="11"/>
    </row>
    <row r="33" spans="3:14" x14ac:dyDescent="0.2">
      <c r="M33" s="11"/>
      <c r="N33" s="11"/>
    </row>
    <row r="34" spans="3:14" x14ac:dyDescent="0.2">
      <c r="M34" s="11"/>
      <c r="N34" s="11"/>
    </row>
    <row r="35" spans="3:14" x14ac:dyDescent="0.2">
      <c r="M35" s="11"/>
      <c r="N35" s="11"/>
    </row>
    <row r="36" spans="3:14" x14ac:dyDescent="0.2">
      <c r="C36" s="36"/>
      <c r="D36" s="36"/>
      <c r="M36" s="11"/>
      <c r="N36" s="11"/>
    </row>
    <row r="37" spans="3:14" x14ac:dyDescent="0.2">
      <c r="C37" s="36"/>
      <c r="D37" s="36"/>
      <c r="M37" s="11"/>
      <c r="N37" s="11"/>
    </row>
    <row r="38" spans="3:14" x14ac:dyDescent="0.2">
      <c r="C38" s="36"/>
      <c r="D38" s="36"/>
      <c r="M38" s="11"/>
      <c r="N38" s="11"/>
    </row>
    <row r="39" spans="3:14" x14ac:dyDescent="0.2">
      <c r="C39" s="36"/>
      <c r="D39" s="36"/>
      <c r="M39" s="11"/>
      <c r="N39" s="11"/>
    </row>
    <row r="40" spans="3:14" ht="12.75" customHeight="1" x14ac:dyDescent="0.2">
      <c r="C40" s="36"/>
      <c r="D40" s="36"/>
      <c r="M40" s="11"/>
      <c r="N40" s="11"/>
    </row>
    <row r="41" spans="3:14" x14ac:dyDescent="0.2">
      <c r="C41" s="36"/>
      <c r="D41" s="36"/>
      <c r="M41" s="11"/>
      <c r="N41" s="11"/>
    </row>
    <row r="42" spans="3:14" x14ac:dyDescent="0.2">
      <c r="C42" s="36"/>
      <c r="D42" s="36"/>
      <c r="M42" s="11"/>
      <c r="N42" s="11"/>
    </row>
    <row r="43" spans="3:14" ht="12.75" customHeight="1" x14ac:dyDescent="0.2">
      <c r="C43" s="36"/>
      <c r="D43" s="36"/>
      <c r="M43" s="11"/>
      <c r="N43" s="11"/>
    </row>
    <row r="44" spans="3:14" x14ac:dyDescent="0.2">
      <c r="C44" s="36"/>
      <c r="D44" s="36"/>
    </row>
    <row r="45" spans="3:14" x14ac:dyDescent="0.2">
      <c r="C45" s="36"/>
      <c r="D45" s="36"/>
    </row>
    <row r="47" spans="3:14" x14ac:dyDescent="0.2">
      <c r="C47" s="36"/>
      <c r="D47" s="36"/>
    </row>
    <row r="48" spans="3:14" x14ac:dyDescent="0.2">
      <c r="C48" s="36"/>
      <c r="D48" s="36"/>
    </row>
    <row r="49" spans="3:4" x14ac:dyDescent="0.2">
      <c r="C49" s="36"/>
      <c r="D49" s="36"/>
    </row>
    <row r="50" spans="3:4" x14ac:dyDescent="0.2">
      <c r="C50" s="36"/>
      <c r="D50" s="36"/>
    </row>
    <row r="51" spans="3:4" x14ac:dyDescent="0.2">
      <c r="C51" s="36"/>
      <c r="D51" s="36"/>
    </row>
    <row r="54" spans="3:4" x14ac:dyDescent="0.2">
      <c r="C54" s="36"/>
      <c r="D54" s="36"/>
    </row>
    <row r="55" spans="3:4" x14ac:dyDescent="0.2">
      <c r="C55" s="36"/>
      <c r="D55" s="36"/>
    </row>
    <row r="56" spans="3:4" x14ac:dyDescent="0.2">
      <c r="C56" s="36"/>
      <c r="D56" s="36"/>
    </row>
    <row r="57" spans="3:4" x14ac:dyDescent="0.2">
      <c r="C57" s="36"/>
      <c r="D57" s="36"/>
    </row>
    <row r="58" spans="3:4" x14ac:dyDescent="0.2">
      <c r="C58" s="36"/>
      <c r="D58" s="36"/>
    </row>
    <row r="59" spans="3:4" x14ac:dyDescent="0.2">
      <c r="C59" s="36"/>
      <c r="D59" s="36"/>
    </row>
    <row r="61" spans="3:4" x14ac:dyDescent="0.2">
      <c r="C61" s="36"/>
      <c r="D61" s="36"/>
    </row>
    <row r="62" spans="3:4" x14ac:dyDescent="0.2">
      <c r="C62" s="36"/>
      <c r="D62" s="36"/>
    </row>
    <row r="63" spans="3:4" x14ac:dyDescent="0.2">
      <c r="C63" s="36"/>
      <c r="D63" s="36"/>
    </row>
    <row r="64" spans="3:4" x14ac:dyDescent="0.2">
      <c r="C64" s="36"/>
      <c r="D64" s="36"/>
    </row>
    <row r="65" spans="3:4" x14ac:dyDescent="0.2">
      <c r="C65" s="36"/>
      <c r="D65" s="36"/>
    </row>
  </sheetData>
  <sheetProtection selectLockedCells="1" selectUnlockedCells="1"/>
  <sortState ref="Q4:T11">
    <sortCondition ref="R4:R11"/>
  </sortState>
  <mergeCells count="3">
    <mergeCell ref="B3:B8"/>
    <mergeCell ref="C3:C5"/>
    <mergeCell ref="C6:C8"/>
  </mergeCells>
  <phoneticPr fontId="8" type="noConversion"/>
  <hyperlinks>
    <hyperlink ref="P14" location="ÍNDICE!A1" display="Voltar ao índice"/>
  </hyperlinks>
  <pageMargins left="0.62992125984251968" right="0.43307086614173229" top="0.98425196850393704" bottom="0.98425196850393704" header="0.51181102362204722" footer="0.51181102362204722"/>
  <pageSetup paperSize="9" scale="60" firstPageNumber="0" orientation="landscape" r:id="rId1"/>
  <headerFooter alignWithMargins="0"/>
  <ignoredErrors>
    <ignoredError sqref="E5:F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2"/>
  <sheetViews>
    <sheetView showGridLines="0" zoomScale="95" zoomScaleNormal="95" workbookViewId="0"/>
  </sheetViews>
  <sheetFormatPr defaultRowHeight="12.75" x14ac:dyDescent="0.2"/>
  <cols>
    <col min="1" max="1" width="2.7109375" style="2" customWidth="1"/>
    <col min="2" max="2" width="20.7109375" style="2" customWidth="1"/>
    <col min="3" max="3" width="15.7109375" style="2" customWidth="1"/>
    <col min="4" max="4" width="10.28515625" style="2" customWidth="1"/>
    <col min="5" max="17" width="12.7109375" style="2" customWidth="1"/>
    <col min="18" max="16384" width="9.140625" style="2"/>
  </cols>
  <sheetData>
    <row r="1" spans="2:17" ht="29.85" customHeight="1" x14ac:dyDescent="0.2">
      <c r="B1" s="3" t="s">
        <v>49</v>
      </c>
    </row>
    <row r="2" spans="2:17" ht="21.75" customHeight="1" x14ac:dyDescent="0.2">
      <c r="B2" s="4" t="s">
        <v>1</v>
      </c>
      <c r="C2" s="4" t="s">
        <v>2</v>
      </c>
      <c r="D2" s="5" t="s">
        <v>3</v>
      </c>
      <c r="E2" s="6">
        <v>2010</v>
      </c>
      <c r="F2" s="6">
        <v>2011</v>
      </c>
      <c r="G2" s="6">
        <v>2012</v>
      </c>
      <c r="H2" s="6">
        <v>2013</v>
      </c>
      <c r="I2" s="6">
        <v>2014</v>
      </c>
      <c r="J2" s="6">
        <v>2015</v>
      </c>
      <c r="K2" s="6">
        <v>2016</v>
      </c>
      <c r="L2" s="6">
        <v>2017</v>
      </c>
      <c r="M2" s="6">
        <v>2018</v>
      </c>
      <c r="N2" s="6">
        <v>2019</v>
      </c>
      <c r="O2" s="6">
        <v>2020</v>
      </c>
      <c r="P2" s="6">
        <v>2021</v>
      </c>
      <c r="Q2" s="6" t="s">
        <v>68</v>
      </c>
    </row>
    <row r="3" spans="2:17" ht="18" customHeight="1" x14ac:dyDescent="0.2">
      <c r="B3" s="67" t="s">
        <v>60</v>
      </c>
      <c r="C3" s="68" t="s">
        <v>71</v>
      </c>
      <c r="D3" s="82" t="s">
        <v>56</v>
      </c>
      <c r="E3" s="8">
        <v>477.58499999999998</v>
      </c>
      <c r="F3" s="8">
        <v>46.985999999999997</v>
      </c>
      <c r="G3" s="8">
        <v>104.446</v>
      </c>
      <c r="H3" s="8">
        <v>13.297000000000001</v>
      </c>
      <c r="I3" s="8">
        <v>9.3580000000000005</v>
      </c>
      <c r="J3" s="8">
        <v>178.35400000000001</v>
      </c>
      <c r="K3" s="8">
        <v>15.467000000000001</v>
      </c>
      <c r="L3" s="8">
        <v>15.055</v>
      </c>
      <c r="M3" s="8">
        <v>24.713999999999999</v>
      </c>
      <c r="N3" s="8">
        <v>94.254999999999995</v>
      </c>
      <c r="O3" s="8">
        <v>1042.269</v>
      </c>
      <c r="P3" s="8">
        <v>1031.5909999999999</v>
      </c>
      <c r="Q3" s="8">
        <v>883.54700000000003</v>
      </c>
    </row>
    <row r="4" spans="2:17" ht="18" customHeight="1" x14ac:dyDescent="0.2">
      <c r="B4" s="67"/>
      <c r="C4" s="68"/>
      <c r="D4" s="70" t="s">
        <v>10</v>
      </c>
      <c r="E4" s="8">
        <v>76.108999999999995</v>
      </c>
      <c r="F4" s="8">
        <v>10.401</v>
      </c>
      <c r="G4" s="8">
        <v>13.922000000000001</v>
      </c>
      <c r="H4" s="8">
        <v>17.579999999999998</v>
      </c>
      <c r="I4" s="8">
        <v>3.855</v>
      </c>
      <c r="J4" s="8">
        <v>6.5519999999999996</v>
      </c>
      <c r="K4" s="8">
        <v>8.4589999999999996</v>
      </c>
      <c r="L4" s="8">
        <v>31.585999999999999</v>
      </c>
      <c r="M4" s="8">
        <v>17.468</v>
      </c>
      <c r="N4" s="8">
        <v>44.267000000000003</v>
      </c>
      <c r="O4" s="8">
        <v>14.965</v>
      </c>
      <c r="P4" s="8">
        <v>32.290999999999997</v>
      </c>
      <c r="Q4" s="8">
        <v>28.41</v>
      </c>
    </row>
    <row r="5" spans="2:17" ht="18" customHeight="1" x14ac:dyDescent="0.2">
      <c r="B5" s="67"/>
      <c r="C5" s="68"/>
      <c r="D5" s="71" t="s">
        <v>11</v>
      </c>
      <c r="E5" s="9">
        <f>SUM(E3:E4)</f>
        <v>553.69399999999996</v>
      </c>
      <c r="F5" s="9">
        <f t="shared" ref="F5" si="0">SUM(F3:F4)</f>
        <v>57.387</v>
      </c>
      <c r="G5" s="9">
        <f t="shared" ref="G5" si="1">SUM(G3:G4)</f>
        <v>118.36799999999999</v>
      </c>
      <c r="H5" s="9">
        <f>SUM(H3:H4)</f>
        <v>30.876999999999999</v>
      </c>
      <c r="I5" s="9">
        <f t="shared" ref="I5:J5" si="2">SUM(I3:I4)</f>
        <v>13.213000000000001</v>
      </c>
      <c r="J5" s="9">
        <f t="shared" si="2"/>
        <v>184.90600000000001</v>
      </c>
      <c r="K5" s="9">
        <f t="shared" ref="K5:L5" si="3">SUM(K3:K4)</f>
        <v>23.926000000000002</v>
      </c>
      <c r="L5" s="9">
        <f t="shared" si="3"/>
        <v>46.640999999999998</v>
      </c>
      <c r="M5" s="9">
        <f t="shared" ref="M5:N5" si="4">SUM(M3:M4)</f>
        <v>42.182000000000002</v>
      </c>
      <c r="N5" s="9">
        <f t="shared" si="4"/>
        <v>138.52199999999999</v>
      </c>
      <c r="O5" s="9">
        <f t="shared" ref="O5:P5" si="5">SUM(O3:O4)</f>
        <v>1057.2339999999999</v>
      </c>
      <c r="P5" s="9">
        <f t="shared" si="5"/>
        <v>1063.8819999999998</v>
      </c>
      <c r="Q5" s="9">
        <f t="shared" ref="Q5" si="6">SUM(Q3:Q4)</f>
        <v>911.95699999999999</v>
      </c>
    </row>
    <row r="6" spans="2:17" ht="18" customHeight="1" x14ac:dyDescent="0.2">
      <c r="B6" s="67"/>
      <c r="C6" s="72" t="s">
        <v>72</v>
      </c>
      <c r="D6" s="82" t="s">
        <v>56</v>
      </c>
      <c r="E6" s="8">
        <v>1300.683</v>
      </c>
      <c r="F6" s="8">
        <v>127.498</v>
      </c>
      <c r="G6" s="8">
        <v>293.47699999999998</v>
      </c>
      <c r="H6" s="8">
        <v>37.182000000000002</v>
      </c>
      <c r="I6" s="8">
        <v>34.35</v>
      </c>
      <c r="J6" s="8">
        <v>305.803</v>
      </c>
      <c r="K6" s="8">
        <v>100.60899999999999</v>
      </c>
      <c r="L6" s="8">
        <v>31.957000000000001</v>
      </c>
      <c r="M6" s="8">
        <v>63.878</v>
      </c>
      <c r="N6" s="8">
        <v>357.13499999999999</v>
      </c>
      <c r="O6" s="8">
        <v>1482.146</v>
      </c>
      <c r="P6" s="8">
        <v>1851.884</v>
      </c>
      <c r="Q6" s="8">
        <v>1949.78</v>
      </c>
    </row>
    <row r="7" spans="2:17" ht="18" customHeight="1" x14ac:dyDescent="0.2">
      <c r="B7" s="67"/>
      <c r="C7" s="72"/>
      <c r="D7" s="70" t="s">
        <v>10</v>
      </c>
      <c r="E7" s="8">
        <v>138.35400000000001</v>
      </c>
      <c r="F7" s="8">
        <v>48.448999999999998</v>
      </c>
      <c r="G7" s="8">
        <v>80.284999999999997</v>
      </c>
      <c r="H7" s="8">
        <v>85.256</v>
      </c>
      <c r="I7" s="8">
        <v>19.655999999999999</v>
      </c>
      <c r="J7" s="8">
        <v>23.085000000000001</v>
      </c>
      <c r="K7" s="8">
        <v>40.661000000000001</v>
      </c>
      <c r="L7" s="8">
        <v>56.34</v>
      </c>
      <c r="M7" s="8">
        <v>69.531999999999996</v>
      </c>
      <c r="N7" s="8">
        <v>133.83500000000001</v>
      </c>
      <c r="O7" s="8">
        <v>63.478999999999999</v>
      </c>
      <c r="P7" s="8">
        <v>124.206</v>
      </c>
      <c r="Q7" s="8">
        <v>166.536</v>
      </c>
    </row>
    <row r="8" spans="2:17" ht="18" customHeight="1" x14ac:dyDescent="0.2">
      <c r="B8" s="67"/>
      <c r="C8" s="72"/>
      <c r="D8" s="83" t="s">
        <v>11</v>
      </c>
      <c r="E8" s="10">
        <f>SUM(E6:E7)</f>
        <v>1439.037</v>
      </c>
      <c r="F8" s="10">
        <f t="shared" ref="F8" si="7">SUM(F6:F7)</f>
        <v>175.947</v>
      </c>
      <c r="G8" s="10">
        <f t="shared" ref="G8:H8" si="8">SUM(G6:G7)</f>
        <v>373.76199999999994</v>
      </c>
      <c r="H8" s="10">
        <f t="shared" si="8"/>
        <v>122.438</v>
      </c>
      <c r="I8" s="10">
        <f t="shared" ref="I8:J8" si="9">SUM(I6:I7)</f>
        <v>54.006</v>
      </c>
      <c r="J8" s="10">
        <f t="shared" si="9"/>
        <v>328.88799999999998</v>
      </c>
      <c r="K8" s="10">
        <f t="shared" ref="K8:L8" si="10">SUM(K6:K7)</f>
        <v>141.26999999999998</v>
      </c>
      <c r="L8" s="10">
        <f t="shared" si="10"/>
        <v>88.296999999999997</v>
      </c>
      <c r="M8" s="10">
        <f t="shared" ref="M8:N8" si="11">SUM(M6:M7)</f>
        <v>133.41</v>
      </c>
      <c r="N8" s="10">
        <f t="shared" si="11"/>
        <v>490.97</v>
      </c>
      <c r="O8" s="10">
        <f t="shared" ref="O8:P8" si="12">SUM(O6:O7)</f>
        <v>1545.625</v>
      </c>
      <c r="P8" s="10">
        <f t="shared" si="12"/>
        <v>1976.09</v>
      </c>
      <c r="Q8" s="10">
        <f t="shared" ref="Q8" si="13">SUM(Q6:Q7)</f>
        <v>2116.3159999999998</v>
      </c>
    </row>
    <row r="9" spans="2:17" x14ac:dyDescent="0.2">
      <c r="B9" s="45" t="s">
        <v>64</v>
      </c>
    </row>
    <row r="11" spans="2:17" x14ac:dyDescent="0.2">
      <c r="C11" s="13"/>
      <c r="D11" s="13"/>
      <c r="P11" s="12" t="s">
        <v>12</v>
      </c>
    </row>
    <row r="12" spans="2:17" x14ac:dyDescent="0.2">
      <c r="C12" s="13"/>
      <c r="D12" s="13"/>
    </row>
    <row r="13" spans="2:17" x14ac:dyDescent="0.2">
      <c r="C13" s="13"/>
      <c r="D13" s="13"/>
      <c r="O13" s="17"/>
      <c r="P13" s="17"/>
      <c r="Q13" s="17"/>
    </row>
    <row r="14" spans="2:17" x14ac:dyDescent="0.2">
      <c r="C14" s="13"/>
      <c r="D14" s="13"/>
      <c r="O14" s="17"/>
      <c r="P14" s="17"/>
      <c r="Q14" s="17"/>
    </row>
    <row r="15" spans="2:17" x14ac:dyDescent="0.2">
      <c r="C15" s="13"/>
      <c r="D15" s="13"/>
    </row>
    <row r="16" spans="2:17" x14ac:dyDescent="0.2">
      <c r="C16" s="13"/>
      <c r="D16" s="30"/>
      <c r="E16" s="17"/>
      <c r="F16" s="11"/>
      <c r="L16" s="11"/>
      <c r="M16" s="11"/>
    </row>
    <row r="17" spans="2:17" x14ac:dyDescent="0.2">
      <c r="C17" s="13"/>
      <c r="D17" s="30"/>
      <c r="E17" s="17"/>
      <c r="F17" s="17"/>
      <c r="L17" s="11"/>
      <c r="M17" s="11"/>
    </row>
    <row r="18" spans="2:17" x14ac:dyDescent="0.2">
      <c r="D18" s="30"/>
      <c r="E18" s="17"/>
      <c r="F18" s="17"/>
    </row>
    <row r="19" spans="2:17" x14ac:dyDescent="0.2">
      <c r="D19" s="13"/>
      <c r="E19" s="17"/>
    </row>
    <row r="20" spans="2:17" x14ac:dyDescent="0.2">
      <c r="D20" s="14"/>
      <c r="E20" s="17"/>
    </row>
    <row r="21" spans="2:17" x14ac:dyDescent="0.2">
      <c r="E21" s="17"/>
    </row>
    <row r="22" spans="2:17" x14ac:dyDescent="0.2">
      <c r="E22" s="17"/>
    </row>
    <row r="23" spans="2:17" x14ac:dyDescent="0.2">
      <c r="E23" s="17"/>
    </row>
    <row r="24" spans="2:17" x14ac:dyDescent="0.2">
      <c r="E24" s="17"/>
    </row>
    <row r="25" spans="2:17" x14ac:dyDescent="0.2">
      <c r="E25" s="17"/>
    </row>
    <row r="26" spans="2:17" x14ac:dyDescent="0.2">
      <c r="E26" s="17"/>
    </row>
    <row r="27" spans="2:17" x14ac:dyDescent="0.2">
      <c r="E27" s="17"/>
    </row>
    <row r="28" spans="2:17" x14ac:dyDescent="0.2">
      <c r="E28" s="17"/>
    </row>
    <row r="30" spans="2:17" x14ac:dyDescent="0.2">
      <c r="B30" s="36"/>
      <c r="C30" s="36"/>
      <c r="D30" s="36"/>
    </row>
    <row r="31" spans="2:17" x14ac:dyDescent="0.2">
      <c r="B31" s="36"/>
      <c r="C31" s="36"/>
      <c r="D31" s="36"/>
    </row>
    <row r="32" spans="2:17" x14ac:dyDescent="0.2">
      <c r="B32" s="36"/>
      <c r="C32" s="36"/>
      <c r="D32" s="36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2:17" x14ac:dyDescent="0.2">
      <c r="B33" s="36"/>
      <c r="C33" s="36"/>
      <c r="D33" s="36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2:17" x14ac:dyDescent="0.2">
      <c r="B34" s="36"/>
      <c r="C34" s="36"/>
      <c r="D34" s="36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7" x14ac:dyDescent="0.2">
      <c r="B35" s="36"/>
      <c r="C35" s="36"/>
      <c r="D35" s="36"/>
    </row>
    <row r="36" spans="2:17" x14ac:dyDescent="0.2">
      <c r="B36" s="36"/>
      <c r="C36" s="36"/>
      <c r="D36" s="36"/>
    </row>
    <row r="37" spans="2:17" x14ac:dyDescent="0.2">
      <c r="B37" s="36"/>
      <c r="C37" s="36"/>
      <c r="D37" s="36"/>
    </row>
    <row r="38" spans="2:17" x14ac:dyDescent="0.2">
      <c r="B38" s="36"/>
      <c r="C38" s="36"/>
      <c r="D38" s="36"/>
    </row>
    <row r="39" spans="2:17" x14ac:dyDescent="0.2">
      <c r="B39" s="36"/>
      <c r="C39" s="36"/>
      <c r="D39" s="36"/>
    </row>
    <row r="40" spans="2:17" x14ac:dyDescent="0.2">
      <c r="B40" s="36"/>
      <c r="C40" s="36"/>
      <c r="D40" s="36"/>
    </row>
    <row r="41" spans="2:17" x14ac:dyDescent="0.2">
      <c r="B41" s="36"/>
      <c r="C41" s="36"/>
      <c r="D41" s="36"/>
    </row>
    <row r="42" spans="2:17" x14ac:dyDescent="0.2">
      <c r="B42" s="36"/>
      <c r="C42" s="36"/>
      <c r="D42" s="36"/>
    </row>
  </sheetData>
  <sheetProtection selectLockedCells="1" selectUnlockedCells="1"/>
  <mergeCells count="3">
    <mergeCell ref="B3:B8"/>
    <mergeCell ref="C3:C5"/>
    <mergeCell ref="C6:C8"/>
  </mergeCells>
  <phoneticPr fontId="8" type="noConversion"/>
  <hyperlinks>
    <hyperlink ref="P11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96" firstPageNumber="0" orientation="landscape" horizontalDpi="300" verticalDpi="300" r:id="rId1"/>
  <headerFooter alignWithMargins="0"/>
  <ignoredErrors>
    <ignoredError sqref="E5:H5 I5:P5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45"/>
  <sheetViews>
    <sheetView showGridLines="0" zoomScaleNormal="100" workbookViewId="0"/>
  </sheetViews>
  <sheetFormatPr defaultRowHeight="12.75" x14ac:dyDescent="0.2"/>
  <cols>
    <col min="1" max="1" width="2.42578125" style="2" customWidth="1"/>
    <col min="2" max="2" width="18.85546875" style="2" customWidth="1"/>
    <col min="3" max="3" width="13.7109375" style="2" customWidth="1"/>
    <col min="4" max="4" width="13.28515625" style="2" customWidth="1"/>
    <col min="5" max="5" width="7.140625" style="2" customWidth="1"/>
    <col min="6" max="6" width="19.140625" style="2" customWidth="1"/>
    <col min="7" max="7" width="11.28515625" style="2" customWidth="1"/>
    <col min="8" max="8" width="12.140625" style="2" customWidth="1"/>
    <col min="9" max="16384" width="9.140625" style="2"/>
  </cols>
  <sheetData>
    <row r="1" spans="2:18" ht="27.95" customHeight="1" x14ac:dyDescent="0.2">
      <c r="B1" s="3" t="s">
        <v>36</v>
      </c>
      <c r="F1" s="52"/>
      <c r="G1" s="52"/>
      <c r="H1" s="52"/>
      <c r="I1" s="52"/>
      <c r="P1" s="17"/>
      <c r="Q1" s="17"/>
    </row>
    <row r="2" spans="2:18" ht="20.100000000000001" customHeight="1" x14ac:dyDescent="0.2">
      <c r="B2" s="26">
        <v>2020</v>
      </c>
      <c r="F2" s="26" t="s">
        <v>66</v>
      </c>
      <c r="P2" s="17"/>
      <c r="Q2" s="17"/>
    </row>
    <row r="3" spans="2:18" ht="27.95" customHeight="1" x14ac:dyDescent="0.2">
      <c r="B3" s="6"/>
      <c r="C3" s="15" t="s">
        <v>52</v>
      </c>
      <c r="D3" s="15" t="s">
        <v>13</v>
      </c>
      <c r="F3" s="6"/>
      <c r="G3" s="15" t="s">
        <v>52</v>
      </c>
      <c r="H3" s="15" t="s">
        <v>13</v>
      </c>
      <c r="K3" s="52"/>
      <c r="L3" s="52"/>
      <c r="M3" s="52"/>
      <c r="P3" s="17"/>
      <c r="Q3" s="17"/>
    </row>
    <row r="4" spans="2:18" ht="18" customHeight="1" x14ac:dyDescent="0.2">
      <c r="B4" s="44" t="s">
        <v>14</v>
      </c>
      <c r="C4" s="7">
        <v>909.92899999999997</v>
      </c>
      <c r="D4" s="7">
        <v>1482.16</v>
      </c>
      <c r="F4" s="44" t="s">
        <v>14</v>
      </c>
      <c r="G4" s="7">
        <v>729.81899999999996</v>
      </c>
      <c r="H4" s="7">
        <v>1429.088</v>
      </c>
      <c r="K4" s="52"/>
      <c r="L4" s="52"/>
      <c r="M4" s="52"/>
      <c r="Q4" s="17"/>
    </row>
    <row r="5" spans="2:18" ht="18" customHeight="1" x14ac:dyDescent="0.2">
      <c r="B5" s="43" t="s">
        <v>61</v>
      </c>
      <c r="C5" s="37">
        <v>50.914999999999999</v>
      </c>
      <c r="D5" s="37">
        <v>126.768</v>
      </c>
      <c r="F5" s="43" t="s">
        <v>65</v>
      </c>
      <c r="G5" s="37">
        <v>55.892000000000003</v>
      </c>
      <c r="H5" s="37">
        <v>150.71600000000001</v>
      </c>
      <c r="L5" s="11"/>
      <c r="M5" s="11"/>
      <c r="R5" s="17"/>
    </row>
    <row r="6" spans="2:18" ht="18" customHeight="1" x14ac:dyDescent="0.2">
      <c r="B6" s="44" t="s">
        <v>62</v>
      </c>
      <c r="C6" s="7">
        <v>15.834</v>
      </c>
      <c r="D6" s="7">
        <v>70.722999999999999</v>
      </c>
      <c r="F6" s="44" t="s">
        <v>62</v>
      </c>
      <c r="G6" s="7">
        <v>23.449000000000002</v>
      </c>
      <c r="H6" s="7">
        <v>133.00800000000001</v>
      </c>
      <c r="R6" s="17"/>
    </row>
    <row r="7" spans="2:18" ht="18" customHeight="1" x14ac:dyDescent="0.2">
      <c r="B7" s="43" t="s">
        <v>65</v>
      </c>
      <c r="C7" s="37">
        <v>25.135999999999999</v>
      </c>
      <c r="D7" s="37">
        <v>63.609000000000002</v>
      </c>
      <c r="F7" s="43" t="s">
        <v>70</v>
      </c>
      <c r="G7" s="37">
        <v>33.634</v>
      </c>
      <c r="H7" s="37">
        <v>130.59200000000001</v>
      </c>
      <c r="L7" s="52"/>
      <c r="M7" s="52"/>
      <c r="R7" s="17"/>
    </row>
    <row r="8" spans="2:18" ht="18" customHeight="1" x14ac:dyDescent="0.2">
      <c r="B8" s="44" t="s">
        <v>67</v>
      </c>
      <c r="C8" s="7">
        <v>15.205</v>
      </c>
      <c r="D8" s="7">
        <v>60.238999999999997</v>
      </c>
      <c r="F8" s="44" t="s">
        <v>61</v>
      </c>
      <c r="G8" s="7">
        <v>40.201000000000001</v>
      </c>
      <c r="H8" s="7">
        <v>104.363</v>
      </c>
      <c r="K8" s="52"/>
      <c r="L8" s="52"/>
      <c r="M8" s="52"/>
      <c r="R8" s="17"/>
    </row>
    <row r="9" spans="2:18" ht="18" customHeight="1" x14ac:dyDescent="0.2">
      <c r="B9" s="43" t="s">
        <v>70</v>
      </c>
      <c r="C9" s="37">
        <v>18.36</v>
      </c>
      <c r="D9" s="37">
        <v>58.292999999999999</v>
      </c>
      <c r="F9" s="43" t="s">
        <v>15</v>
      </c>
      <c r="G9" s="37">
        <v>13.694000000000001</v>
      </c>
      <c r="H9" s="37">
        <v>67.632000000000005</v>
      </c>
      <c r="L9" s="52"/>
      <c r="M9" s="52"/>
      <c r="R9" s="17"/>
    </row>
    <row r="10" spans="2:18" ht="20.100000000000001" customHeight="1" x14ac:dyDescent="0.2">
      <c r="B10" s="44" t="s">
        <v>43</v>
      </c>
      <c r="C10" s="7">
        <f>C11-SUM(C4:C9)</f>
        <v>28.502999999999702</v>
      </c>
      <c r="D10" s="7">
        <f t="shared" ref="D10" si="0">D11-SUM(D4:D9)</f>
        <v>114.298</v>
      </c>
      <c r="F10" s="44" t="s">
        <v>43</v>
      </c>
      <c r="G10" s="7">
        <f>G11-SUM(G4:G9)</f>
        <v>15.267999999999915</v>
      </c>
      <c r="H10" s="7">
        <f t="shared" ref="H10" si="1">H11-SUM(H4:H9)</f>
        <v>100.91700000000083</v>
      </c>
      <c r="R10" s="17"/>
    </row>
    <row r="11" spans="2:18" ht="20.100000000000001" customHeight="1" x14ac:dyDescent="0.2">
      <c r="B11" s="16" t="s">
        <v>16</v>
      </c>
      <c r="C11" s="53">
        <v>1063.8819999999996</v>
      </c>
      <c r="D11" s="53">
        <v>1976.09</v>
      </c>
      <c r="F11" s="16" t="s">
        <v>16</v>
      </c>
      <c r="G11" s="53">
        <v>911.95699999999988</v>
      </c>
      <c r="H11" s="53">
        <v>2116.3160000000012</v>
      </c>
    </row>
    <row r="12" spans="2:18" x14ac:dyDescent="0.2">
      <c r="L12" s="52"/>
      <c r="M12" s="52"/>
      <c r="R12" s="17"/>
    </row>
    <row r="13" spans="2:18" ht="18.75" customHeight="1" x14ac:dyDescent="0.2">
      <c r="I13" s="17"/>
      <c r="J13" s="17"/>
      <c r="R13" s="17"/>
    </row>
    <row r="14" spans="2:18" ht="27.95" customHeight="1" x14ac:dyDescent="0.2">
      <c r="B14" s="3" t="s">
        <v>54</v>
      </c>
      <c r="I14" s="17"/>
      <c r="J14" s="17"/>
      <c r="K14" s="11"/>
      <c r="L14" s="60"/>
      <c r="M14" s="60"/>
      <c r="R14" s="17"/>
    </row>
    <row r="15" spans="2:18" ht="20.100000000000001" customHeight="1" x14ac:dyDescent="0.2">
      <c r="B15" s="26">
        <v>2020</v>
      </c>
      <c r="F15" s="26" t="s">
        <v>66</v>
      </c>
      <c r="I15" s="17"/>
      <c r="J15" s="17"/>
      <c r="K15" s="52"/>
      <c r="L15" s="52"/>
      <c r="R15" s="17"/>
    </row>
    <row r="16" spans="2:18" ht="27.95" customHeight="1" x14ac:dyDescent="0.2">
      <c r="B16" s="6"/>
      <c r="C16" s="15" t="s">
        <v>52</v>
      </c>
      <c r="D16" s="15" t="s">
        <v>13</v>
      </c>
      <c r="F16" s="6"/>
      <c r="G16" s="15" t="s">
        <v>52</v>
      </c>
      <c r="H16" s="15" t="s">
        <v>13</v>
      </c>
      <c r="I16" s="17"/>
      <c r="J16" s="17"/>
      <c r="K16" s="63"/>
      <c r="M16" s="52"/>
      <c r="R16" s="17"/>
    </row>
    <row r="17" spans="2:18" ht="20.100000000000001" customHeight="1" x14ac:dyDescent="0.2">
      <c r="B17" s="43" t="s">
        <v>14</v>
      </c>
      <c r="C17" s="37">
        <v>3920.08</v>
      </c>
      <c r="D17" s="37">
        <v>9282.2260000000006</v>
      </c>
      <c r="F17" s="43" t="s">
        <v>14</v>
      </c>
      <c r="G17" s="37">
        <v>3143.5079999999998</v>
      </c>
      <c r="H17" s="37">
        <v>8211.1389999999992</v>
      </c>
      <c r="I17" s="17"/>
      <c r="J17" s="17"/>
      <c r="K17" s="63"/>
      <c r="L17" s="11"/>
      <c r="M17" s="60"/>
    </row>
    <row r="18" spans="2:18" ht="20.100000000000001" customHeight="1" x14ac:dyDescent="0.2">
      <c r="B18" s="44" t="s">
        <v>63</v>
      </c>
      <c r="C18" s="7">
        <v>21.6</v>
      </c>
      <c r="D18" s="7">
        <v>147.608</v>
      </c>
      <c r="F18" s="44" t="s">
        <v>57</v>
      </c>
      <c r="G18" s="7">
        <v>96.507999999999996</v>
      </c>
      <c r="H18" s="7">
        <v>254.733</v>
      </c>
      <c r="I18" s="17"/>
      <c r="K18" s="52"/>
      <c r="L18" s="52"/>
      <c r="M18" s="52"/>
    </row>
    <row r="19" spans="2:18" ht="20.100000000000001" customHeight="1" x14ac:dyDescent="0.2">
      <c r="B19" s="43" t="s">
        <v>61</v>
      </c>
      <c r="C19" s="37">
        <v>7.8769999999999998</v>
      </c>
      <c r="D19" s="37">
        <v>37.415999999999997</v>
      </c>
      <c r="F19" s="43" t="s">
        <v>61</v>
      </c>
      <c r="G19" s="37">
        <v>20.36</v>
      </c>
      <c r="H19" s="37">
        <v>72.727000000000004</v>
      </c>
      <c r="I19" s="17"/>
      <c r="K19" s="52"/>
      <c r="L19" s="52"/>
    </row>
    <row r="20" spans="2:18" ht="20.100000000000001" customHeight="1" x14ac:dyDescent="0.2">
      <c r="B20" s="44" t="s">
        <v>43</v>
      </c>
      <c r="C20" s="7">
        <f>C21-SUM(C17:C19)</f>
        <v>7.6020000000003165</v>
      </c>
      <c r="D20" s="7">
        <f>D21-SUM(D17:D19)</f>
        <v>44.014999999999418</v>
      </c>
      <c r="F20" s="44" t="s">
        <v>70</v>
      </c>
      <c r="G20" s="65">
        <v>0.03</v>
      </c>
      <c r="H20" s="64">
        <v>0.22500000000000001</v>
      </c>
      <c r="I20" s="17"/>
      <c r="K20" s="52"/>
      <c r="L20" s="52"/>
      <c r="M20" s="52"/>
    </row>
    <row r="21" spans="2:18" ht="20.100000000000001" customHeight="1" x14ac:dyDescent="0.2">
      <c r="B21" s="16" t="s">
        <v>16</v>
      </c>
      <c r="C21" s="53">
        <v>3957.1590000000001</v>
      </c>
      <c r="D21" s="53">
        <v>9511.2649999999994</v>
      </c>
      <c r="F21" s="16" t="s">
        <v>16</v>
      </c>
      <c r="G21" s="53">
        <v>3260.4059999999999</v>
      </c>
      <c r="H21" s="53">
        <v>8538.8240000000005</v>
      </c>
      <c r="I21" s="17"/>
      <c r="K21" s="52"/>
    </row>
    <row r="22" spans="2:18" x14ac:dyDescent="0.2">
      <c r="G22" s="17"/>
      <c r="H22" s="17"/>
      <c r="I22" s="17"/>
      <c r="M22" s="52"/>
    </row>
    <row r="23" spans="2:18" x14ac:dyDescent="0.2">
      <c r="G23" s="17"/>
      <c r="I23" s="17"/>
      <c r="M23" s="52"/>
      <c r="R23" s="17"/>
    </row>
    <row r="24" spans="2:18" x14ac:dyDescent="0.2">
      <c r="G24" s="17"/>
      <c r="H24" s="12" t="s">
        <v>12</v>
      </c>
      <c r="I24" s="17"/>
      <c r="R24" s="17"/>
    </row>
    <row r="25" spans="2:18" x14ac:dyDescent="0.2">
      <c r="G25" s="17"/>
      <c r="H25" s="17"/>
      <c r="I25" s="17"/>
      <c r="R25" s="17"/>
    </row>
    <row r="26" spans="2:18" x14ac:dyDescent="0.2">
      <c r="G26" s="17"/>
      <c r="H26" s="17"/>
      <c r="I26" s="17"/>
      <c r="R26" s="17"/>
    </row>
    <row r="27" spans="2:18" x14ac:dyDescent="0.2">
      <c r="G27" s="17"/>
      <c r="H27" s="17"/>
      <c r="I27" s="17"/>
      <c r="R27" s="17"/>
    </row>
    <row r="28" spans="2:18" x14ac:dyDescent="0.2">
      <c r="G28" s="17"/>
      <c r="H28" s="17"/>
      <c r="I28" s="17"/>
      <c r="R28" s="17"/>
    </row>
    <row r="29" spans="2:18" x14ac:dyDescent="0.2">
      <c r="G29" s="17"/>
      <c r="H29" s="17"/>
      <c r="I29" s="17"/>
      <c r="R29" s="17"/>
    </row>
    <row r="30" spans="2:18" x14ac:dyDescent="0.2">
      <c r="G30" s="17"/>
      <c r="H30" s="17"/>
      <c r="I30" s="17"/>
      <c r="R30" s="17"/>
    </row>
    <row r="31" spans="2:18" x14ac:dyDescent="0.2">
      <c r="G31" s="17"/>
      <c r="H31" s="17"/>
      <c r="I31" s="17"/>
      <c r="R31" s="17"/>
    </row>
    <row r="32" spans="2:18" x14ac:dyDescent="0.2">
      <c r="G32" s="17"/>
      <c r="H32" s="17"/>
      <c r="I32" s="17"/>
    </row>
    <row r="33" spans="7:13" x14ac:dyDescent="0.2">
      <c r="G33" s="17"/>
      <c r="H33" s="17"/>
      <c r="I33" s="17"/>
      <c r="M33" s="52"/>
    </row>
    <row r="34" spans="7:13" x14ac:dyDescent="0.2">
      <c r="G34" s="17"/>
      <c r="H34" s="17"/>
      <c r="I34" s="17"/>
    </row>
    <row r="35" spans="7:13" x14ac:dyDescent="0.2">
      <c r="G35" s="17"/>
      <c r="H35" s="17"/>
      <c r="I35" s="17"/>
    </row>
    <row r="36" spans="7:13" x14ac:dyDescent="0.2">
      <c r="G36" s="17"/>
      <c r="H36" s="17"/>
      <c r="I36" s="17"/>
    </row>
    <row r="37" spans="7:13" x14ac:dyDescent="0.2">
      <c r="G37" s="17"/>
      <c r="H37" s="17"/>
      <c r="I37" s="17"/>
    </row>
    <row r="38" spans="7:13" x14ac:dyDescent="0.2">
      <c r="G38" s="17"/>
      <c r="H38" s="17"/>
      <c r="I38" s="17"/>
      <c r="M38" s="52"/>
    </row>
    <row r="39" spans="7:13" x14ac:dyDescent="0.2">
      <c r="G39" s="17"/>
      <c r="H39" s="17"/>
      <c r="I39" s="17"/>
    </row>
    <row r="40" spans="7:13" x14ac:dyDescent="0.2">
      <c r="G40" s="17"/>
      <c r="H40" s="17"/>
      <c r="I40" s="17"/>
    </row>
    <row r="41" spans="7:13" x14ac:dyDescent="0.2">
      <c r="G41" s="17"/>
      <c r="H41" s="17"/>
      <c r="I41" s="17"/>
    </row>
    <row r="42" spans="7:13" x14ac:dyDescent="0.2">
      <c r="G42" s="17"/>
      <c r="H42" s="17"/>
      <c r="I42" s="17"/>
    </row>
    <row r="43" spans="7:13" x14ac:dyDescent="0.2">
      <c r="G43" s="17"/>
      <c r="H43" s="17"/>
      <c r="I43" s="17"/>
    </row>
    <row r="44" spans="7:13" x14ac:dyDescent="0.2">
      <c r="G44" s="17"/>
      <c r="H44" s="17"/>
      <c r="I44" s="17"/>
    </row>
    <row r="45" spans="7:13" x14ac:dyDescent="0.2">
      <c r="G45" s="17"/>
      <c r="H45" s="17"/>
      <c r="I45" s="17"/>
    </row>
    <row r="46" spans="7:13" x14ac:dyDescent="0.2">
      <c r="G46" s="17"/>
      <c r="H46" s="17"/>
      <c r="I46" s="17"/>
    </row>
    <row r="47" spans="7:13" x14ac:dyDescent="0.2">
      <c r="G47" s="17"/>
      <c r="H47" s="17"/>
      <c r="I47" s="17"/>
    </row>
    <row r="48" spans="7:13" x14ac:dyDescent="0.2">
      <c r="G48" s="17"/>
      <c r="H48" s="17"/>
      <c r="I48" s="17"/>
    </row>
    <row r="49" spans="7:9" x14ac:dyDescent="0.2">
      <c r="G49" s="17"/>
      <c r="H49" s="17"/>
      <c r="I49" s="17"/>
    </row>
    <row r="50" spans="7:9" x14ac:dyDescent="0.2">
      <c r="G50" s="17"/>
      <c r="H50" s="17"/>
      <c r="I50" s="17"/>
    </row>
    <row r="51" spans="7:9" x14ac:dyDescent="0.2">
      <c r="G51" s="17"/>
      <c r="H51" s="17"/>
      <c r="I51" s="17"/>
    </row>
    <row r="52" spans="7:9" x14ac:dyDescent="0.2">
      <c r="G52" s="17"/>
      <c r="H52" s="17"/>
      <c r="I52" s="17"/>
    </row>
    <row r="53" spans="7:9" x14ac:dyDescent="0.2">
      <c r="G53" s="17"/>
      <c r="H53" s="17"/>
      <c r="I53" s="17"/>
    </row>
    <row r="54" spans="7:9" x14ac:dyDescent="0.2">
      <c r="G54" s="17"/>
      <c r="H54" s="17"/>
      <c r="I54" s="17"/>
    </row>
    <row r="55" spans="7:9" x14ac:dyDescent="0.2">
      <c r="G55" s="17"/>
      <c r="H55" s="17"/>
      <c r="I55" s="17"/>
    </row>
    <row r="56" spans="7:9" x14ac:dyDescent="0.2">
      <c r="G56" s="17"/>
      <c r="H56" s="17"/>
      <c r="I56" s="17"/>
    </row>
    <row r="57" spans="7:9" x14ac:dyDescent="0.2">
      <c r="G57" s="17"/>
      <c r="H57" s="17"/>
      <c r="I57" s="17"/>
    </row>
    <row r="58" spans="7:9" x14ac:dyDescent="0.2">
      <c r="G58" s="17"/>
      <c r="H58" s="17"/>
      <c r="I58" s="17"/>
    </row>
    <row r="59" spans="7:9" x14ac:dyDescent="0.2">
      <c r="G59" s="17"/>
      <c r="H59" s="17"/>
      <c r="I59" s="17"/>
    </row>
    <row r="60" spans="7:9" x14ac:dyDescent="0.2">
      <c r="G60" s="17"/>
      <c r="H60" s="17"/>
      <c r="I60" s="17"/>
    </row>
    <row r="61" spans="7:9" x14ac:dyDescent="0.2">
      <c r="G61" s="17"/>
      <c r="H61" s="17"/>
      <c r="I61" s="17"/>
    </row>
    <row r="62" spans="7:9" x14ac:dyDescent="0.2">
      <c r="G62" s="17"/>
      <c r="H62" s="17"/>
      <c r="I62" s="17"/>
    </row>
    <row r="63" spans="7:9" x14ac:dyDescent="0.2">
      <c r="G63" s="17"/>
      <c r="H63" s="17"/>
      <c r="I63" s="17"/>
    </row>
    <row r="64" spans="7:9" x14ac:dyDescent="0.2">
      <c r="G64" s="17"/>
      <c r="H64" s="17"/>
      <c r="I64" s="17"/>
    </row>
    <row r="65" spans="7:9" x14ac:dyDescent="0.2">
      <c r="G65" s="17"/>
      <c r="H65" s="17"/>
      <c r="I65" s="17"/>
    </row>
    <row r="66" spans="7:9" x14ac:dyDescent="0.2">
      <c r="G66" s="17"/>
      <c r="H66" s="17"/>
      <c r="I66" s="17"/>
    </row>
    <row r="67" spans="7:9" x14ac:dyDescent="0.2">
      <c r="G67" s="17"/>
      <c r="H67" s="17"/>
      <c r="I67" s="17"/>
    </row>
    <row r="68" spans="7:9" x14ac:dyDescent="0.2">
      <c r="G68" s="17"/>
      <c r="H68" s="17"/>
      <c r="I68" s="17"/>
    </row>
    <row r="69" spans="7:9" x14ac:dyDescent="0.2">
      <c r="G69" s="17"/>
      <c r="H69" s="17"/>
      <c r="I69" s="17"/>
    </row>
    <row r="70" spans="7:9" x14ac:dyDescent="0.2">
      <c r="G70" s="17"/>
      <c r="H70" s="17"/>
      <c r="I70" s="17"/>
    </row>
    <row r="71" spans="7:9" x14ac:dyDescent="0.2">
      <c r="G71" s="17"/>
      <c r="H71" s="17"/>
      <c r="I71" s="17"/>
    </row>
    <row r="72" spans="7:9" x14ac:dyDescent="0.2">
      <c r="G72" s="17"/>
      <c r="H72" s="17"/>
      <c r="I72" s="17"/>
    </row>
    <row r="73" spans="7:9" x14ac:dyDescent="0.2">
      <c r="G73" s="17"/>
      <c r="H73" s="17"/>
      <c r="I73" s="17"/>
    </row>
    <row r="74" spans="7:9" x14ac:dyDescent="0.2">
      <c r="G74" s="17"/>
      <c r="H74" s="17"/>
      <c r="I74" s="17"/>
    </row>
    <row r="75" spans="7:9" x14ac:dyDescent="0.2">
      <c r="G75" s="17"/>
      <c r="H75" s="17"/>
      <c r="I75" s="17"/>
    </row>
    <row r="76" spans="7:9" x14ac:dyDescent="0.2">
      <c r="G76" s="17"/>
      <c r="H76" s="17"/>
      <c r="I76" s="17"/>
    </row>
    <row r="77" spans="7:9" x14ac:dyDescent="0.2">
      <c r="G77" s="17"/>
      <c r="H77" s="17"/>
      <c r="I77" s="17"/>
    </row>
    <row r="78" spans="7:9" x14ac:dyDescent="0.2">
      <c r="G78" s="17"/>
      <c r="H78" s="17"/>
      <c r="I78" s="17"/>
    </row>
    <row r="79" spans="7:9" x14ac:dyDescent="0.2">
      <c r="G79" s="17"/>
      <c r="H79" s="17"/>
      <c r="I79" s="17"/>
    </row>
    <row r="80" spans="7:9" x14ac:dyDescent="0.2">
      <c r="G80" s="17"/>
      <c r="H80" s="17"/>
      <c r="I80" s="17"/>
    </row>
    <row r="81" spans="7:9" x14ac:dyDescent="0.2">
      <c r="G81" s="17"/>
      <c r="H81" s="17"/>
      <c r="I81" s="17"/>
    </row>
    <row r="82" spans="7:9" x14ac:dyDescent="0.2">
      <c r="G82" s="17"/>
      <c r="H82" s="17"/>
      <c r="I82" s="17"/>
    </row>
    <row r="83" spans="7:9" x14ac:dyDescent="0.2">
      <c r="G83" s="17"/>
      <c r="H83" s="17"/>
      <c r="I83" s="17"/>
    </row>
    <row r="84" spans="7:9" x14ac:dyDescent="0.2">
      <c r="G84" s="17"/>
      <c r="H84" s="17"/>
      <c r="I84" s="17"/>
    </row>
    <row r="85" spans="7:9" x14ac:dyDescent="0.2">
      <c r="G85" s="17"/>
      <c r="H85" s="17"/>
      <c r="I85" s="17"/>
    </row>
    <row r="86" spans="7:9" x14ac:dyDescent="0.2">
      <c r="G86" s="17"/>
      <c r="H86" s="17"/>
      <c r="I86" s="17"/>
    </row>
    <row r="87" spans="7:9" x14ac:dyDescent="0.2">
      <c r="G87" s="17"/>
      <c r="H87" s="17"/>
      <c r="I87" s="17"/>
    </row>
    <row r="88" spans="7:9" x14ac:dyDescent="0.2">
      <c r="G88" s="17"/>
      <c r="H88" s="17"/>
      <c r="I88" s="17"/>
    </row>
    <row r="89" spans="7:9" x14ac:dyDescent="0.2">
      <c r="G89" s="17"/>
      <c r="H89" s="17"/>
      <c r="I89" s="17"/>
    </row>
    <row r="90" spans="7:9" x14ac:dyDescent="0.2">
      <c r="G90" s="17"/>
      <c r="H90" s="17"/>
      <c r="I90" s="17"/>
    </row>
    <row r="91" spans="7:9" x14ac:dyDescent="0.2">
      <c r="G91" s="17"/>
      <c r="H91" s="17"/>
      <c r="I91" s="17"/>
    </row>
    <row r="92" spans="7:9" x14ac:dyDescent="0.2">
      <c r="G92" s="17"/>
      <c r="H92" s="17"/>
      <c r="I92" s="17"/>
    </row>
    <row r="93" spans="7:9" x14ac:dyDescent="0.2">
      <c r="G93" s="17"/>
      <c r="H93" s="17"/>
      <c r="I93" s="17"/>
    </row>
    <row r="94" spans="7:9" x14ac:dyDescent="0.2">
      <c r="G94" s="17"/>
      <c r="H94" s="17"/>
      <c r="I94" s="17"/>
    </row>
    <row r="95" spans="7:9" x14ac:dyDescent="0.2">
      <c r="G95" s="17"/>
      <c r="H95" s="17"/>
      <c r="I95" s="17"/>
    </row>
    <row r="96" spans="7:9" x14ac:dyDescent="0.2">
      <c r="G96" s="17"/>
      <c r="H96" s="17"/>
      <c r="I96" s="17"/>
    </row>
    <row r="97" spans="7:9" x14ac:dyDescent="0.2">
      <c r="G97" s="17"/>
      <c r="H97" s="17"/>
      <c r="I97" s="17"/>
    </row>
    <row r="98" spans="7:9" x14ac:dyDescent="0.2">
      <c r="G98" s="17"/>
      <c r="H98" s="17"/>
      <c r="I98" s="17"/>
    </row>
    <row r="99" spans="7:9" x14ac:dyDescent="0.2">
      <c r="G99" s="17"/>
      <c r="H99" s="17"/>
    </row>
    <row r="100" spans="7:9" x14ac:dyDescent="0.2">
      <c r="G100" s="17"/>
      <c r="H100" s="17"/>
    </row>
    <row r="101" spans="7:9" x14ac:dyDescent="0.2">
      <c r="G101" s="17"/>
      <c r="H101" s="17"/>
    </row>
    <row r="102" spans="7:9" x14ac:dyDescent="0.2">
      <c r="G102" s="17"/>
      <c r="H102" s="17"/>
    </row>
    <row r="103" spans="7:9" x14ac:dyDescent="0.2">
      <c r="G103" s="17"/>
      <c r="H103" s="17"/>
    </row>
    <row r="104" spans="7:9" x14ac:dyDescent="0.2">
      <c r="G104" s="17"/>
      <c r="H104" s="17"/>
    </row>
    <row r="105" spans="7:9" x14ac:dyDescent="0.2">
      <c r="G105" s="17"/>
      <c r="H105" s="17"/>
    </row>
    <row r="106" spans="7:9" x14ac:dyDescent="0.2">
      <c r="G106" s="17"/>
      <c r="H106" s="17"/>
    </row>
    <row r="107" spans="7:9" x14ac:dyDescent="0.2">
      <c r="G107" s="17"/>
      <c r="H107" s="17"/>
    </row>
    <row r="108" spans="7:9" x14ac:dyDescent="0.2">
      <c r="G108" s="17"/>
      <c r="H108" s="17"/>
    </row>
    <row r="109" spans="7:9" x14ac:dyDescent="0.2">
      <c r="G109" s="17"/>
      <c r="H109" s="17"/>
    </row>
    <row r="110" spans="7:9" x14ac:dyDescent="0.2">
      <c r="G110" s="17"/>
      <c r="H110" s="17"/>
    </row>
    <row r="111" spans="7:9" x14ac:dyDescent="0.2">
      <c r="G111" s="17"/>
      <c r="H111" s="17"/>
    </row>
    <row r="112" spans="7:9" x14ac:dyDescent="0.2">
      <c r="G112" s="17"/>
      <c r="H112" s="17"/>
    </row>
    <row r="113" spans="7:8" x14ac:dyDescent="0.2">
      <c r="G113" s="17"/>
      <c r="H113" s="17"/>
    </row>
    <row r="114" spans="7:8" x14ac:dyDescent="0.2">
      <c r="G114" s="17"/>
      <c r="H114" s="17"/>
    </row>
    <row r="115" spans="7:8" x14ac:dyDescent="0.2">
      <c r="G115" s="17"/>
      <c r="H115" s="17"/>
    </row>
    <row r="116" spans="7:8" x14ac:dyDescent="0.2">
      <c r="G116" s="17"/>
      <c r="H116" s="17"/>
    </row>
    <row r="117" spans="7:8" x14ac:dyDescent="0.2">
      <c r="G117" s="17"/>
      <c r="H117" s="17"/>
    </row>
    <row r="118" spans="7:8" x14ac:dyDescent="0.2">
      <c r="G118" s="17"/>
      <c r="H118" s="17"/>
    </row>
    <row r="119" spans="7:8" x14ac:dyDescent="0.2">
      <c r="G119" s="17"/>
      <c r="H119" s="17"/>
    </row>
    <row r="120" spans="7:8" x14ac:dyDescent="0.2">
      <c r="G120" s="17"/>
      <c r="H120" s="17"/>
    </row>
    <row r="121" spans="7:8" x14ac:dyDescent="0.2">
      <c r="G121" s="17"/>
      <c r="H121" s="17"/>
    </row>
    <row r="122" spans="7:8" x14ac:dyDescent="0.2">
      <c r="G122" s="17"/>
      <c r="H122" s="17"/>
    </row>
    <row r="123" spans="7:8" x14ac:dyDescent="0.2">
      <c r="G123" s="17"/>
      <c r="H123" s="17"/>
    </row>
    <row r="124" spans="7:8" x14ac:dyDescent="0.2">
      <c r="G124" s="17"/>
      <c r="H124" s="17"/>
    </row>
    <row r="125" spans="7:8" x14ac:dyDescent="0.2">
      <c r="G125" s="17"/>
      <c r="H125" s="17"/>
    </row>
    <row r="126" spans="7:8" x14ac:dyDescent="0.2">
      <c r="G126" s="17"/>
      <c r="H126" s="17"/>
    </row>
    <row r="127" spans="7:8" x14ac:dyDescent="0.2">
      <c r="G127" s="17"/>
      <c r="H127" s="17"/>
    </row>
    <row r="128" spans="7:8" x14ac:dyDescent="0.2">
      <c r="G128" s="17"/>
      <c r="H128" s="17"/>
    </row>
    <row r="129" spans="7:8" x14ac:dyDescent="0.2">
      <c r="G129" s="17"/>
      <c r="H129" s="17"/>
    </row>
    <row r="130" spans="7:8" x14ac:dyDescent="0.2">
      <c r="G130" s="17"/>
      <c r="H130" s="17"/>
    </row>
    <row r="131" spans="7:8" x14ac:dyDescent="0.2">
      <c r="G131" s="17"/>
      <c r="H131" s="17"/>
    </row>
    <row r="132" spans="7:8" x14ac:dyDescent="0.2">
      <c r="G132" s="17"/>
      <c r="H132" s="17"/>
    </row>
    <row r="133" spans="7:8" x14ac:dyDescent="0.2">
      <c r="G133" s="17"/>
      <c r="H133" s="17"/>
    </row>
    <row r="134" spans="7:8" x14ac:dyDescent="0.2">
      <c r="G134" s="17"/>
      <c r="H134" s="17"/>
    </row>
    <row r="135" spans="7:8" x14ac:dyDescent="0.2">
      <c r="G135" s="17"/>
      <c r="H135" s="17"/>
    </row>
    <row r="136" spans="7:8" x14ac:dyDescent="0.2">
      <c r="G136" s="17"/>
      <c r="H136" s="17"/>
    </row>
    <row r="137" spans="7:8" x14ac:dyDescent="0.2">
      <c r="G137" s="17"/>
      <c r="H137" s="17"/>
    </row>
    <row r="138" spans="7:8" x14ac:dyDescent="0.2">
      <c r="G138" s="17"/>
      <c r="H138" s="17"/>
    </row>
    <row r="139" spans="7:8" x14ac:dyDescent="0.2">
      <c r="G139" s="17"/>
      <c r="H139" s="17"/>
    </row>
    <row r="140" spans="7:8" x14ac:dyDescent="0.2">
      <c r="G140" s="17"/>
      <c r="H140" s="17"/>
    </row>
    <row r="141" spans="7:8" x14ac:dyDescent="0.2">
      <c r="G141" s="17"/>
      <c r="H141" s="17"/>
    </row>
    <row r="142" spans="7:8" x14ac:dyDescent="0.2">
      <c r="G142" s="17"/>
      <c r="H142" s="17"/>
    </row>
    <row r="143" spans="7:8" x14ac:dyDescent="0.2">
      <c r="G143" s="17"/>
      <c r="H143" s="17"/>
    </row>
    <row r="144" spans="7:8" x14ac:dyDescent="0.2">
      <c r="G144" s="17"/>
      <c r="H144" s="17"/>
    </row>
    <row r="145" spans="7:8" x14ac:dyDescent="0.2">
      <c r="G145" s="17"/>
      <c r="H145" s="17"/>
    </row>
  </sheetData>
  <sheetProtection selectLockedCells="1" selectUnlockedCells="1"/>
  <sortState ref="L13:N16">
    <sortCondition descending="1" ref="N13:N16"/>
  </sortState>
  <phoneticPr fontId="8" type="noConversion"/>
  <hyperlinks>
    <hyperlink ref="H24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0"/>
  <sheetViews>
    <sheetView showGridLines="0" zoomScale="95" zoomScaleNormal="95" workbookViewId="0"/>
  </sheetViews>
  <sheetFormatPr defaultRowHeight="12.75" x14ac:dyDescent="0.2"/>
  <cols>
    <col min="1" max="1" width="2.42578125" customWidth="1"/>
    <col min="2" max="2" width="23.5703125" customWidth="1"/>
    <col min="3" max="3" width="9.5703125" customWidth="1"/>
    <col min="4" max="16" width="12.7109375" customWidth="1"/>
  </cols>
  <sheetData>
    <row r="1" spans="2:16" ht="29.85" customHeight="1" x14ac:dyDescent="0.2">
      <c r="B1" s="3" t="s">
        <v>37</v>
      </c>
      <c r="C1" s="2"/>
      <c r="D1" s="2"/>
      <c r="E1" s="2"/>
      <c r="F1" s="2"/>
    </row>
    <row r="2" spans="2:16" ht="21.95" customHeight="1" x14ac:dyDescent="0.2">
      <c r="B2" s="4" t="s">
        <v>17</v>
      </c>
      <c r="C2" s="5" t="s">
        <v>2</v>
      </c>
      <c r="D2" s="27" t="s">
        <v>33</v>
      </c>
      <c r="E2" s="27" t="s">
        <v>44</v>
      </c>
      <c r="F2" s="27">
        <v>2012</v>
      </c>
      <c r="G2" s="27">
        <v>2013</v>
      </c>
      <c r="H2" s="27">
        <v>2014</v>
      </c>
      <c r="I2" s="27">
        <v>2015</v>
      </c>
      <c r="J2" s="27">
        <v>2016</v>
      </c>
      <c r="K2" s="27">
        <v>2017</v>
      </c>
      <c r="L2" s="27">
        <v>2018</v>
      </c>
      <c r="M2" s="27">
        <v>2019</v>
      </c>
      <c r="N2" s="27">
        <v>2020</v>
      </c>
      <c r="O2" s="27">
        <v>2021</v>
      </c>
      <c r="P2" s="27">
        <v>2022</v>
      </c>
    </row>
    <row r="3" spans="2:16" ht="21.95" customHeight="1" x14ac:dyDescent="0.2">
      <c r="B3" s="84" t="s">
        <v>38</v>
      </c>
      <c r="C3" s="85" t="s">
        <v>18</v>
      </c>
      <c r="D3" s="8">
        <v>5611</v>
      </c>
      <c r="E3" s="8">
        <v>5617</v>
      </c>
      <c r="F3" s="8">
        <v>5744</v>
      </c>
      <c r="G3" s="8">
        <v>6020</v>
      </c>
      <c r="H3" s="8">
        <v>6043</v>
      </c>
      <c r="I3" s="8">
        <v>6286</v>
      </c>
      <c r="J3" s="8">
        <v>6350</v>
      </c>
      <c r="K3" s="8">
        <v>6215</v>
      </c>
      <c r="L3" s="8">
        <v>6057</v>
      </c>
      <c r="M3" s="8">
        <v>6387</v>
      </c>
      <c r="N3" s="8">
        <v>6387</v>
      </c>
      <c r="O3" s="8">
        <v>6308</v>
      </c>
      <c r="P3" s="8">
        <v>6279</v>
      </c>
    </row>
    <row r="4" spans="2:16" ht="21.95" customHeight="1" x14ac:dyDescent="0.2">
      <c r="B4" s="79" t="s">
        <v>39</v>
      </c>
      <c r="C4" s="81" t="s">
        <v>51</v>
      </c>
      <c r="D4" s="28">
        <v>9836</v>
      </c>
      <c r="E4" s="28">
        <v>13350</v>
      </c>
      <c r="F4" s="28">
        <v>10416</v>
      </c>
      <c r="G4" s="28">
        <v>10776</v>
      </c>
      <c r="H4" s="28">
        <v>10577</v>
      </c>
      <c r="I4" s="28">
        <v>17714</v>
      </c>
      <c r="J4" s="28">
        <v>7362</v>
      </c>
      <c r="K4" s="28">
        <v>19563</v>
      </c>
      <c r="L4" s="28">
        <v>17418</v>
      </c>
      <c r="M4" s="28">
        <v>22000</v>
      </c>
      <c r="N4" s="28">
        <v>9241</v>
      </c>
      <c r="O4" s="28">
        <v>23930</v>
      </c>
      <c r="P4" s="28">
        <v>24678</v>
      </c>
    </row>
    <row r="5" spans="2:16" ht="16.5" customHeight="1" x14ac:dyDescent="0.2">
      <c r="B5" s="66"/>
      <c r="C5" s="66"/>
    </row>
    <row r="6" spans="2:16" x14ac:dyDescent="0.2">
      <c r="B6" s="29"/>
    </row>
    <row r="7" spans="2:16" x14ac:dyDescent="0.2">
      <c r="O7" s="12" t="s">
        <v>12</v>
      </c>
    </row>
    <row r="9" spans="2:16" x14ac:dyDescent="0.2">
      <c r="C9" s="20"/>
      <c r="D9" s="20"/>
      <c r="E9" s="20"/>
    </row>
    <row r="10" spans="2:16" x14ac:dyDescent="0.2">
      <c r="C10" s="20"/>
      <c r="D10" s="20"/>
      <c r="E10" s="20"/>
    </row>
    <row r="11" spans="2:16" x14ac:dyDescent="0.2">
      <c r="C11" s="20"/>
    </row>
    <row r="12" spans="2:16" x14ac:dyDescent="0.2">
      <c r="C12" s="20"/>
    </row>
    <row r="13" spans="2:16" x14ac:dyDescent="0.2">
      <c r="C13" s="20"/>
    </row>
    <row r="14" spans="2:16" x14ac:dyDescent="0.2">
      <c r="C14" s="20"/>
    </row>
    <row r="15" spans="2:16" x14ac:dyDescent="0.2">
      <c r="C15" s="20"/>
    </row>
    <row r="16" spans="2:16" x14ac:dyDescent="0.2">
      <c r="C16" s="20"/>
    </row>
    <row r="17" spans="3:3" x14ac:dyDescent="0.2">
      <c r="C17" s="20"/>
    </row>
    <row r="18" spans="3:3" x14ac:dyDescent="0.2">
      <c r="C18" s="20"/>
    </row>
    <row r="19" spans="3:3" x14ac:dyDescent="0.2">
      <c r="C19" s="20"/>
    </row>
    <row r="20" spans="3:3" x14ac:dyDescent="0.2">
      <c r="C20" s="20"/>
    </row>
  </sheetData>
  <sheetProtection selectLockedCells="1" selectUnlockedCells="1"/>
  <mergeCells count="1">
    <mergeCell ref="B5:C5"/>
  </mergeCells>
  <phoneticPr fontId="8" type="noConversion"/>
  <hyperlinks>
    <hyperlink ref="O7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92" firstPageNumber="0" orientation="landscape" horizontalDpi="300" verticalDpi="300" r:id="rId1"/>
  <headerFooter alignWithMargins="0"/>
  <ignoredErrors>
    <ignoredError sqref="D2:E2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showGridLines="0" zoomScale="95" zoomScaleNormal="95" workbookViewId="0"/>
  </sheetViews>
  <sheetFormatPr defaultRowHeight="12.75" x14ac:dyDescent="0.2"/>
  <cols>
    <col min="1" max="1" width="2.28515625" customWidth="1"/>
    <col min="2" max="2" width="39.85546875" customWidth="1"/>
    <col min="3" max="3" width="9.5703125" customWidth="1"/>
    <col min="4" max="16" width="12.7109375" customWidth="1"/>
  </cols>
  <sheetData>
    <row r="1" spans="2:16" ht="29.85" customHeight="1" x14ac:dyDescent="0.2">
      <c r="B1" s="3" t="s">
        <v>45</v>
      </c>
      <c r="C1" s="2"/>
      <c r="D1" s="2"/>
      <c r="E1" s="2"/>
      <c r="L1" s="47"/>
      <c r="M1" s="47"/>
      <c r="N1" s="47"/>
      <c r="O1" s="47"/>
      <c r="P1" s="47"/>
    </row>
    <row r="2" spans="2:16" ht="21.95" customHeight="1" x14ac:dyDescent="0.2">
      <c r="B2" s="4" t="s">
        <v>17</v>
      </c>
      <c r="C2" s="5" t="s">
        <v>2</v>
      </c>
      <c r="D2" s="6">
        <v>2010</v>
      </c>
      <c r="E2" s="6">
        <v>2011</v>
      </c>
      <c r="F2" s="6">
        <v>2012</v>
      </c>
      <c r="G2" s="6">
        <v>2013</v>
      </c>
      <c r="H2" s="6">
        <v>2014</v>
      </c>
      <c r="I2" s="6">
        <v>2015</v>
      </c>
      <c r="J2" s="6">
        <v>2016</v>
      </c>
      <c r="K2" s="6">
        <v>2017</v>
      </c>
      <c r="L2" s="6">
        <v>2018</v>
      </c>
      <c r="M2" s="6">
        <v>2019</v>
      </c>
      <c r="N2" s="6">
        <v>2020</v>
      </c>
      <c r="O2" s="6">
        <v>2021</v>
      </c>
      <c r="P2" s="6">
        <v>2022</v>
      </c>
    </row>
    <row r="3" spans="2:16" ht="21.95" customHeight="1" x14ac:dyDescent="0.2">
      <c r="B3" s="84" t="s">
        <v>19</v>
      </c>
      <c r="C3" s="85" t="s">
        <v>51</v>
      </c>
      <c r="D3" s="21">
        <v>9836</v>
      </c>
      <c r="E3" s="21">
        <v>13350</v>
      </c>
      <c r="F3" s="21">
        <v>10416</v>
      </c>
      <c r="G3" s="21">
        <v>10776</v>
      </c>
      <c r="H3" s="21">
        <v>10577</v>
      </c>
      <c r="I3" s="21">
        <v>17714</v>
      </c>
      <c r="J3" s="21">
        <v>7362</v>
      </c>
      <c r="K3" s="21">
        <v>19563</v>
      </c>
      <c r="L3" s="21">
        <v>17418</v>
      </c>
      <c r="M3" s="21">
        <v>22000</v>
      </c>
      <c r="N3" s="21">
        <v>9241</v>
      </c>
      <c r="O3" s="21">
        <v>23930</v>
      </c>
      <c r="P3" s="21">
        <v>24678</v>
      </c>
    </row>
    <row r="4" spans="2:16" ht="21.95" customHeight="1" x14ac:dyDescent="0.2">
      <c r="B4" s="86" t="s">
        <v>58</v>
      </c>
      <c r="C4" s="87" t="s">
        <v>51</v>
      </c>
      <c r="D4" s="19">
        <v>1.5</v>
      </c>
      <c r="E4" s="19">
        <v>7.0510000000000002</v>
      </c>
      <c r="F4" s="19">
        <v>0</v>
      </c>
      <c r="G4" s="19">
        <v>139.30000000000001</v>
      </c>
      <c r="H4" s="19">
        <v>126.913</v>
      </c>
      <c r="I4" s="19">
        <v>16.850000000000001</v>
      </c>
      <c r="J4" s="55">
        <v>0.1</v>
      </c>
      <c r="K4" s="19">
        <v>5.0999999999999996</v>
      </c>
      <c r="L4" s="19">
        <v>54.316409999999998</v>
      </c>
      <c r="M4" s="19">
        <v>0</v>
      </c>
      <c r="N4" s="19">
        <v>276.21300000000002</v>
      </c>
      <c r="O4" s="19"/>
      <c r="P4" s="19"/>
    </row>
    <row r="5" spans="2:16" ht="21.95" customHeight="1" x14ac:dyDescent="0.2">
      <c r="B5" s="79" t="s">
        <v>22</v>
      </c>
      <c r="C5" s="88" t="s">
        <v>21</v>
      </c>
      <c r="D5" s="46">
        <f t="shared" ref="D5:N5" si="0">D4/D3*100</f>
        <v>1.5250101667344447E-2</v>
      </c>
      <c r="E5" s="46">
        <f t="shared" si="0"/>
        <v>5.2816479400749065E-2</v>
      </c>
      <c r="F5" s="46">
        <f t="shared" si="0"/>
        <v>0</v>
      </c>
      <c r="G5" s="46">
        <f t="shared" si="0"/>
        <v>1.2926874536005941</v>
      </c>
      <c r="H5" s="46">
        <f t="shared" si="0"/>
        <v>1.1998960007563582</v>
      </c>
      <c r="I5" s="46">
        <f t="shared" si="0"/>
        <v>9.5122501975838325E-2</v>
      </c>
      <c r="J5" s="56">
        <f t="shared" si="0"/>
        <v>1.3583265417006249E-3</v>
      </c>
      <c r="K5" s="46">
        <f t="shared" si="0"/>
        <v>2.6069621223738688E-2</v>
      </c>
      <c r="L5" s="46">
        <f t="shared" si="0"/>
        <v>0.31184068205304855</v>
      </c>
      <c r="M5" s="46">
        <f t="shared" si="0"/>
        <v>0</v>
      </c>
      <c r="N5" s="46">
        <f t="shared" si="0"/>
        <v>2.9889946975435562</v>
      </c>
      <c r="O5" s="22"/>
      <c r="P5" s="22"/>
    </row>
    <row r="6" spans="2:16" ht="15" customHeight="1" x14ac:dyDescent="0.2">
      <c r="B6" s="57" t="s">
        <v>59</v>
      </c>
      <c r="L6" s="50"/>
      <c r="M6" s="49"/>
      <c r="N6" s="7"/>
      <c r="O6" s="7"/>
      <c r="P6" s="47"/>
    </row>
    <row r="7" spans="2:16" x14ac:dyDescent="0.2">
      <c r="L7" s="50"/>
      <c r="M7" s="49"/>
      <c r="N7" s="7"/>
      <c r="O7" s="7"/>
      <c r="P7" s="47"/>
    </row>
    <row r="8" spans="2:16" x14ac:dyDescent="0.2">
      <c r="O8" s="12" t="s">
        <v>12</v>
      </c>
      <c r="P8" s="47"/>
    </row>
    <row r="9" spans="2:16" x14ac:dyDescent="0.2">
      <c r="L9" s="50"/>
      <c r="M9" s="49"/>
      <c r="N9" s="7"/>
      <c r="O9" s="7"/>
      <c r="P9" s="47"/>
    </row>
    <row r="10" spans="2:16" x14ac:dyDescent="0.2">
      <c r="L10" s="50"/>
      <c r="M10" s="49"/>
      <c r="N10" s="7"/>
      <c r="O10" s="7"/>
      <c r="P10" s="47"/>
    </row>
    <row r="11" spans="2:16" x14ac:dyDescent="0.2">
      <c r="L11" s="50"/>
      <c r="M11" s="49"/>
      <c r="N11" s="7"/>
      <c r="O11" s="7"/>
      <c r="P11" s="47"/>
    </row>
    <row r="12" spans="2:16" x14ac:dyDescent="0.2">
      <c r="L12" s="50"/>
      <c r="M12" s="49"/>
      <c r="N12" s="21"/>
      <c r="O12" s="51"/>
      <c r="P12" s="47"/>
    </row>
    <row r="13" spans="2:16" x14ac:dyDescent="0.2">
      <c r="F13" s="7"/>
      <c r="L13" s="48"/>
      <c r="M13" s="49"/>
      <c r="N13" s="21"/>
      <c r="O13" s="21"/>
      <c r="P13" s="47"/>
    </row>
    <row r="14" spans="2:16" x14ac:dyDescent="0.2">
      <c r="E14" s="42"/>
      <c r="F14" s="42"/>
      <c r="L14" s="50"/>
      <c r="M14" s="49"/>
      <c r="N14" s="21"/>
      <c r="O14" s="21"/>
      <c r="P14" s="47"/>
    </row>
    <row r="15" spans="2:16" x14ac:dyDescent="0.2">
      <c r="L15" s="47"/>
      <c r="M15" s="47"/>
      <c r="N15" s="47"/>
      <c r="O15" s="47"/>
      <c r="P15" s="47"/>
    </row>
    <row r="16" spans="2:16" x14ac:dyDescent="0.2">
      <c r="L16" s="47"/>
      <c r="M16" s="47"/>
      <c r="N16" s="47"/>
      <c r="O16" s="47"/>
      <c r="P16" s="47"/>
    </row>
    <row r="17" spans="12:16" x14ac:dyDescent="0.2">
      <c r="L17" s="47"/>
      <c r="M17" s="47"/>
      <c r="N17" s="47"/>
      <c r="O17" s="47"/>
      <c r="P17" s="47"/>
    </row>
    <row r="18" spans="12:16" x14ac:dyDescent="0.2">
      <c r="L18" s="47"/>
      <c r="M18" s="47"/>
      <c r="N18" s="47"/>
      <c r="O18" s="47"/>
      <c r="P18" s="47"/>
    </row>
    <row r="19" spans="12:16" x14ac:dyDescent="0.2">
      <c r="L19" s="47"/>
      <c r="M19" s="47"/>
      <c r="N19" s="47"/>
      <c r="O19" s="47"/>
      <c r="P19" s="47"/>
    </row>
    <row r="20" spans="12:16" x14ac:dyDescent="0.2">
      <c r="L20" s="47"/>
      <c r="M20" s="47"/>
      <c r="N20" s="47"/>
      <c r="O20" s="47"/>
      <c r="P20" s="47"/>
    </row>
    <row r="21" spans="12:16" x14ac:dyDescent="0.2">
      <c r="L21" s="47"/>
      <c r="M21" s="47"/>
      <c r="N21" s="47"/>
      <c r="O21" s="47"/>
      <c r="P21" s="47"/>
    </row>
    <row r="22" spans="12:16" x14ac:dyDescent="0.2">
      <c r="L22" s="47"/>
      <c r="M22" s="47"/>
      <c r="N22" s="47"/>
      <c r="O22" s="47"/>
      <c r="P22" s="47"/>
    </row>
    <row r="33" spans="4:4" x14ac:dyDescent="0.2">
      <c r="D33" s="20"/>
    </row>
    <row r="34" spans="4:4" x14ac:dyDescent="0.2">
      <c r="D34" s="20"/>
    </row>
    <row r="35" spans="4:4" x14ac:dyDescent="0.2">
      <c r="D35" s="20"/>
    </row>
    <row r="36" spans="4:4" x14ac:dyDescent="0.2">
      <c r="D36" s="20"/>
    </row>
    <row r="37" spans="4:4" x14ac:dyDescent="0.2">
      <c r="D37" s="20"/>
    </row>
    <row r="38" spans="4:4" x14ac:dyDescent="0.2">
      <c r="D38" s="20"/>
    </row>
    <row r="39" spans="4:4" x14ac:dyDescent="0.2">
      <c r="D39" s="20"/>
    </row>
    <row r="40" spans="4:4" x14ac:dyDescent="0.2">
      <c r="D40" s="20"/>
    </row>
    <row r="41" spans="4:4" x14ac:dyDescent="0.2">
      <c r="D41" s="20"/>
    </row>
  </sheetData>
  <sheetProtection selectLockedCells="1" selectUnlockedCells="1"/>
  <phoneticPr fontId="8" type="noConversion"/>
  <hyperlinks>
    <hyperlink ref="O8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68" firstPageNumber="0" fitToWidth="2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showGridLines="0" zoomScale="95" zoomScaleNormal="95" workbookViewId="0"/>
  </sheetViews>
  <sheetFormatPr defaultRowHeight="12.75" x14ac:dyDescent="0.2"/>
  <cols>
    <col min="1" max="1" width="2.5703125" style="2" customWidth="1"/>
    <col min="2" max="2" width="31" style="2" customWidth="1"/>
    <col min="3" max="3" width="10.85546875" style="2" customWidth="1"/>
    <col min="4" max="16" width="12.7109375" style="2" customWidth="1"/>
    <col min="17" max="16384" width="9.140625" style="2"/>
  </cols>
  <sheetData>
    <row r="1" spans="2:16" ht="29.85" customHeight="1" x14ac:dyDescent="0.2">
      <c r="B1" s="3" t="s">
        <v>42</v>
      </c>
    </row>
    <row r="2" spans="2:16" ht="23.25" customHeight="1" x14ac:dyDescent="0.2">
      <c r="B2" s="4" t="s">
        <v>17</v>
      </c>
      <c r="C2" s="5" t="s">
        <v>2</v>
      </c>
      <c r="D2" s="6">
        <v>2010</v>
      </c>
      <c r="E2" s="6">
        <v>2011</v>
      </c>
      <c r="F2" s="6">
        <v>2012</v>
      </c>
      <c r="G2" s="6">
        <v>2013</v>
      </c>
      <c r="H2" s="6">
        <v>2014</v>
      </c>
      <c r="I2" s="6">
        <v>2015</v>
      </c>
      <c r="J2" s="6">
        <v>2016</v>
      </c>
      <c r="K2" s="6">
        <v>2017</v>
      </c>
      <c r="L2" s="6">
        <v>2018</v>
      </c>
      <c r="M2" s="6">
        <v>2019</v>
      </c>
      <c r="N2" s="6">
        <v>2020</v>
      </c>
      <c r="O2" s="6">
        <v>2021</v>
      </c>
      <c r="P2" s="6">
        <v>2022</v>
      </c>
    </row>
    <row r="3" spans="2:16" ht="18" customHeight="1" x14ac:dyDescent="0.2">
      <c r="B3" s="84" t="s">
        <v>23</v>
      </c>
      <c r="C3" s="85" t="s">
        <v>51</v>
      </c>
      <c r="D3" s="21">
        <v>9836</v>
      </c>
      <c r="E3" s="21">
        <v>13350</v>
      </c>
      <c r="F3" s="21">
        <v>10416</v>
      </c>
      <c r="G3" s="21">
        <v>10776</v>
      </c>
      <c r="H3" s="21">
        <v>10577</v>
      </c>
      <c r="I3" s="21">
        <v>17714</v>
      </c>
      <c r="J3" s="21">
        <v>7362</v>
      </c>
      <c r="K3" s="21">
        <v>19563</v>
      </c>
      <c r="L3" s="21">
        <v>17418</v>
      </c>
      <c r="M3" s="21">
        <v>22000</v>
      </c>
      <c r="N3" s="21">
        <v>9241</v>
      </c>
      <c r="O3" s="21">
        <v>23930</v>
      </c>
      <c r="P3" s="21">
        <v>24678</v>
      </c>
    </row>
    <row r="4" spans="2:16" ht="18" customHeight="1" x14ac:dyDescent="0.2">
      <c r="B4" s="86" t="s">
        <v>24</v>
      </c>
      <c r="C4" s="87" t="s">
        <v>51</v>
      </c>
      <c r="D4" s="19">
        <v>2896.7049999999999</v>
      </c>
      <c r="E4" s="19">
        <v>2164.8330000000001</v>
      </c>
      <c r="F4" s="19">
        <v>1162.3219999999999</v>
      </c>
      <c r="G4" s="19">
        <v>2495.66</v>
      </c>
      <c r="H4" s="19">
        <v>4471.6120000000001</v>
      </c>
      <c r="I4" s="19">
        <v>1491.377</v>
      </c>
      <c r="J4" s="19">
        <v>5475.7529999999997</v>
      </c>
      <c r="K4" s="19">
        <v>3015.7950000000001</v>
      </c>
      <c r="L4" s="19">
        <v>4172.6369999999997</v>
      </c>
      <c r="M4" s="19">
        <v>2482.1390000000001</v>
      </c>
      <c r="N4" s="19">
        <v>5377.7430000000004</v>
      </c>
      <c r="O4" s="19">
        <v>3957.1590000000001</v>
      </c>
      <c r="P4" s="19">
        <v>3260.4059999999999</v>
      </c>
    </row>
    <row r="5" spans="2:16" ht="18" customHeight="1" x14ac:dyDescent="0.2">
      <c r="B5" s="89" t="s">
        <v>25</v>
      </c>
      <c r="C5" s="90" t="s">
        <v>51</v>
      </c>
      <c r="D5" s="35">
        <v>553.69399999999996</v>
      </c>
      <c r="E5" s="35">
        <v>57.387</v>
      </c>
      <c r="F5" s="35">
        <v>118.36799999999999</v>
      </c>
      <c r="G5" s="35">
        <v>30.876999999999999</v>
      </c>
      <c r="H5" s="35">
        <v>13.212999999999999</v>
      </c>
      <c r="I5" s="35">
        <v>184.90600000000001</v>
      </c>
      <c r="J5" s="35">
        <v>23.925999999999998</v>
      </c>
      <c r="K5" s="35">
        <v>46.640999999999998</v>
      </c>
      <c r="L5" s="35">
        <v>42.182000000000002</v>
      </c>
      <c r="M5" s="35">
        <v>138.52199999999999</v>
      </c>
      <c r="N5" s="35">
        <v>1057.2339999999999</v>
      </c>
      <c r="O5" s="35">
        <v>1063.8820000000001</v>
      </c>
      <c r="P5" s="35">
        <v>911.95699999999999</v>
      </c>
    </row>
    <row r="6" spans="2:16" ht="14.25" customHeight="1" x14ac:dyDescent="0.2">
      <c r="B6" s="84"/>
      <c r="C6" s="85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2:16" ht="24" customHeight="1" x14ac:dyDescent="0.2">
      <c r="B7" s="91" t="s">
        <v>26</v>
      </c>
      <c r="C7" s="92" t="s">
        <v>21</v>
      </c>
      <c r="D7" s="23">
        <f>(D5/D3)*100</f>
        <v>5.6292598617324119</v>
      </c>
      <c r="E7" s="23">
        <f t="shared" ref="E7" si="0">(E5/E3)*100</f>
        <v>0.42986516853932583</v>
      </c>
      <c r="F7" s="23">
        <f t="shared" ref="F7:G7" si="1">(F5/F3)*100</f>
        <v>1.1364055299539171</v>
      </c>
      <c r="G7" s="23">
        <f t="shared" si="1"/>
        <v>0.28653489235337787</v>
      </c>
      <c r="H7" s="23">
        <f t="shared" ref="H7:J7" si="2">(H5/H3)*100</f>
        <v>0.1249220005672686</v>
      </c>
      <c r="I7" s="23">
        <f t="shared" si="2"/>
        <v>1.0438410296940273</v>
      </c>
      <c r="J7" s="23">
        <f t="shared" si="2"/>
        <v>0.32499320836729145</v>
      </c>
      <c r="K7" s="23">
        <f t="shared" ref="K7:L7" si="3">(K5/K3)*100</f>
        <v>0.23841435362674437</v>
      </c>
      <c r="L7" s="23">
        <f t="shared" si="3"/>
        <v>0.242174761740728</v>
      </c>
      <c r="M7" s="23">
        <f t="shared" ref="M7:N7" si="4">(M5/M3)*100</f>
        <v>0.62964545454545451</v>
      </c>
      <c r="N7" s="23">
        <f t="shared" si="4"/>
        <v>11.440688237203766</v>
      </c>
      <c r="O7" s="23">
        <f t="shared" ref="O7:P7" si="5">(O5/O3)*100</f>
        <v>4.4458086084412871</v>
      </c>
      <c r="P7" s="23">
        <f t="shared" si="5"/>
        <v>3.6954250749655562</v>
      </c>
    </row>
    <row r="8" spans="2:16" ht="24" customHeight="1" x14ac:dyDescent="0.2">
      <c r="B8" s="93" t="s">
        <v>27</v>
      </c>
      <c r="C8" s="94" t="s">
        <v>51</v>
      </c>
      <c r="D8" s="24">
        <f>D3+D4-D5</f>
        <v>12179.011</v>
      </c>
      <c r="E8" s="24">
        <f t="shared" ref="E8" si="6">E3+E4-E5</f>
        <v>15457.446</v>
      </c>
      <c r="F8" s="24">
        <f t="shared" ref="F8:G8" si="7">F3+F4-F5</f>
        <v>11459.954</v>
      </c>
      <c r="G8" s="24">
        <f t="shared" si="7"/>
        <v>13240.782999999999</v>
      </c>
      <c r="H8" s="24">
        <f t="shared" ref="H8:J8" si="8">H3+H4-H5</f>
        <v>15035.399000000001</v>
      </c>
      <c r="I8" s="24">
        <f t="shared" si="8"/>
        <v>19020.471000000001</v>
      </c>
      <c r="J8" s="24">
        <f t="shared" si="8"/>
        <v>12813.827000000001</v>
      </c>
      <c r="K8" s="24">
        <f t="shared" ref="K8:L8" si="9">K3+K4-K5</f>
        <v>22532.153999999999</v>
      </c>
      <c r="L8" s="24">
        <f t="shared" si="9"/>
        <v>21548.454999999998</v>
      </c>
      <c r="M8" s="24">
        <f t="shared" ref="M8:N8" si="10">M3+M4-M5</f>
        <v>24343.616999999998</v>
      </c>
      <c r="N8" s="24">
        <f t="shared" si="10"/>
        <v>13561.509</v>
      </c>
      <c r="O8" s="24">
        <f t="shared" ref="O8:P8" si="11">O3+O4-O5</f>
        <v>26823.276999999998</v>
      </c>
      <c r="P8" s="24">
        <f t="shared" si="11"/>
        <v>27026.449000000001</v>
      </c>
    </row>
    <row r="9" spans="2:16" ht="24" customHeight="1" x14ac:dyDescent="0.2">
      <c r="B9" s="91" t="s">
        <v>20</v>
      </c>
      <c r="C9" s="92" t="s">
        <v>21</v>
      </c>
      <c r="D9" s="23">
        <f>(D3/D8)*100</f>
        <v>80.76189437713785</v>
      </c>
      <c r="E9" s="23">
        <f t="shared" ref="E9" si="12">(E3/E8)*100</f>
        <v>86.366143540142403</v>
      </c>
      <c r="F9" s="23">
        <f t="shared" ref="F9:G9" si="13">(F3/F8)*100</f>
        <v>90.890417186665857</v>
      </c>
      <c r="G9" s="23">
        <f t="shared" si="13"/>
        <v>81.384915076396922</v>
      </c>
      <c r="H9" s="23">
        <f t="shared" ref="H9:J9" si="14">(H3/H8)*100</f>
        <v>70.347318351844194</v>
      </c>
      <c r="I9" s="23">
        <f t="shared" si="14"/>
        <v>93.131237391545127</v>
      </c>
      <c r="J9" s="23">
        <f t="shared" si="14"/>
        <v>57.453561687698759</v>
      </c>
      <c r="K9" s="23">
        <f t="shared" ref="K9:L9" si="15">(K3/K8)*100</f>
        <v>86.822591395389907</v>
      </c>
      <c r="L9" s="23">
        <f t="shared" si="15"/>
        <v>80.831781211228375</v>
      </c>
      <c r="M9" s="23">
        <f t="shared" ref="M9:N9" si="16">(M3/M8)*100</f>
        <v>90.37276588766575</v>
      </c>
      <c r="N9" s="23">
        <f t="shared" si="16"/>
        <v>68.14138456126085</v>
      </c>
      <c r="O9" s="23">
        <f t="shared" ref="O9:P9" si="17">(O3/O8)*100</f>
        <v>89.21355880565973</v>
      </c>
      <c r="P9" s="23">
        <f t="shared" si="17"/>
        <v>91.310552858793997</v>
      </c>
    </row>
    <row r="10" spans="2:16" ht="27.95" customHeight="1" x14ac:dyDescent="0.2">
      <c r="B10" s="95" t="s">
        <v>34</v>
      </c>
      <c r="C10" s="96" t="s">
        <v>21</v>
      </c>
      <c r="D10" s="25">
        <f>(D3-D5)/D8*100</f>
        <v>76.215597473390901</v>
      </c>
      <c r="E10" s="25">
        <f t="shared" ref="E10" si="18">(E3-E5)/E8*100</f>
        <v>85.994885571652645</v>
      </c>
      <c r="F10" s="25">
        <f t="shared" ref="F10:G10" si="19">(F3-F5)/F8*100</f>
        <v>89.857533459558397</v>
      </c>
      <c r="G10" s="25">
        <f t="shared" si="19"/>
        <v>81.151718897590868</v>
      </c>
      <c r="H10" s="25">
        <f t="shared" ref="H10:J10" si="20">(H3-H5)/H8*100</f>
        <v>70.259439074413649</v>
      </c>
      <c r="I10" s="25">
        <f t="shared" si="20"/>
        <v>92.159095324190446</v>
      </c>
      <c r="J10" s="25">
        <f t="shared" si="20"/>
        <v>57.266841514248625</v>
      </c>
      <c r="K10" s="25">
        <f t="shared" ref="K10:L10" si="21">(K3-K5)/K8*100</f>
        <v>86.615593875312584</v>
      </c>
      <c r="L10" s="25">
        <f t="shared" si="21"/>
        <v>80.636027037669294</v>
      </c>
      <c r="M10" s="25">
        <f t="shared" ref="M10:N10" si="22">(M3-M5)/M8*100</f>
        <v>89.803737875107061</v>
      </c>
      <c r="N10" s="25">
        <f t="shared" si="22"/>
        <v>60.345541193092892</v>
      </c>
      <c r="O10" s="25">
        <f t="shared" ref="O10:P10" si="23">(O3-O5)/O8*100</f>
        <v>85.247294728380879</v>
      </c>
      <c r="P10" s="25">
        <f t="shared" si="23"/>
        <v>87.936239792360439</v>
      </c>
    </row>
    <row r="11" spans="2:16" x14ac:dyDescent="0.2">
      <c r="B11" s="54" t="s">
        <v>28</v>
      </c>
    </row>
    <row r="12" spans="2:16" x14ac:dyDescent="0.2">
      <c r="B12" s="54" t="s">
        <v>29</v>
      </c>
    </row>
    <row r="13" spans="2:16" x14ac:dyDescent="0.2">
      <c r="B13" s="54" t="s">
        <v>30</v>
      </c>
      <c r="O13" s="12" t="s">
        <v>12</v>
      </c>
    </row>
    <row r="14" spans="2:16" x14ac:dyDescent="0.2">
      <c r="B14" s="54" t="s">
        <v>31</v>
      </c>
    </row>
    <row r="15" spans="2:16" x14ac:dyDescent="0.2">
      <c r="B15" s="54" t="s">
        <v>32</v>
      </c>
    </row>
    <row r="16" spans="2:16" x14ac:dyDescent="0.2">
      <c r="B16"/>
      <c r="C16"/>
      <c r="D16"/>
      <c r="E16"/>
    </row>
    <row r="17" spans="2:5" x14ac:dyDescent="0.2">
      <c r="B17"/>
      <c r="C17"/>
      <c r="D17"/>
      <c r="E17"/>
    </row>
    <row r="18" spans="2:5" x14ac:dyDescent="0.2">
      <c r="B18"/>
      <c r="C18"/>
      <c r="D18"/>
      <c r="E18"/>
    </row>
    <row r="19" spans="2:5" x14ac:dyDescent="0.2">
      <c r="B19"/>
      <c r="C19"/>
      <c r="D19"/>
      <c r="E19"/>
    </row>
    <row r="20" spans="2:5" x14ac:dyDescent="0.2">
      <c r="C20" s="13"/>
    </row>
    <row r="21" spans="2:5" x14ac:dyDescent="0.2">
      <c r="C21" s="13"/>
    </row>
    <row r="22" spans="2:5" x14ac:dyDescent="0.2">
      <c r="C22" s="13"/>
    </row>
    <row r="23" spans="2:5" x14ac:dyDescent="0.2">
      <c r="C23" s="13"/>
    </row>
    <row r="24" spans="2:5" x14ac:dyDescent="0.2">
      <c r="C24" s="13"/>
    </row>
    <row r="25" spans="2:5" x14ac:dyDescent="0.2">
      <c r="C25" s="13"/>
    </row>
    <row r="26" spans="2:5" x14ac:dyDescent="0.2">
      <c r="C26" s="13"/>
    </row>
  </sheetData>
  <sheetProtection selectLockedCells="1" selectUnlockedCells="1"/>
  <phoneticPr fontId="8" type="noConversion"/>
  <hyperlinks>
    <hyperlink ref="O13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72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7</vt:i4>
      </vt:variant>
      <vt:variant>
        <vt:lpstr>Intervalos com nome</vt:lpstr>
      </vt:variant>
      <vt:variant>
        <vt:i4>1</vt:i4>
      </vt:variant>
    </vt:vector>
  </HeadingPairs>
  <TitlesOfParts>
    <vt:vector size="8" baseType="lpstr">
      <vt:lpstr>ÍNDICE</vt:lpstr>
      <vt:lpstr>1</vt:lpstr>
      <vt:lpstr>2</vt:lpstr>
      <vt:lpstr>3</vt:lpstr>
      <vt:lpstr>4</vt:lpstr>
      <vt:lpstr>5</vt:lpstr>
      <vt:lpstr>6</vt:lpstr>
      <vt:lpstr>'1'!Área_de_Impressão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Dias</dc:creator>
  <cp:lastModifiedBy>Ana Dias</cp:lastModifiedBy>
  <cp:lastPrinted>2019-10-30T15:26:03Z</cp:lastPrinted>
  <dcterms:created xsi:type="dcterms:W3CDTF">2011-10-20T09:12:20Z</dcterms:created>
  <dcterms:modified xsi:type="dcterms:W3CDTF">2023-07-26T10:16:20Z</dcterms:modified>
</cp:coreProperties>
</file>