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Horticolas\"/>
    </mc:Choice>
  </mc:AlternateContent>
  <bookViews>
    <workbookView xWindow="0" yWindow="60" windowWidth="10815" windowHeight="8010" tabRatio="61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8" r:id="rId6"/>
    <sheet name="6" sheetId="7" r:id="rId7"/>
    <sheet name="7" sheetId="9" r:id="rId8"/>
  </sheets>
  <definedNames>
    <definedName name="_xlnm.Print_Area" localSheetId="1">'1'!$B$1:$M$48</definedName>
    <definedName name="_xlnm.Print_Area" localSheetId="2">'2'!$B$1:$H$32</definedName>
    <definedName name="_xlnm.Print_Area" localSheetId="3">'3'!$B$1:$I$33</definedName>
    <definedName name="_xlnm.Print_Area" localSheetId="4">'4'!$B$1:$G$29</definedName>
    <definedName name="_xlnm.Print_Area" localSheetId="5">'5'!$B$1:$G$16</definedName>
    <definedName name="_xlnm.Print_Area" localSheetId="7">'7'!$B$1:$G$39</definedName>
  </definedNames>
  <calcPr calcId="152511"/>
</workbook>
</file>

<file path=xl/calcChain.xml><?xml version="1.0" encoding="utf-8"?>
<calcChain xmlns="http://schemas.openxmlformats.org/spreadsheetml/2006/main">
  <c r="D28" i="4" l="1"/>
  <c r="C28" i="4"/>
  <c r="D14" i="4"/>
  <c r="C14" i="4"/>
  <c r="Q43" i="2"/>
  <c r="P8" i="9" l="1"/>
  <c r="P9" i="9" s="1"/>
  <c r="P7" i="9"/>
  <c r="P10" i="9" l="1"/>
  <c r="P8" i="5"/>
  <c r="P5" i="5"/>
  <c r="Q8" i="3"/>
  <c r="Q5" i="3"/>
  <c r="Q47" i="2"/>
  <c r="Q46" i="2"/>
  <c r="Q44" i="2"/>
  <c r="Q41" i="2"/>
  <c r="Q40" i="2"/>
  <c r="Q38" i="2"/>
  <c r="Q35" i="2"/>
  <c r="Q31" i="2"/>
  <c r="Q30" i="2"/>
  <c r="Q28" i="2"/>
  <c r="Q25" i="2"/>
  <c r="Q21" i="2"/>
  <c r="Q20" i="2"/>
  <c r="Q18" i="2"/>
  <c r="Q15" i="2"/>
  <c r="Q11" i="2"/>
  <c r="Q10" i="2"/>
  <c r="Q8" i="2"/>
  <c r="Q5" i="2"/>
  <c r="Q48" i="2" l="1"/>
  <c r="Q45" i="2"/>
  <c r="P8" i="3" l="1"/>
  <c r="P5" i="3"/>
  <c r="P47" i="2"/>
  <c r="P46" i="2"/>
  <c r="P44" i="2"/>
  <c r="P43" i="2"/>
  <c r="P41" i="2"/>
  <c r="P40" i="2"/>
  <c r="P38" i="2"/>
  <c r="P35" i="2"/>
  <c r="P31" i="2"/>
  <c r="P30" i="2"/>
  <c r="P28" i="2"/>
  <c r="P25" i="2"/>
  <c r="P21" i="2"/>
  <c r="P20" i="2"/>
  <c r="P18" i="2"/>
  <c r="P15" i="2"/>
  <c r="P11" i="2"/>
  <c r="P10" i="2"/>
  <c r="P8" i="2"/>
  <c r="P5" i="2"/>
  <c r="P45" i="2" l="1"/>
  <c r="P48" i="2"/>
  <c r="N5" i="7"/>
  <c r="O8" i="9" l="1"/>
  <c r="O10" i="9" s="1"/>
  <c r="O7" i="9"/>
  <c r="O8" i="5"/>
  <c r="N8" i="5"/>
  <c r="M8" i="5"/>
  <c r="L8" i="5"/>
  <c r="K8" i="5"/>
  <c r="J8" i="5"/>
  <c r="I8" i="5"/>
  <c r="H8" i="5"/>
  <c r="G8" i="5"/>
  <c r="F8" i="5"/>
  <c r="E8" i="5"/>
  <c r="D8" i="5"/>
  <c r="O5" i="5"/>
  <c r="N5" i="5"/>
  <c r="M5" i="5"/>
  <c r="L5" i="5"/>
  <c r="K5" i="5"/>
  <c r="J5" i="5"/>
  <c r="I5" i="5"/>
  <c r="H5" i="5"/>
  <c r="G5" i="5"/>
  <c r="F5" i="5"/>
  <c r="E5" i="5"/>
  <c r="D5" i="5"/>
  <c r="O9" i="9" l="1"/>
  <c r="N8" i="9"/>
  <c r="N10" i="9" s="1"/>
  <c r="N7" i="9"/>
  <c r="N9" i="9" l="1"/>
  <c r="O8" i="3"/>
  <c r="O5" i="3"/>
  <c r="O43" i="2"/>
  <c r="O47" i="2"/>
  <c r="O46" i="2"/>
  <c r="O44" i="2"/>
  <c r="O41" i="2"/>
  <c r="O40" i="2"/>
  <c r="O38" i="2"/>
  <c r="O35" i="2"/>
  <c r="O31" i="2"/>
  <c r="O30" i="2"/>
  <c r="O28" i="2"/>
  <c r="O25" i="2"/>
  <c r="O21" i="2"/>
  <c r="O20" i="2"/>
  <c r="O18" i="2"/>
  <c r="O15" i="2"/>
  <c r="O11" i="2"/>
  <c r="O10" i="2"/>
  <c r="O8" i="2"/>
  <c r="O5" i="2"/>
  <c r="O45" i="2" l="1"/>
  <c r="O48" i="2"/>
  <c r="M5" i="7"/>
  <c r="M8" i="9"/>
  <c r="M10" i="9" s="1"/>
  <c r="M7" i="9"/>
  <c r="M9" i="9" l="1"/>
  <c r="E43" i="2"/>
  <c r="L5" i="7" l="1"/>
  <c r="N8" i="3" l="1"/>
  <c r="N5" i="3"/>
  <c r="N47" i="2"/>
  <c r="N46" i="2"/>
  <c r="N44" i="2"/>
  <c r="N43" i="2"/>
  <c r="N41" i="2"/>
  <c r="N40" i="2"/>
  <c r="N38" i="2"/>
  <c r="N35" i="2"/>
  <c r="N31" i="2"/>
  <c r="N30" i="2"/>
  <c r="N28" i="2"/>
  <c r="N25" i="2"/>
  <c r="N21" i="2"/>
  <c r="N20" i="2"/>
  <c r="N18" i="2"/>
  <c r="N15" i="2"/>
  <c r="N11" i="2"/>
  <c r="N10" i="2"/>
  <c r="N8" i="2"/>
  <c r="N5" i="2"/>
  <c r="N45" i="2" l="1"/>
  <c r="N48" i="2"/>
  <c r="L8" i="9"/>
  <c r="L10" i="9" s="1"/>
  <c r="L7" i="9"/>
  <c r="K5" i="7"/>
  <c r="M8" i="3"/>
  <c r="M5" i="3"/>
  <c r="M47" i="2"/>
  <c r="M46" i="2"/>
  <c r="M44" i="2"/>
  <c r="M43" i="2"/>
  <c r="M41" i="2"/>
  <c r="M40" i="2"/>
  <c r="M38" i="2"/>
  <c r="M35" i="2"/>
  <c r="M31" i="2"/>
  <c r="M30" i="2"/>
  <c r="M28" i="2"/>
  <c r="M25" i="2"/>
  <c r="M21" i="2"/>
  <c r="M20" i="2"/>
  <c r="M18" i="2"/>
  <c r="M15" i="2"/>
  <c r="M11" i="2"/>
  <c r="M10" i="2"/>
  <c r="M8" i="2"/>
  <c r="M5" i="2"/>
  <c r="L9" i="9" l="1"/>
  <c r="M45" i="2"/>
  <c r="M48" i="2"/>
  <c r="G28" i="4"/>
  <c r="H28" i="4"/>
  <c r="J5" i="7" l="1"/>
  <c r="K8" i="9" l="1"/>
  <c r="K10" i="9" s="1"/>
  <c r="K7" i="9"/>
  <c r="K9" i="9" l="1"/>
  <c r="L8" i="3"/>
  <c r="L5" i="3"/>
  <c r="L47" i="2"/>
  <c r="L46" i="2"/>
  <c r="L44" i="2"/>
  <c r="L43" i="2"/>
  <c r="L41" i="2"/>
  <c r="L40" i="2"/>
  <c r="L38" i="2"/>
  <c r="L35" i="2"/>
  <c r="L31" i="2"/>
  <c r="L30" i="2"/>
  <c r="L28" i="2"/>
  <c r="L25" i="2"/>
  <c r="L21" i="2"/>
  <c r="L20" i="2"/>
  <c r="L18" i="2"/>
  <c r="L15" i="2"/>
  <c r="L11" i="2"/>
  <c r="L10" i="2"/>
  <c r="L8" i="2"/>
  <c r="L5" i="2"/>
  <c r="L45" i="2" l="1"/>
  <c r="L48" i="2"/>
  <c r="K8" i="3" l="1"/>
  <c r="K5" i="3"/>
  <c r="K47" i="2" l="1"/>
  <c r="K46" i="2"/>
  <c r="K44" i="2"/>
  <c r="K43" i="2"/>
  <c r="K41" i="2"/>
  <c r="K40" i="2"/>
  <c r="K38" i="2"/>
  <c r="K35" i="2"/>
  <c r="K31" i="2"/>
  <c r="K30" i="2"/>
  <c r="K28" i="2"/>
  <c r="K25" i="2"/>
  <c r="K21" i="2"/>
  <c r="K20" i="2"/>
  <c r="K18" i="2"/>
  <c r="K15" i="2"/>
  <c r="K11" i="2"/>
  <c r="K10" i="2"/>
  <c r="K8" i="2"/>
  <c r="K5" i="2"/>
  <c r="J8" i="9"/>
  <c r="J10" i="9" s="1"/>
  <c r="I8" i="9"/>
  <c r="I9" i="9" s="1"/>
  <c r="J7" i="9"/>
  <c r="I7" i="9"/>
  <c r="I5" i="7"/>
  <c r="H5" i="7"/>
  <c r="G5" i="7"/>
  <c r="J9" i="9" l="1"/>
  <c r="K45" i="2"/>
  <c r="K48" i="2"/>
  <c r="I10" i="9"/>
  <c r="J47" i="2" l="1"/>
  <c r="I47" i="2"/>
  <c r="H47" i="2"/>
  <c r="G47" i="2"/>
  <c r="F47" i="2"/>
  <c r="E47" i="2"/>
  <c r="J46" i="2"/>
  <c r="I46" i="2"/>
  <c r="H46" i="2"/>
  <c r="G46" i="2"/>
  <c r="F46" i="2"/>
  <c r="E46" i="2"/>
  <c r="J44" i="2"/>
  <c r="I44" i="2"/>
  <c r="H44" i="2"/>
  <c r="G44" i="2"/>
  <c r="F44" i="2"/>
  <c r="E44" i="2"/>
  <c r="J43" i="2"/>
  <c r="I43" i="2"/>
  <c r="H43" i="2"/>
  <c r="G43" i="2"/>
  <c r="F43" i="2"/>
  <c r="J8" i="3" l="1"/>
  <c r="J5" i="3"/>
  <c r="J45" i="2" l="1"/>
  <c r="J41" i="2"/>
  <c r="J40" i="2"/>
  <c r="J38" i="2"/>
  <c r="J35" i="2"/>
  <c r="J31" i="2"/>
  <c r="J30" i="2"/>
  <c r="J28" i="2"/>
  <c r="J25" i="2"/>
  <c r="J21" i="2"/>
  <c r="J20" i="2"/>
  <c r="J18" i="2"/>
  <c r="J15" i="2"/>
  <c r="J11" i="2"/>
  <c r="J10" i="2"/>
  <c r="J8" i="2"/>
  <c r="J5" i="2"/>
  <c r="J48" i="2" l="1"/>
  <c r="I41" i="2"/>
  <c r="H41" i="2"/>
  <c r="G41" i="2"/>
  <c r="F41" i="2"/>
  <c r="E41" i="2"/>
  <c r="I40" i="2"/>
  <c r="H40" i="2"/>
  <c r="G40" i="2"/>
  <c r="F40" i="2"/>
  <c r="E40" i="2"/>
  <c r="I38" i="2"/>
  <c r="H38" i="2"/>
  <c r="G38" i="2"/>
  <c r="F38" i="2"/>
  <c r="E38" i="2"/>
  <c r="I35" i="2"/>
  <c r="H35" i="2"/>
  <c r="G35" i="2"/>
  <c r="F35" i="2"/>
  <c r="E35" i="2"/>
  <c r="I31" i="2"/>
  <c r="H31" i="2"/>
  <c r="G31" i="2"/>
  <c r="F31" i="2"/>
  <c r="E31" i="2"/>
  <c r="I30" i="2"/>
  <c r="H30" i="2"/>
  <c r="G30" i="2"/>
  <c r="F30" i="2"/>
  <c r="E30" i="2"/>
  <c r="I28" i="2"/>
  <c r="H28" i="2"/>
  <c r="G28" i="2"/>
  <c r="F28" i="2"/>
  <c r="E28" i="2"/>
  <c r="I25" i="2"/>
  <c r="H25" i="2"/>
  <c r="G25" i="2"/>
  <c r="F25" i="2"/>
  <c r="E25" i="2"/>
  <c r="I21" i="2"/>
  <c r="H21" i="2"/>
  <c r="G21" i="2"/>
  <c r="F21" i="2"/>
  <c r="E21" i="2"/>
  <c r="I20" i="2"/>
  <c r="H20" i="2"/>
  <c r="G20" i="2"/>
  <c r="F20" i="2"/>
  <c r="E20" i="2"/>
  <c r="I18" i="2"/>
  <c r="H18" i="2"/>
  <c r="G18" i="2"/>
  <c r="F18" i="2"/>
  <c r="E18" i="2"/>
  <c r="I15" i="2"/>
  <c r="H15" i="2"/>
  <c r="G15" i="2"/>
  <c r="F15" i="2"/>
  <c r="E15" i="2"/>
  <c r="E45" i="2" l="1"/>
  <c r="G48" i="2"/>
  <c r="F48" i="2"/>
  <c r="F45" i="2"/>
  <c r="H48" i="2"/>
  <c r="H45" i="2"/>
  <c r="I45" i="2"/>
  <c r="E48" i="2"/>
  <c r="I48" i="2"/>
  <c r="G45" i="2"/>
  <c r="H8" i="9"/>
  <c r="H10" i="9" s="1"/>
  <c r="H7" i="9"/>
  <c r="H9" i="9" l="1"/>
  <c r="I8" i="3"/>
  <c r="I5" i="3"/>
  <c r="I11" i="2"/>
  <c r="I10" i="2"/>
  <c r="I8" i="2"/>
  <c r="I5" i="2"/>
  <c r="F5" i="7" l="1"/>
  <c r="G8" i="9" l="1"/>
  <c r="G10" i="9" s="1"/>
  <c r="G7" i="9"/>
  <c r="H8" i="3"/>
  <c r="H5" i="3"/>
  <c r="H11" i="2"/>
  <c r="H10" i="2"/>
  <c r="H8" i="2"/>
  <c r="H5" i="2"/>
  <c r="G9" i="9" l="1"/>
  <c r="E5" i="7"/>
  <c r="D5" i="7"/>
  <c r="F8" i="9" l="1"/>
  <c r="F10" i="9" s="1"/>
  <c r="F7" i="9"/>
  <c r="G8" i="3"/>
  <c r="G5" i="3"/>
  <c r="G11" i="2"/>
  <c r="G10" i="2"/>
  <c r="G8" i="2"/>
  <c r="G5" i="2"/>
  <c r="E8" i="9"/>
  <c r="E10" i="9" s="1"/>
  <c r="D8" i="9"/>
  <c r="D9" i="9" s="1"/>
  <c r="E7" i="9"/>
  <c r="D7" i="9"/>
  <c r="E11" i="2"/>
  <c r="E10" i="2"/>
  <c r="E8" i="2"/>
  <c r="E5" i="2"/>
  <c r="E8" i="3"/>
  <c r="E5" i="3"/>
  <c r="F8" i="3"/>
  <c r="F5" i="3"/>
  <c r="F11" i="2"/>
  <c r="F10" i="2"/>
  <c r="F8" i="2"/>
  <c r="F5" i="2"/>
  <c r="E9" i="9" l="1"/>
  <c r="D10" i="9"/>
  <c r="F9" i="9"/>
  <c r="G14" i="4"/>
  <c r="H14" i="4"/>
</calcChain>
</file>

<file path=xl/sharedStrings.xml><?xml version="1.0" encoding="utf-8"?>
<sst xmlns="http://schemas.openxmlformats.org/spreadsheetml/2006/main" count="252" uniqueCount="120">
  <si>
    <t>1. Comércio Internacional</t>
  </si>
  <si>
    <t>4. Área e Produção</t>
  </si>
  <si>
    <t>Unidade</t>
  </si>
  <si>
    <t>Fluxo</t>
  </si>
  <si>
    <t>Entradas</t>
  </si>
  <si>
    <t>Saídas</t>
  </si>
  <si>
    <t>Saldo</t>
  </si>
  <si>
    <t>EUR/Kg</t>
  </si>
  <si>
    <t>Preço Médio de Exportação</t>
  </si>
  <si>
    <t>Voltar ao índice</t>
  </si>
  <si>
    <t>PT</t>
  </si>
  <si>
    <t>Total</t>
  </si>
  <si>
    <r>
      <t xml:space="preserve">Valor 
</t>
    </r>
    <r>
      <rPr>
        <sz val="10"/>
        <color indexed="60"/>
        <rFont val="Arial"/>
        <family val="2"/>
      </rPr>
      <t>(1000 EUR)</t>
    </r>
  </si>
  <si>
    <t>Espanha</t>
  </si>
  <si>
    <t>França</t>
  </si>
  <si>
    <t>Luxemburgo</t>
  </si>
  <si>
    <t>Rubrica</t>
  </si>
  <si>
    <t>ha</t>
  </si>
  <si>
    <t>%</t>
  </si>
  <si>
    <t>Grau de Auto-Aprovisionamento</t>
  </si>
  <si>
    <t>Peso da Prod. Certificada na Prod. Total</t>
  </si>
  <si>
    <t>2010</t>
  </si>
  <si>
    <t>Produto</t>
  </si>
  <si>
    <t>Preço Médio de Importação</t>
  </si>
  <si>
    <t>Alemanha</t>
  </si>
  <si>
    <t>Cabo Verde</t>
  </si>
  <si>
    <t>Países Baixos</t>
  </si>
  <si>
    <t>Bélgica</t>
  </si>
  <si>
    <t>TOTAL</t>
  </si>
  <si>
    <t>Produção Certificada de Batata IGP</t>
  </si>
  <si>
    <t>Produção total de Batata</t>
  </si>
  <si>
    <t>7. Indicadores de análise do Comércio Internacional</t>
  </si>
  <si>
    <t>6. Produção Certificada de Batata IGP</t>
  </si>
  <si>
    <t>Consumo Humano</t>
  </si>
  <si>
    <t>Consumo Humano per capita</t>
  </si>
  <si>
    <t>Kg/habitante/ano</t>
  </si>
  <si>
    <t xml:space="preserve">Produção utilizável </t>
  </si>
  <si>
    <t>Produção</t>
  </si>
  <si>
    <t>Importação</t>
  </si>
  <si>
    <t>Exportação</t>
  </si>
  <si>
    <t>Orientação Exportadora</t>
  </si>
  <si>
    <t>Consumo Aparente</t>
  </si>
  <si>
    <t>Grau de Abastecimento
do mercado interno</t>
  </si>
  <si>
    <t>Nota: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</si>
  <si>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</si>
  <si>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</si>
  <si>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</si>
  <si>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</si>
  <si>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2011</t>
  </si>
  <si>
    <t>2009/10</t>
  </si>
  <si>
    <t>2010/11</t>
  </si>
  <si>
    <t>Batata - Área e Produção</t>
  </si>
  <si>
    <t>Batata - Balanço de Aprovisionamento INE</t>
  </si>
  <si>
    <t>Batata - Produção Certificada IGP</t>
  </si>
  <si>
    <t>Batata - Indicadores de análise do Comércio Internacional</t>
  </si>
  <si>
    <t>* dados provisórios</t>
  </si>
  <si>
    <t>a) exclui-se a batata para semente e a destinada à fabricação de fécula</t>
  </si>
  <si>
    <t>Fonte:</t>
  </si>
  <si>
    <t>BATATA</t>
  </si>
  <si>
    <t>2. Destinos das Saídas - UE/Países Terceiros</t>
  </si>
  <si>
    <t>5. Balanço de Aprovisionamento INE</t>
  </si>
  <si>
    <r>
      <t>Quantidade</t>
    </r>
    <r>
      <rPr>
        <sz val="10"/>
        <color indexed="60"/>
        <rFont val="Arial"/>
        <family val="2"/>
      </rPr>
      <t xml:space="preserve"> 
(tonelada)</t>
    </r>
  </si>
  <si>
    <t>tonelada</t>
  </si>
  <si>
    <t>2011/12</t>
  </si>
  <si>
    <t>3. Origens das Entradas e Destinos das Saídas</t>
  </si>
  <si>
    <t>Outros países</t>
  </si>
  <si>
    <t>Batata de semente</t>
  </si>
  <si>
    <t>Batata destinada à fabricação de fécula</t>
  </si>
  <si>
    <t>Outra Batata</t>
  </si>
  <si>
    <t>Batata temporã, de 1 de janeiro a 30 de junho</t>
  </si>
  <si>
    <t>UE</t>
  </si>
  <si>
    <t>2014</t>
  </si>
  <si>
    <t>2012/13</t>
  </si>
  <si>
    <t>Área de regadio</t>
  </si>
  <si>
    <t>Área de sequeiro</t>
  </si>
  <si>
    <t>Área total</t>
  </si>
  <si>
    <t>Produção de regadio</t>
  </si>
  <si>
    <t>Produção de sequeiro</t>
  </si>
  <si>
    <t>Produção total</t>
  </si>
  <si>
    <t>Código NC: 0701</t>
  </si>
  <si>
    <t xml:space="preserve">Batata fresca - Comércio Internacional </t>
  </si>
  <si>
    <t>Batata fresca - Destinos das Saídas - UE e Países Terceiros (PT)</t>
  </si>
  <si>
    <r>
      <t>Batata</t>
    </r>
    <r>
      <rPr>
        <b/>
        <vertAlign val="superscript"/>
        <sz val="10"/>
        <color indexed="56"/>
        <rFont val="Arial"/>
        <family val="2"/>
      </rPr>
      <t xml:space="preserve"> </t>
    </r>
    <r>
      <rPr>
        <b/>
        <sz val="12"/>
        <color indexed="56"/>
        <rFont val="Arial"/>
        <family val="2"/>
      </rPr>
      <t xml:space="preserve">fresca </t>
    </r>
    <r>
      <rPr>
        <b/>
        <vertAlign val="superscript"/>
        <sz val="11"/>
        <color indexed="56"/>
        <rFont val="Arial"/>
        <family val="2"/>
      </rPr>
      <t>a)</t>
    </r>
    <r>
      <rPr>
        <b/>
        <sz val="11"/>
        <color indexed="56"/>
        <rFont val="Arial"/>
        <family val="2"/>
      </rPr>
      <t xml:space="preserve"> </t>
    </r>
    <r>
      <rPr>
        <b/>
        <sz val="12"/>
        <color indexed="56"/>
        <rFont val="Arial"/>
        <family val="2"/>
      </rPr>
      <t xml:space="preserve">- Principais destinos das Saídas </t>
    </r>
  </si>
  <si>
    <r>
      <t>Batata</t>
    </r>
    <r>
      <rPr>
        <b/>
        <vertAlign val="superscript"/>
        <sz val="10"/>
        <color indexed="56"/>
        <rFont val="Arial"/>
        <family val="2"/>
      </rPr>
      <t xml:space="preserve"> </t>
    </r>
    <r>
      <rPr>
        <b/>
        <sz val="12"/>
        <color indexed="56"/>
        <rFont val="Arial"/>
        <family val="2"/>
      </rPr>
      <t xml:space="preserve">fresca </t>
    </r>
    <r>
      <rPr>
        <b/>
        <vertAlign val="superscript"/>
        <sz val="11"/>
        <color indexed="56"/>
        <rFont val="Arial"/>
        <family val="2"/>
      </rPr>
      <t>a)</t>
    </r>
    <r>
      <rPr>
        <b/>
        <sz val="11"/>
        <color indexed="56"/>
        <rFont val="Arial"/>
        <family val="2"/>
      </rPr>
      <t xml:space="preserve"> </t>
    </r>
    <r>
      <rPr>
        <b/>
        <sz val="12"/>
        <color indexed="56"/>
        <rFont val="Arial"/>
        <family val="2"/>
      </rPr>
      <t xml:space="preserve">- Principais origens das Entradas </t>
    </r>
  </si>
  <si>
    <t>Checa, República</t>
  </si>
  <si>
    <t>Recursos disponíveis</t>
  </si>
  <si>
    <t>2015</t>
  </si>
  <si>
    <t>2013/14</t>
  </si>
  <si>
    <t>2014/15</t>
  </si>
  <si>
    <t>2016</t>
  </si>
  <si>
    <t>Comércio Internacional - Entradas</t>
  </si>
  <si>
    <t>Comércio Internacional - Saídas</t>
  </si>
  <si>
    <t>Sementeira</t>
  </si>
  <si>
    <t>2015/16</t>
  </si>
  <si>
    <t>2017</t>
  </si>
  <si>
    <t>2016/17</t>
  </si>
  <si>
    <t>Preparação e Conservação de Batatas - Produção</t>
  </si>
  <si>
    <t>Prep./Conserv. Batatas</t>
  </si>
  <si>
    <t>n.d.</t>
  </si>
  <si>
    <t>São Tomé e Príncipe</t>
  </si>
  <si>
    <t>2017/18</t>
  </si>
  <si>
    <t>* dados preliminares</t>
  </si>
  <si>
    <t>Dinamarca</t>
  </si>
  <si>
    <t>2019</t>
  </si>
  <si>
    <t>2018/19</t>
  </si>
  <si>
    <t>n.d. - dado não disponível</t>
  </si>
  <si>
    <t>2019/20</t>
  </si>
  <si>
    <t>Estónia</t>
  </si>
  <si>
    <t>Chipre</t>
  </si>
  <si>
    <t>Guiné-Bissau</t>
  </si>
  <si>
    <t>Suíça</t>
  </si>
  <si>
    <t>2020/21</t>
  </si>
  <si>
    <t>2021/22*</t>
  </si>
  <si>
    <r>
      <t>10</t>
    </r>
    <r>
      <rPr>
        <vertAlign val="superscript"/>
        <sz val="10"/>
        <color rgb="FF808000"/>
        <rFont val="Arial"/>
        <family val="2"/>
      </rPr>
      <t>3</t>
    </r>
    <r>
      <rPr>
        <sz val="10"/>
        <color rgb="FF808000"/>
        <rFont val="Arial"/>
        <family val="2"/>
      </rPr>
      <t xml:space="preserve"> tonelada</t>
    </r>
  </si>
  <si>
    <r>
      <t xml:space="preserve">Batata
</t>
    </r>
    <r>
      <rPr>
        <sz val="9"/>
        <color rgb="FF808000"/>
        <rFont val="Arial"/>
        <family val="2"/>
      </rPr>
      <t xml:space="preserve"> a)</t>
    </r>
  </si>
  <si>
    <r>
      <t xml:space="preserve">Quantidade
</t>
    </r>
    <r>
      <rPr>
        <sz val="10"/>
        <color rgb="FF808000"/>
        <rFont val="Arial"/>
        <family val="2"/>
      </rPr>
      <t>(tonelada)</t>
    </r>
  </si>
  <si>
    <r>
      <t xml:space="preserve">Valor
</t>
    </r>
    <r>
      <rPr>
        <sz val="10"/>
        <color rgb="FF808000"/>
        <rFont val="Arial"/>
        <family val="2"/>
      </rPr>
      <t>(1000 EUR)</t>
    </r>
  </si>
  <si>
    <r>
      <t>Total da Batata para consumo</t>
    </r>
    <r>
      <rPr>
        <sz val="10"/>
        <color rgb="FF808000"/>
        <rFont val="Arial"/>
        <family val="2"/>
      </rPr>
      <t xml:space="preserve">
a)</t>
    </r>
  </si>
  <si>
    <t>atualizado em: out/2023</t>
  </si>
  <si>
    <t>Abast/provisões de bordo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</si>
</sst>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#,##0.0"/>
    <numFmt numFmtId="166" formatCode="0.000"/>
    <numFmt numFmtId="167" formatCode="_-* #,##0\ _€_-;\-* #,##0\ _€_-;_-* &quot;-&quot;??\ _€_-;_-@_-"/>
  </numFmts>
  <fonts count="29" x14ac:knownFonts="1">
    <font>
      <sz val="10"/>
      <name val="Arial"/>
      <family val="2"/>
    </font>
    <font>
      <b/>
      <sz val="9"/>
      <color indexed="19"/>
      <name val="Arial"/>
      <family val="2"/>
    </font>
    <font>
      <sz val="10"/>
      <color indexed="19"/>
      <name val="Arial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60"/>
      <name val="Arial"/>
      <family val="2"/>
    </font>
    <font>
      <b/>
      <sz val="9"/>
      <color indexed="6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color indexed="56"/>
      <name val="Arial"/>
      <family val="2"/>
    </font>
    <font>
      <sz val="10"/>
      <color theme="1" tint="0.249977111117893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56"/>
      <name val="Arial"/>
      <family val="2"/>
    </font>
    <font>
      <b/>
      <vertAlign val="superscript"/>
      <sz val="11"/>
      <color indexed="56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0"/>
      <color rgb="FF666666"/>
      <name val="Arial"/>
      <family val="2"/>
    </font>
    <font>
      <b/>
      <sz val="9"/>
      <color rgb="FF808000"/>
      <name val="Arial"/>
      <family val="2"/>
    </font>
    <font>
      <sz val="10"/>
      <color rgb="FF808000"/>
      <name val="Arial"/>
      <family val="2"/>
    </font>
    <font>
      <b/>
      <sz val="10"/>
      <color rgb="FF808000"/>
      <name val="Arial"/>
      <family val="2"/>
    </font>
    <font>
      <b/>
      <sz val="9.5"/>
      <color rgb="FF808000"/>
      <name val="Arial"/>
      <family val="2"/>
    </font>
    <font>
      <vertAlign val="superscript"/>
      <sz val="10"/>
      <color rgb="FF808000"/>
      <name val="Arial"/>
      <family val="2"/>
    </font>
    <font>
      <sz val="9"/>
      <color rgb="FF808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47"/>
      </top>
      <bottom/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hair">
        <color theme="9" tint="0.39994506668294322"/>
      </bottom>
      <diagonal/>
    </border>
    <border>
      <left/>
      <right/>
      <top style="hair">
        <color indexed="47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indexed="47"/>
      </bottom>
      <diagonal/>
    </border>
    <border>
      <left/>
      <right/>
      <top style="thin">
        <color theme="9" tint="0.39994506668294322"/>
      </top>
      <bottom style="hair">
        <color indexed="47"/>
      </bottom>
      <diagonal/>
    </border>
    <border>
      <left/>
      <right/>
      <top style="thin">
        <color theme="9" tint="0.39994506668294322"/>
      </top>
      <bottom/>
      <diagonal/>
    </border>
    <border>
      <left/>
      <right/>
      <top/>
      <bottom style="hair">
        <color theme="9" tint="0.39991454817346722"/>
      </bottom>
      <diagonal/>
    </border>
    <border>
      <left/>
      <right/>
      <top style="thin">
        <color indexed="47"/>
      </top>
      <bottom style="hair">
        <color theme="9" tint="0.39991454817346722"/>
      </bottom>
      <diagonal/>
    </border>
    <border>
      <left/>
      <right/>
      <top style="thin">
        <color indexed="47"/>
      </top>
      <bottom style="thin">
        <color theme="9" tint="0.39991454817346722"/>
      </bottom>
      <diagonal/>
    </border>
    <border>
      <left/>
      <right/>
      <top/>
      <bottom style="thin">
        <color theme="9" tint="0.39991454817346722"/>
      </bottom>
      <diagonal/>
    </border>
  </borders>
  <cellStyleXfs count="9">
    <xf numFmtId="0" fontId="0" fillId="0" borderId="0"/>
    <xf numFmtId="0" fontId="2" fillId="0" borderId="0" applyNumberFormat="0" applyFill="0" applyProtection="0">
      <alignment vertical="center"/>
    </xf>
    <xf numFmtId="0" fontId="3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4" fillId="2" borderId="0" applyNumberFormat="0" applyProtection="0">
      <alignment horizontal="center" vertical="center"/>
    </xf>
    <xf numFmtId="0" fontId="13" fillId="0" borderId="0"/>
    <xf numFmtId="2" fontId="13" fillId="0" borderId="1" applyFill="0" applyProtection="0">
      <alignment vertical="center"/>
    </xf>
    <xf numFmtId="0" fontId="1" fillId="0" borderId="0" applyNumberFormat="0" applyFill="0" applyProtection="0">
      <alignment vertical="center" wrapText="1"/>
    </xf>
    <xf numFmtId="43" fontId="13" fillId="0" borderId="0" applyFont="0" applyFill="0" applyBorder="0" applyAlignment="0" applyProtection="0"/>
  </cellStyleXfs>
  <cellXfs count="137">
    <xf numFmtId="0" fontId="0" fillId="0" borderId="0" xfId="0"/>
    <xf numFmtId="0" fontId="4" fillId="2" borderId="0" xfId="4" applyNumberFormat="1" applyFont="1" applyProtection="1">
      <alignment horizontal="center" vertical="center"/>
    </xf>
    <xf numFmtId="0" fontId="0" fillId="0" borderId="0" xfId="0" applyAlignment="1">
      <alignment vertical="center"/>
    </xf>
    <xf numFmtId="0" fontId="4" fillId="2" borderId="0" xfId="4" applyNumberFormat="1" applyFont="1" applyBorder="1" applyProtection="1">
      <alignment horizontal="center" vertical="center"/>
    </xf>
    <xf numFmtId="0" fontId="4" fillId="2" borderId="0" xfId="4" applyNumberFormat="1" applyFont="1" applyBorder="1" applyAlignment="1" applyProtection="1">
      <alignment vertical="center"/>
    </xf>
    <xf numFmtId="0" fontId="4" fillId="2" borderId="0" xfId="4" applyNumberFormat="1" applyFont="1" applyBorder="1" applyAlignment="1" applyProtection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  <xf numFmtId="0" fontId="5" fillId="0" borderId="0" xfId="3" applyNumberFormat="1" applyFill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3" fontId="0" fillId="3" borderId="0" xfId="0" applyNumberFormat="1" applyFill="1" applyBorder="1" applyAlignment="1">
      <alignment vertical="center"/>
    </xf>
    <xf numFmtId="0" fontId="5" fillId="0" borderId="0" xfId="3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6" fillId="3" borderId="0" xfId="0" applyNumberFormat="1" applyFont="1" applyFill="1" applyAlignment="1" applyProtection="1">
      <alignment vertical="center"/>
    </xf>
    <xf numFmtId="3" fontId="0" fillId="0" borderId="0" xfId="0" applyNumberFormat="1" applyAlignment="1">
      <alignment vertical="center"/>
    </xf>
    <xf numFmtId="0" fontId="9" fillId="2" borderId="0" xfId="4" applyNumberFormat="1" applyFont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4" fillId="2" borderId="0" xfId="4" applyNumberFormat="1" applyAlignment="1" applyProtection="1">
      <alignment vertical="center"/>
    </xf>
    <xf numFmtId="0" fontId="3" fillId="0" borderId="0" xfId="2" quotePrefix="1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3" fontId="0" fillId="3" borderId="0" xfId="0" applyNumberFormat="1" applyFill="1" applyBorder="1" applyAlignment="1">
      <alignment horizontal="right" vertical="center"/>
    </xf>
    <xf numFmtId="2" fontId="0" fillId="0" borderId="3" xfId="0" applyNumberFormat="1" applyBorder="1" applyAlignment="1">
      <alignment vertical="center"/>
    </xf>
    <xf numFmtId="0" fontId="4" fillId="2" borderId="0" xfId="4" quotePrefix="1" applyNumberFormat="1" applyFont="1" applyBorder="1" applyAlignment="1" applyProtection="1">
      <alignment horizontal="right" vertical="center"/>
    </xf>
    <xf numFmtId="0" fontId="3" fillId="0" borderId="0" xfId="0" quotePrefix="1" applyFont="1" applyAlignment="1">
      <alignment horizontal="left" vertical="center"/>
    </xf>
    <xf numFmtId="0" fontId="9" fillId="2" borderId="0" xfId="4" applyNumberFormat="1" applyFont="1" applyBorder="1" applyProtection="1">
      <alignment horizontal="center" vertical="center"/>
    </xf>
    <xf numFmtId="3" fontId="7" fillId="3" borderId="4" xfId="0" applyNumberFormat="1" applyFont="1" applyFill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4" borderId="5" xfId="0" applyNumberForma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2" borderId="0" xfId="4" applyNumberFormat="1" applyFont="1" applyBorder="1" applyAlignment="1" applyProtection="1">
      <alignment horizontal="right" vertical="center" wrapText="1"/>
    </xf>
    <xf numFmtId="0" fontId="6" fillId="3" borderId="5" xfId="0" applyNumberFormat="1" applyFont="1" applyFill="1" applyBorder="1" applyAlignment="1" applyProtection="1">
      <alignment vertical="center"/>
    </xf>
    <xf numFmtId="3" fontId="5" fillId="0" borderId="0" xfId="3" applyNumberFormat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3" fillId="0" borderId="0" xfId="2" applyNumberFormat="1" applyFont="1" applyFill="1" applyBorder="1" applyProtection="1">
      <alignment vertical="center"/>
    </xf>
    <xf numFmtId="3" fontId="0" fillId="0" borderId="3" xfId="0" applyNumberFormat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165" fontId="0" fillId="3" borderId="0" xfId="0" applyNumberFormat="1" applyFill="1" applyBorder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16" fillId="5" borderId="0" xfId="5" applyFont="1" applyFill="1" applyAlignment="1">
      <alignment horizontal="centerContinuous"/>
    </xf>
    <xf numFmtId="0" fontId="17" fillId="5" borderId="0" xfId="5" applyFont="1" applyFill="1" applyAlignment="1">
      <alignment horizontal="centerContinuous" vertical="top" wrapText="1"/>
    </xf>
    <xf numFmtId="0" fontId="5" fillId="6" borderId="0" xfId="3" quotePrefix="1" applyNumberFormat="1" applyFont="1" applyFill="1" applyBorder="1" applyAlignment="1" applyProtection="1">
      <alignment horizontal="left"/>
    </xf>
    <xf numFmtId="0" fontId="5" fillId="6" borderId="0" xfId="3" applyNumberFormat="1" applyFont="1" applyFill="1" applyBorder="1" applyAlignment="1" applyProtection="1"/>
    <xf numFmtId="0" fontId="5" fillId="6" borderId="0" xfId="3" quotePrefix="1" applyFill="1" applyAlignment="1">
      <alignment horizontal="left"/>
    </xf>
    <xf numFmtId="0" fontId="5" fillId="6" borderId="0" xfId="3" applyNumberFormat="1" applyFill="1" applyBorder="1" applyAlignment="1" applyProtection="1">
      <alignment horizontal="left"/>
    </xf>
    <xf numFmtId="0" fontId="5" fillId="6" borderId="0" xfId="3" applyNumberFormat="1" applyFill="1" applyBorder="1" applyAlignment="1" applyProtection="1"/>
    <xf numFmtId="0" fontId="0" fillId="0" borderId="0" xfId="0" applyFont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/>
    <xf numFmtId="3" fontId="0" fillId="0" borderId="11" xfId="0" applyNumberFormat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3" fontId="0" fillId="7" borderId="0" xfId="0" applyNumberForma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3" fontId="12" fillId="3" borderId="5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0" fontId="21" fillId="0" borderId="0" xfId="0" quotePrefix="1" applyFont="1" applyAlignment="1">
      <alignment vertical="center"/>
    </xf>
    <xf numFmtId="0" fontId="21" fillId="0" borderId="0" xfId="0" quotePrefix="1" applyFont="1" applyAlignment="1">
      <alignment horizontal="center" vertical="top"/>
    </xf>
    <xf numFmtId="0" fontId="22" fillId="0" borderId="0" xfId="0" applyFont="1"/>
    <xf numFmtId="165" fontId="0" fillId="0" borderId="0" xfId="0" applyNumberFormat="1" applyFill="1" applyBorder="1" applyAlignment="1">
      <alignment horizontal="right" vertical="center"/>
    </xf>
    <xf numFmtId="3" fontId="0" fillId="8" borderId="0" xfId="0" applyNumberFormat="1" applyFill="1" applyBorder="1" applyAlignment="1">
      <alignment horizontal="right" vertical="center"/>
    </xf>
    <xf numFmtId="165" fontId="0" fillId="8" borderId="3" xfId="0" applyNumberFormat="1" applyFill="1" applyBorder="1" applyAlignment="1">
      <alignment horizontal="right" vertical="center"/>
    </xf>
    <xf numFmtId="1" fontId="0" fillId="0" borderId="0" xfId="0" applyNumberFormat="1"/>
    <xf numFmtId="3" fontId="0" fillId="7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166" fontId="0" fillId="0" borderId="3" xfId="0" applyNumberFormat="1" applyBorder="1" applyAlignment="1">
      <alignment vertical="center"/>
    </xf>
    <xf numFmtId="0" fontId="15" fillId="0" borderId="0" xfId="0" applyFont="1" applyAlignment="1"/>
    <xf numFmtId="167" fontId="0" fillId="0" borderId="0" xfId="8" applyNumberFormat="1" applyFont="1" applyAlignment="1">
      <alignment vertical="center"/>
    </xf>
    <xf numFmtId="0" fontId="23" fillId="0" borderId="0" xfId="0" applyNumberFormat="1" applyFont="1" applyFill="1" applyAlignment="1" applyProtection="1">
      <alignment vertical="center"/>
    </xf>
    <xf numFmtId="0" fontId="24" fillId="0" borderId="0" xfId="1" applyNumberFormat="1" applyFont="1" applyFill="1" applyAlignment="1" applyProtection="1">
      <alignment horizontal="center" vertical="center"/>
    </xf>
    <xf numFmtId="0" fontId="23" fillId="3" borderId="0" xfId="0" applyNumberFormat="1" applyFont="1" applyFill="1" applyAlignment="1" applyProtection="1">
      <alignment vertical="center"/>
    </xf>
    <xf numFmtId="0" fontId="24" fillId="3" borderId="0" xfId="1" applyNumberFormat="1" applyFont="1" applyFill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vertical="center"/>
    </xf>
    <xf numFmtId="0" fontId="24" fillId="0" borderId="3" xfId="1" applyNumberFormat="1" applyFont="1" applyFill="1" applyBorder="1" applyAlignment="1" applyProtection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3" borderId="2" xfId="0" applyNumberFormat="1" applyFont="1" applyFill="1" applyBorder="1" applyAlignment="1" applyProtection="1">
      <alignment vertical="center"/>
    </xf>
    <xf numFmtId="0" fontId="24" fillId="3" borderId="2" xfId="1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4" fillId="0" borderId="0" xfId="1" applyNumberFormat="1" applyFont="1" applyFill="1" applyBorder="1" applyAlignment="1" applyProtection="1">
      <alignment horizontal="center" vertical="center"/>
    </xf>
    <xf numFmtId="0" fontId="23" fillId="3" borderId="0" xfId="0" applyNumberFormat="1" applyFont="1" applyFill="1" applyBorder="1" applyAlignment="1" applyProtection="1">
      <alignment vertical="center"/>
    </xf>
    <xf numFmtId="0" fontId="24" fillId="3" borderId="0" xfId="1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vertical="center" wrapText="1"/>
    </xf>
    <xf numFmtId="0" fontId="26" fillId="0" borderId="0" xfId="0" quotePrefix="1" applyNumberFormat="1" applyFont="1" applyFill="1" applyAlignment="1" applyProtection="1">
      <alignment horizontal="left" vertical="center"/>
    </xf>
    <xf numFmtId="0" fontId="26" fillId="8" borderId="0" xfId="0" quotePrefix="1" applyNumberFormat="1" applyFont="1" applyFill="1" applyAlignment="1" applyProtection="1">
      <alignment horizontal="left" vertical="center"/>
    </xf>
    <xf numFmtId="0" fontId="26" fillId="0" borderId="3" xfId="0" applyNumberFormat="1" applyFont="1" applyFill="1" applyBorder="1" applyAlignment="1" applyProtection="1">
      <alignment vertical="center"/>
    </xf>
    <xf numFmtId="0" fontId="26" fillId="8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Alignment="1" applyProtection="1">
      <alignment vertical="center"/>
    </xf>
    <xf numFmtId="0" fontId="26" fillId="8" borderId="7" xfId="0" applyNumberFormat="1" applyFont="1" applyFill="1" applyBorder="1" applyAlignment="1" applyProtection="1">
      <alignment vertical="center"/>
    </xf>
    <xf numFmtId="0" fontId="24" fillId="3" borderId="7" xfId="1" applyNumberFormat="1" applyFont="1" applyFill="1" applyBorder="1" applyAlignment="1" applyProtection="1">
      <alignment horizontal="center" vertical="center"/>
    </xf>
    <xf numFmtId="0" fontId="25" fillId="0" borderId="0" xfId="0" applyFont="1" applyBorder="1" applyAlignment="1">
      <alignment horizontal="left" vertical="center" wrapText="1" indent="1"/>
    </xf>
    <xf numFmtId="0" fontId="24" fillId="0" borderId="0" xfId="1" applyNumberFormat="1" applyFont="1" applyFill="1" applyBorder="1" applyAlignment="1" applyProtection="1">
      <alignment vertical="center"/>
    </xf>
    <xf numFmtId="0" fontId="25" fillId="7" borderId="0" xfId="0" applyFont="1" applyFill="1" applyBorder="1" applyAlignment="1">
      <alignment horizontal="left" vertical="center" wrapText="1"/>
    </xf>
    <xf numFmtId="0" fontId="24" fillId="7" borderId="0" xfId="1" applyNumberFormat="1" applyFont="1" applyFill="1" applyBorder="1" applyAlignment="1" applyProtection="1">
      <alignment vertical="center"/>
    </xf>
    <xf numFmtId="0" fontId="25" fillId="7" borderId="7" xfId="0" applyFont="1" applyFill="1" applyBorder="1" applyAlignment="1">
      <alignment horizontal="left" vertical="center" wrapText="1"/>
    </xf>
    <xf numFmtId="0" fontId="24" fillId="7" borderId="3" xfId="1" applyNumberFormat="1" applyFont="1" applyFill="1" applyBorder="1" applyAlignment="1" applyProtection="1">
      <alignment vertical="center"/>
    </xf>
    <xf numFmtId="0" fontId="25" fillId="7" borderId="0" xfId="0" quotePrefix="1" applyNumberFormat="1" applyFont="1" applyFill="1" applyAlignment="1" applyProtection="1">
      <alignment horizontal="left" vertical="center"/>
    </xf>
    <xf numFmtId="0" fontId="24" fillId="0" borderId="0" xfId="1" applyNumberFormat="1" applyFont="1" applyFill="1" applyProtection="1">
      <alignment vertical="center"/>
    </xf>
    <xf numFmtId="0" fontId="24" fillId="0" borderId="0" xfId="0" applyFont="1" applyBorder="1" applyAlignment="1">
      <alignment vertical="center"/>
    </xf>
    <xf numFmtId="0" fontId="24" fillId="3" borderId="3" xfId="0" applyFont="1" applyFill="1" applyBorder="1" applyAlignment="1">
      <alignment vertical="center"/>
    </xf>
    <xf numFmtId="0" fontId="24" fillId="3" borderId="4" xfId="0" applyFont="1" applyFill="1" applyBorder="1" applyAlignment="1">
      <alignment vertical="center"/>
    </xf>
    <xf numFmtId="0" fontId="24" fillId="0" borderId="0" xfId="1" applyNumberFormat="1" applyFont="1" applyFill="1" applyBorder="1" applyProtection="1">
      <alignment vertical="center"/>
    </xf>
    <xf numFmtId="0" fontId="24" fillId="3" borderId="12" xfId="0" applyFont="1" applyFill="1" applyBorder="1" applyAlignment="1">
      <alignment vertical="center"/>
    </xf>
    <xf numFmtId="0" fontId="28" fillId="0" borderId="0" xfId="0" quotePrefix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2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3" borderId="3" xfId="0" applyFont="1" applyFill="1" applyBorder="1" applyAlignment="1">
      <alignment horizontal="center" vertical="center"/>
    </xf>
    <xf numFmtId="0" fontId="24" fillId="0" borderId="11" xfId="1" applyNumberFormat="1" applyFont="1" applyFill="1" applyBorder="1" applyProtection="1">
      <alignment vertical="center"/>
    </xf>
    <xf numFmtId="0" fontId="24" fillId="3" borderId="15" xfId="0" applyFont="1" applyFill="1" applyBorder="1" applyAlignment="1">
      <alignment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wrapText="1"/>
    </xf>
  </cellXfs>
  <cellStyles count="9">
    <cellStyle name="Col_Titulo" xfId="7"/>
    <cellStyle name="Col_Unidade" xfId="1"/>
    <cellStyle name="H1" xfId="2"/>
    <cellStyle name="Hiperligação" xfId="3" builtinId="8"/>
    <cellStyle name="Linha1" xfId="4"/>
    <cellStyle name="Normal" xfId="0" builtinId="0"/>
    <cellStyle name="Normal_Tarifs préférentiels PAR zone et SH2  2" xfId="5"/>
    <cellStyle name="ULTIMA_Linha" xfId="6"/>
    <cellStyle name="Vírgula" xfId="8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808000"/>
      <color rgb="FFEAEAEA"/>
      <color rgb="FFDDDDDD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 sz="1100"/>
              <a:t>Batata de Semente</a:t>
            </a:r>
            <a:r>
              <a:rPr lang="pt-PT" sz="1100" baseline="0"/>
              <a:t> - Preço Médio de Importação e de Exportação </a:t>
            </a:r>
            <a:r>
              <a:rPr lang="pt-PT" sz="1100" b="0" baseline="0"/>
              <a:t>(€/kg)</a:t>
            </a:r>
            <a:endParaRPr lang="pt-PT" sz="1100" b="0"/>
          </a:p>
        </c:rich>
      </c:tx>
      <c:layout>
        <c:manualLayout>
          <c:xMode val="edge"/>
          <c:yMode val="edge"/>
          <c:x val="0.14052348249229898"/>
          <c:y val="3.2368560403599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4280645256498965"/>
          <c:h val="0.67376175578939346"/>
        </c:manualLayout>
      </c:layout>
      <c:lineChart>
        <c:grouping val="standard"/>
        <c:varyColors val="0"/>
        <c:ser>
          <c:idx val="0"/>
          <c:order val="0"/>
          <c:tx>
            <c:strRef>
              <c:f>'1'!$B$10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'1'!$E$10:$Q$10</c:f>
              <c:numCache>
                <c:formatCode>0.0</c:formatCode>
                <c:ptCount val="13"/>
                <c:pt idx="0">
                  <c:v>0.45851478012921315</c:v>
                </c:pt>
                <c:pt idx="1">
                  <c:v>0.4969582299349905</c:v>
                </c:pt>
                <c:pt idx="2">
                  <c:v>0.46919173098540184</c:v>
                </c:pt>
                <c:pt idx="3">
                  <c:v>0.49405939415911931</c:v>
                </c:pt>
                <c:pt idx="4">
                  <c:v>0.48899544151345903</c:v>
                </c:pt>
                <c:pt idx="5">
                  <c:v>0.45739446901943354</c:v>
                </c:pt>
                <c:pt idx="6">
                  <c:v>0.49374715965157184</c:v>
                </c:pt>
                <c:pt idx="7">
                  <c:v>0.51004713004189617</c:v>
                </c:pt>
                <c:pt idx="8">
                  <c:v>0.51596065743616548</c:v>
                </c:pt>
                <c:pt idx="9">
                  <c:v>0.57561219689693666</c:v>
                </c:pt>
                <c:pt idx="10">
                  <c:v>0.55663964757298634</c:v>
                </c:pt>
                <c:pt idx="11">
                  <c:v>0.51582741123266984</c:v>
                </c:pt>
                <c:pt idx="12">
                  <c:v>0.56644159709723174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'1'!$B$11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'1'!$E$11:$Q$11</c:f>
              <c:numCache>
                <c:formatCode>0.0</c:formatCode>
                <c:ptCount val="13"/>
                <c:pt idx="0">
                  <c:v>0.53851870642011646</c:v>
                </c:pt>
                <c:pt idx="1">
                  <c:v>0.60373589160693375</c:v>
                </c:pt>
                <c:pt idx="2">
                  <c:v>0.57476562361103656</c:v>
                </c:pt>
                <c:pt idx="3">
                  <c:v>0.68461099439941586</c:v>
                </c:pt>
                <c:pt idx="4">
                  <c:v>0.67115758616238874</c:v>
                </c:pt>
                <c:pt idx="5">
                  <c:v>0.65267325933614484</c:v>
                </c:pt>
                <c:pt idx="6">
                  <c:v>0.62563352427038088</c:v>
                </c:pt>
                <c:pt idx="7">
                  <c:v>0.70642203251094382</c:v>
                </c:pt>
                <c:pt idx="8">
                  <c:v>0.68026352373457244</c:v>
                </c:pt>
                <c:pt idx="9">
                  <c:v>0.79268958914255339</c:v>
                </c:pt>
                <c:pt idx="10">
                  <c:v>0.79167998246879545</c:v>
                </c:pt>
                <c:pt idx="11">
                  <c:v>0.68262926206005448</c:v>
                </c:pt>
                <c:pt idx="12">
                  <c:v>0.76728894141239945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2331152"/>
        <c:axId val="2002337136"/>
      </c:lineChart>
      <c:catAx>
        <c:axId val="200233115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00233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233713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002331152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0142233072654662E-2"/>
          <c:y val="0.89631641966204378"/>
          <c:w val="0.7367986156755959"/>
          <c:h val="6.3636003203527025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 sz="1100"/>
              <a:t>Batata</a:t>
            </a:r>
            <a:r>
              <a:rPr lang="pt-PT" sz="1100" baseline="0"/>
              <a:t> temporã - Preço Médio de Importação e de Exportação </a:t>
            </a:r>
            <a:r>
              <a:rPr lang="pt-PT" sz="1100" b="0" baseline="0"/>
              <a:t>(€/kg)</a:t>
            </a:r>
            <a:endParaRPr lang="pt-PT" sz="1100" b="0"/>
          </a:p>
        </c:rich>
      </c:tx>
      <c:layout>
        <c:manualLayout>
          <c:xMode val="edge"/>
          <c:yMode val="edge"/>
          <c:x val="0.14052348249229898"/>
          <c:y val="3.2368560403599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316614565629041E-2"/>
          <c:y val="0.13819095477386933"/>
          <c:w val="0.87533808387272793"/>
          <c:h val="0.66582914572864327"/>
        </c:manualLayout>
      </c:layout>
      <c:lineChart>
        <c:grouping val="standard"/>
        <c:varyColors val="0"/>
        <c:ser>
          <c:idx val="0"/>
          <c:order val="0"/>
          <c:tx>
            <c:strRef>
              <c:f>'1'!$B$30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'1'!$E$30:$Q$30</c:f>
              <c:numCache>
                <c:formatCode>0.0</c:formatCode>
                <c:ptCount val="13"/>
                <c:pt idx="0">
                  <c:v>0.15552116586782069</c:v>
                </c:pt>
                <c:pt idx="1">
                  <c:v>0.31121417162424897</c:v>
                </c:pt>
                <c:pt idx="2">
                  <c:v>0.1357247607276581</c:v>
                </c:pt>
                <c:pt idx="3">
                  <c:v>0.31759049062722233</c:v>
                </c:pt>
                <c:pt idx="4">
                  <c:v>0.23038273377981935</c:v>
                </c:pt>
                <c:pt idx="5">
                  <c:v>0.1737420228070167</c:v>
                </c:pt>
                <c:pt idx="6">
                  <c:v>0.23827929204585482</c:v>
                </c:pt>
                <c:pt idx="7">
                  <c:v>0.27535552976723981</c:v>
                </c:pt>
                <c:pt idx="8">
                  <c:v>0.17750605131929895</c:v>
                </c:pt>
                <c:pt idx="9">
                  <c:v>0.29885430573128335</c:v>
                </c:pt>
                <c:pt idx="10">
                  <c:v>0.23407514573222432</c:v>
                </c:pt>
                <c:pt idx="11">
                  <c:v>0.20120758183348625</c:v>
                </c:pt>
                <c:pt idx="12">
                  <c:v>0.24918997649692323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'1'!$B$31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'1'!$E$31:$Q$31</c:f>
              <c:numCache>
                <c:formatCode>0.0</c:formatCode>
                <c:ptCount val="13"/>
                <c:pt idx="0">
                  <c:v>0.47142162026170359</c:v>
                </c:pt>
                <c:pt idx="1">
                  <c:v>0.26714061689314839</c:v>
                </c:pt>
                <c:pt idx="2">
                  <c:v>0.35146025856548962</c:v>
                </c:pt>
                <c:pt idx="3">
                  <c:v>0.5872202351870569</c:v>
                </c:pt>
                <c:pt idx="4">
                  <c:v>0.34135214790971391</c:v>
                </c:pt>
                <c:pt idx="5">
                  <c:v>0.45935025166663895</c:v>
                </c:pt>
                <c:pt idx="6">
                  <c:v>0.41746754621576632</c:v>
                </c:pt>
                <c:pt idx="7">
                  <c:v>0.38229492474852605</c:v>
                </c:pt>
                <c:pt idx="8">
                  <c:v>0.384865760957464</c:v>
                </c:pt>
                <c:pt idx="9">
                  <c:v>0.67753085122389867</c:v>
                </c:pt>
                <c:pt idx="10">
                  <c:v>0.61939864715482695</c:v>
                </c:pt>
                <c:pt idx="11">
                  <c:v>0.46310271832263705</c:v>
                </c:pt>
                <c:pt idx="12">
                  <c:v>0.39392433760449019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2337680"/>
        <c:axId val="2002341488"/>
      </c:lineChart>
      <c:catAx>
        <c:axId val="200233768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00234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234148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00233768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0142233072654662E-2"/>
          <c:y val="0.89631641966204378"/>
          <c:w val="0.7367986156755959"/>
          <c:h val="6.3636003203527025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 sz="1100"/>
              <a:t>Outra Batata</a:t>
            </a:r>
            <a:r>
              <a:rPr lang="pt-PT" sz="1100" baseline="0"/>
              <a:t> - Preço Médio de Importação e de Exportação </a:t>
            </a:r>
            <a:r>
              <a:rPr lang="pt-PT" sz="1100" b="0" baseline="0"/>
              <a:t>(€/kg)</a:t>
            </a:r>
            <a:endParaRPr lang="pt-PT" sz="1100" b="0"/>
          </a:p>
        </c:rich>
      </c:tx>
      <c:layout>
        <c:manualLayout>
          <c:xMode val="edge"/>
          <c:yMode val="edge"/>
          <c:x val="0.14052348249229898"/>
          <c:y val="3.2368560403599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5728429949518958"/>
          <c:h val="0.66582914572864327"/>
        </c:manualLayout>
      </c:layout>
      <c:lineChart>
        <c:grouping val="standard"/>
        <c:varyColors val="0"/>
        <c:ser>
          <c:idx val="0"/>
          <c:order val="0"/>
          <c:tx>
            <c:strRef>
              <c:f>'1'!$B$40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'1'!$E$40:$Q$40</c:f>
              <c:numCache>
                <c:formatCode>0.0</c:formatCode>
                <c:ptCount val="13"/>
                <c:pt idx="0">
                  <c:v>0.17301773850183907</c:v>
                </c:pt>
                <c:pt idx="1">
                  <c:v>0.19427089373308881</c:v>
                </c:pt>
                <c:pt idx="2">
                  <c:v>0.14143039519759551</c:v>
                </c:pt>
                <c:pt idx="3">
                  <c:v>0.23140879562932049</c:v>
                </c:pt>
                <c:pt idx="4">
                  <c:v>0.14313256504704741</c:v>
                </c:pt>
                <c:pt idx="5">
                  <c:v>0.1584977361191203</c:v>
                </c:pt>
                <c:pt idx="6">
                  <c:v>0.22570630016488333</c:v>
                </c:pt>
                <c:pt idx="7">
                  <c:v>0.19803298828938387</c:v>
                </c:pt>
                <c:pt idx="8">
                  <c:v>0.19766558286477556</c:v>
                </c:pt>
                <c:pt idx="9">
                  <c:v>0.24689884627748773</c:v>
                </c:pt>
                <c:pt idx="10">
                  <c:v>0.18864530975606156</c:v>
                </c:pt>
                <c:pt idx="11">
                  <c:v>0.18348458056131067</c:v>
                </c:pt>
                <c:pt idx="12">
                  <c:v>0.25590401791390532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'1'!$B$41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>
              <a:solidFill>
                <a:srgbClr val="F79646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'1'!$E$41:$Q$41</c:f>
              <c:numCache>
                <c:formatCode>0.0</c:formatCode>
                <c:ptCount val="13"/>
                <c:pt idx="0">
                  <c:v>0.43403306419737564</c:v>
                </c:pt>
                <c:pt idx="1">
                  <c:v>0.28678714681273831</c:v>
                </c:pt>
                <c:pt idx="2">
                  <c:v>0.30579407720089075</c:v>
                </c:pt>
                <c:pt idx="3">
                  <c:v>0.4848648802650789</c:v>
                </c:pt>
                <c:pt idx="4">
                  <c:v>0.27317057834872727</c:v>
                </c:pt>
                <c:pt idx="5">
                  <c:v>0.36033263623823142</c:v>
                </c:pt>
                <c:pt idx="6">
                  <c:v>0.40867366318731863</c:v>
                </c:pt>
                <c:pt idx="7">
                  <c:v>0.26560202905417618</c:v>
                </c:pt>
                <c:pt idx="8">
                  <c:v>0.31346361924007576</c:v>
                </c:pt>
                <c:pt idx="9">
                  <c:v>0.36253497265768453</c:v>
                </c:pt>
                <c:pt idx="10">
                  <c:v>0.29619181452877907</c:v>
                </c:pt>
                <c:pt idx="11">
                  <c:v>0.35248845772339271</c:v>
                </c:pt>
                <c:pt idx="12">
                  <c:v>0.33240461223380757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2334416"/>
        <c:axId val="2002330064"/>
      </c:lineChart>
      <c:catAx>
        <c:axId val="200233441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00233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233006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00233441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0142233072654662E-2"/>
          <c:y val="0.89631641966204378"/>
          <c:w val="0.7367986156755959"/>
          <c:h val="6.3636003203527025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Batata</a:t>
            </a:r>
            <a:r>
              <a:rPr lang="pt-PT" baseline="0"/>
              <a:t> </a:t>
            </a:r>
            <a:r>
              <a:rPr lang="pt-PT"/>
              <a:t>- Destinos das Saídas 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1545368162785014"/>
          <c:y val="3.647400958027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7912043080176472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'2'!$E$3:$Q$3</c:f>
              <c:numCache>
                <c:formatCode>#,##0</c:formatCode>
                <c:ptCount val="13"/>
                <c:pt idx="0">
                  <c:v>29549.808000000001</c:v>
                </c:pt>
                <c:pt idx="1">
                  <c:v>36503.000999999997</c:v>
                </c:pt>
                <c:pt idx="2">
                  <c:v>44590.614999999998</c:v>
                </c:pt>
                <c:pt idx="3">
                  <c:v>46025.332999999999</c:v>
                </c:pt>
                <c:pt idx="4">
                  <c:v>40797.347999999998</c:v>
                </c:pt>
                <c:pt idx="5">
                  <c:v>25863.286</c:v>
                </c:pt>
                <c:pt idx="6">
                  <c:v>40863.919999999998</c:v>
                </c:pt>
                <c:pt idx="7">
                  <c:v>49123.106</c:v>
                </c:pt>
                <c:pt idx="8">
                  <c:v>25244.803</c:v>
                </c:pt>
                <c:pt idx="9">
                  <c:v>56602.54</c:v>
                </c:pt>
                <c:pt idx="10">
                  <c:v>39388.440999999999</c:v>
                </c:pt>
                <c:pt idx="11">
                  <c:v>40427.966999999997</c:v>
                </c:pt>
                <c:pt idx="12">
                  <c:v>46417.995999999999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'2'!$E$4:$Q$4</c:f>
              <c:numCache>
                <c:formatCode>#,##0</c:formatCode>
                <c:ptCount val="13"/>
                <c:pt idx="0">
                  <c:v>3397.9270000000001</c:v>
                </c:pt>
                <c:pt idx="1">
                  <c:v>3835.1889999999999</c:v>
                </c:pt>
                <c:pt idx="2">
                  <c:v>3713.674</c:v>
                </c:pt>
                <c:pt idx="3">
                  <c:v>3682.4780000000001</c:v>
                </c:pt>
                <c:pt idx="4">
                  <c:v>5897.5640000000003</c:v>
                </c:pt>
                <c:pt idx="5">
                  <c:v>4960.4120000000003</c:v>
                </c:pt>
                <c:pt idx="6">
                  <c:v>3686.89</c:v>
                </c:pt>
                <c:pt idx="7">
                  <c:v>5317.81</c:v>
                </c:pt>
                <c:pt idx="8">
                  <c:v>4070.2979999999998</c:v>
                </c:pt>
                <c:pt idx="9">
                  <c:v>6554.75</c:v>
                </c:pt>
                <c:pt idx="10">
                  <c:v>4856.473</c:v>
                </c:pt>
                <c:pt idx="11">
                  <c:v>5988.5860000000002</c:v>
                </c:pt>
                <c:pt idx="12">
                  <c:v>5043.4179999999997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2325712"/>
        <c:axId val="2002322448"/>
      </c:lineChart>
      <c:catAx>
        <c:axId val="200232571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00232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232244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002325712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76002999625"/>
          <c:y val="0.89631633002396438"/>
          <c:w val="0.60931758530183733"/>
          <c:h val="8.199833716437621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Batata - Área </a:t>
            </a:r>
            <a:r>
              <a:rPr lang="pt-PT" b="0"/>
              <a:t>(ha) </a:t>
            </a:r>
            <a:r>
              <a:rPr lang="pt-PT"/>
              <a:t>e Produção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8236092229367582"/>
          <c:y val="3.34591086789938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lineChart>
        <c:grouping val="standard"/>
        <c:varyColors val="0"/>
        <c:ser>
          <c:idx val="1"/>
          <c:order val="1"/>
          <c:tx>
            <c:strRef>
              <c:f>'4'!$B$8</c:f>
              <c:strCache>
                <c:ptCount val="1"/>
                <c:pt idx="0">
                  <c:v>Produção total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'4'!$D$8:$P$8</c:f>
              <c:numCache>
                <c:formatCode>#,##0</c:formatCode>
                <c:ptCount val="13"/>
                <c:pt idx="0">
                  <c:v>383835</c:v>
                </c:pt>
                <c:pt idx="1">
                  <c:v>389799</c:v>
                </c:pt>
                <c:pt idx="2">
                  <c:v>445649</c:v>
                </c:pt>
                <c:pt idx="3">
                  <c:v>487646</c:v>
                </c:pt>
                <c:pt idx="4">
                  <c:v>539873</c:v>
                </c:pt>
                <c:pt idx="5">
                  <c:v>486790</c:v>
                </c:pt>
                <c:pt idx="6">
                  <c:v>451041</c:v>
                </c:pt>
                <c:pt idx="7">
                  <c:v>515030</c:v>
                </c:pt>
                <c:pt idx="8">
                  <c:v>431686</c:v>
                </c:pt>
                <c:pt idx="9">
                  <c:v>424294</c:v>
                </c:pt>
                <c:pt idx="10">
                  <c:v>409642</c:v>
                </c:pt>
                <c:pt idx="11">
                  <c:v>413323</c:v>
                </c:pt>
                <c:pt idx="12">
                  <c:v>319833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339312"/>
        <c:axId val="2002338224"/>
      </c:lineChart>
      <c:lineChart>
        <c:grouping val="standard"/>
        <c:varyColors val="0"/>
        <c:ser>
          <c:idx val="0"/>
          <c:order val="0"/>
          <c:tx>
            <c:strRef>
              <c:f>'4'!$B$5</c:f>
              <c:strCache>
                <c:ptCount val="1"/>
                <c:pt idx="0">
                  <c:v>Área total</c:v>
                </c:pt>
              </c:strCache>
            </c:strRef>
          </c:tx>
          <c:spPr>
            <a:ln w="38100" cmpd="sng">
              <a:solidFill>
                <a:srgbClr val="008080"/>
              </a:solidFill>
              <a:prstDash val="sysDot"/>
              <a:headEnd type="none"/>
              <a:tailEnd type="none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'4'!$D$5:$P$5</c:f>
              <c:numCache>
                <c:formatCode>#,##0</c:formatCode>
                <c:ptCount val="13"/>
                <c:pt idx="0">
                  <c:v>25531</c:v>
                </c:pt>
                <c:pt idx="1">
                  <c:v>26501</c:v>
                </c:pt>
                <c:pt idx="2">
                  <c:v>25052</c:v>
                </c:pt>
                <c:pt idx="3">
                  <c:v>26758</c:v>
                </c:pt>
                <c:pt idx="4">
                  <c:v>27214</c:v>
                </c:pt>
                <c:pt idx="5">
                  <c:v>24622</c:v>
                </c:pt>
                <c:pt idx="6">
                  <c:v>23296</c:v>
                </c:pt>
                <c:pt idx="7">
                  <c:v>23735</c:v>
                </c:pt>
                <c:pt idx="8">
                  <c:v>20799</c:v>
                </c:pt>
                <c:pt idx="9">
                  <c:v>17989</c:v>
                </c:pt>
                <c:pt idx="10">
                  <c:v>17528</c:v>
                </c:pt>
                <c:pt idx="11">
                  <c:v>16805</c:v>
                </c:pt>
                <c:pt idx="12">
                  <c:v>14511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339856"/>
        <c:axId val="2002320272"/>
      </c:lineChart>
      <c:catAx>
        <c:axId val="200233931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00233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2338224"/>
        <c:scaling>
          <c:orientation val="minMax"/>
          <c:max val="1000000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002339312"/>
        <c:crosses val="autoZero"/>
        <c:crossBetween val="between"/>
        <c:majorUnit val="200000"/>
      </c:valAx>
      <c:catAx>
        <c:axId val="2002339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2320272"/>
        <c:crosses val="autoZero"/>
        <c:auto val="1"/>
        <c:lblAlgn val="ctr"/>
        <c:lblOffset val="100"/>
        <c:noMultiLvlLbl val="0"/>
      </c:catAx>
      <c:valAx>
        <c:axId val="2002320272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8080"/>
                </a:solidFill>
              </a:defRPr>
            </a:pPr>
            <a:endParaRPr lang="pt-PT"/>
          </a:p>
        </c:txPr>
        <c:crossAx val="2002339856"/>
        <c:crosses val="max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8.7049718785151844E-2"/>
          <c:y val="0.91481127762255532"/>
          <c:w val="0.82535003124609418"/>
          <c:h val="8.5188722377444681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/>
              <a:t>Batata</a:t>
            </a:r>
            <a:r>
              <a:rPr lang="pt-PT" baseline="0"/>
              <a:t> - Produção, Importação, Exportação e Consumo Aparente  </a:t>
            </a:r>
            <a:r>
              <a:rPr lang="pt-PT" b="0" baseline="0"/>
              <a:t>(t)</a:t>
            </a:r>
            <a:endParaRPr lang="pt-PT" b="0"/>
          </a:p>
        </c:rich>
      </c:tx>
      <c:layout>
        <c:manualLayout>
          <c:xMode val="edge"/>
          <c:yMode val="edge"/>
          <c:x val="0.13518497981179584"/>
          <c:y val="3.0499798636281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5542624495088437"/>
          <c:h val="0.66582914572864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'7'!$D$4:$P$4</c:f>
              <c:numCache>
                <c:formatCode>#,##0</c:formatCode>
                <c:ptCount val="13"/>
                <c:pt idx="0">
                  <c:v>353048.69899999996</c:v>
                </c:pt>
                <c:pt idx="1">
                  <c:v>344723.78</c:v>
                </c:pt>
                <c:pt idx="2">
                  <c:v>358126.38500000001</c:v>
                </c:pt>
                <c:pt idx="3">
                  <c:v>364777.36899999995</c:v>
                </c:pt>
                <c:pt idx="4">
                  <c:v>318661.94099999999</c:v>
                </c:pt>
                <c:pt idx="5">
                  <c:v>352563.51299999998</c:v>
                </c:pt>
                <c:pt idx="6">
                  <c:v>375079.87299999996</c:v>
                </c:pt>
                <c:pt idx="7">
                  <c:v>312878.02399999998</c:v>
                </c:pt>
                <c:pt idx="8">
                  <c:v>370028.147</c:v>
                </c:pt>
                <c:pt idx="9">
                  <c:v>331534.92000000004</c:v>
                </c:pt>
                <c:pt idx="10">
                  <c:v>332032.26199999999</c:v>
                </c:pt>
                <c:pt idx="11">
                  <c:v>329422.853</c:v>
                </c:pt>
                <c:pt idx="12">
                  <c:v>382183.05599999998</c:v>
                </c:pt>
              </c:numCache>
            </c:numRef>
          </c:val>
        </c:ser>
        <c:ser>
          <c:idx val="2"/>
          <c:order val="1"/>
          <c:tx>
            <c:strRef>
              <c:f>'7'!$B$5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'7'!$D$5:$P$5</c:f>
              <c:numCache>
                <c:formatCode>#,##0</c:formatCode>
                <c:ptCount val="13"/>
                <c:pt idx="0">
                  <c:v>32947.735000000001</c:v>
                </c:pt>
                <c:pt idx="1">
                  <c:v>40338.19</c:v>
                </c:pt>
                <c:pt idx="2">
                  <c:v>48304.288999999997</c:v>
                </c:pt>
                <c:pt idx="3">
                  <c:v>49707.811000000002</c:v>
                </c:pt>
                <c:pt idx="4">
                  <c:v>46694.912000000004</c:v>
                </c:pt>
                <c:pt idx="5">
                  <c:v>30823.698</c:v>
                </c:pt>
                <c:pt idx="6">
                  <c:v>44550.81</c:v>
                </c:pt>
                <c:pt idx="7">
                  <c:v>54440.915999999997</c:v>
                </c:pt>
                <c:pt idx="8">
                  <c:v>29315.100999999999</c:v>
                </c:pt>
                <c:pt idx="9">
                  <c:v>63157.29</c:v>
                </c:pt>
                <c:pt idx="10">
                  <c:v>44244.914000000004</c:v>
                </c:pt>
                <c:pt idx="11">
                  <c:v>46416.553</c:v>
                </c:pt>
                <c:pt idx="12">
                  <c:v>51461.414000000004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2315920"/>
        <c:axId val="2002340400"/>
      </c:barChart>
      <c:lineChart>
        <c:grouping val="standard"/>
        <c:varyColors val="0"/>
        <c:ser>
          <c:idx val="3"/>
          <c:order val="2"/>
          <c:tx>
            <c:strRef>
              <c:f>'7'!$B$3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 cmpd="sng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val>
            <c:numRef>
              <c:f>'7'!$D$3:$P$3</c:f>
              <c:numCache>
                <c:formatCode>#,##0</c:formatCode>
                <c:ptCount val="13"/>
                <c:pt idx="0">
                  <c:v>383835</c:v>
                </c:pt>
                <c:pt idx="1">
                  <c:v>389799</c:v>
                </c:pt>
                <c:pt idx="2">
                  <c:v>445649</c:v>
                </c:pt>
                <c:pt idx="3">
                  <c:v>487646</c:v>
                </c:pt>
                <c:pt idx="4">
                  <c:v>539873</c:v>
                </c:pt>
                <c:pt idx="5">
                  <c:v>486790</c:v>
                </c:pt>
                <c:pt idx="6">
                  <c:v>451041</c:v>
                </c:pt>
                <c:pt idx="7">
                  <c:v>515030</c:v>
                </c:pt>
                <c:pt idx="8">
                  <c:v>431686</c:v>
                </c:pt>
                <c:pt idx="9">
                  <c:v>424294</c:v>
                </c:pt>
                <c:pt idx="10">
                  <c:v>409642</c:v>
                </c:pt>
                <c:pt idx="11">
                  <c:v>413323</c:v>
                </c:pt>
                <c:pt idx="12">
                  <c:v>319833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'7'!$B$8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prstDash val="sysDot"/>
            </a:ln>
          </c:spPr>
          <c:marker>
            <c:symbol val="none"/>
          </c:marker>
          <c:val>
            <c:numRef>
              <c:f>'7'!$D$8:$P$8</c:f>
              <c:numCache>
                <c:formatCode>#,##0</c:formatCode>
                <c:ptCount val="13"/>
                <c:pt idx="0">
                  <c:v>703935.96400000004</c:v>
                </c:pt>
                <c:pt idx="1">
                  <c:v>694184.59000000008</c:v>
                </c:pt>
                <c:pt idx="2">
                  <c:v>755471.09600000002</c:v>
                </c:pt>
                <c:pt idx="3">
                  <c:v>802715.55799999996</c:v>
                </c:pt>
                <c:pt idx="4">
                  <c:v>811840.02899999998</c:v>
                </c:pt>
                <c:pt idx="5">
                  <c:v>808529.81500000006</c:v>
                </c:pt>
                <c:pt idx="6">
                  <c:v>781570.06299999985</c:v>
                </c:pt>
                <c:pt idx="7">
                  <c:v>773467.10800000001</c:v>
                </c:pt>
                <c:pt idx="8">
                  <c:v>772399.04599999997</c:v>
                </c:pt>
                <c:pt idx="9">
                  <c:v>692671.63</c:v>
                </c:pt>
                <c:pt idx="10">
                  <c:v>697429.348</c:v>
                </c:pt>
                <c:pt idx="11">
                  <c:v>696329.3</c:v>
                </c:pt>
                <c:pt idx="12">
                  <c:v>650554.64199999999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315920"/>
        <c:axId val="2002340400"/>
      </c:lineChart>
      <c:catAx>
        <c:axId val="200231592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0234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234040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02315920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357394364109E-2"/>
          <c:y val="0.90269226877107822"/>
          <c:w val="0.7986499574877084"/>
          <c:h val="6.037939701981698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Batata - Grau de Auto-Aprovisionamento e Grau de Abastecimento do Mercado Interno </a:t>
            </a:r>
            <a:r>
              <a:rPr lang="pt-PT" sz="1200" b="0" i="0" u="none" strike="noStrike" baseline="0">
                <a:effectLst/>
              </a:rPr>
              <a:t>(%)</a:t>
            </a:r>
            <a:endParaRPr lang="pt-PT" b="0"/>
          </a:p>
        </c:rich>
      </c:tx>
      <c:layout>
        <c:manualLayout>
          <c:xMode val="edge"/>
          <c:yMode val="edge"/>
          <c:x val="0.14421952426238896"/>
          <c:y val="1.6406239375518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744061481828E-2"/>
          <c:y val="0.13819091596582245"/>
          <c:w val="0.86622928285159206"/>
          <c:h val="0.65155290821807899"/>
        </c:manualLayout>
      </c:layout>
      <c:lineChart>
        <c:grouping val="standard"/>
        <c:varyColors val="0"/>
        <c:ser>
          <c:idx val="1"/>
          <c:order val="0"/>
          <c:tx>
            <c:strRef>
              <c:f>'7'!$B$9</c:f>
              <c:strCache>
                <c:ptCount val="1"/>
                <c:pt idx="0">
                  <c:v>Grau de Auto-Aprovisionamento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'7'!$D$9:$P$9</c:f>
              <c:numCache>
                <c:formatCode>#\ ##0.0</c:formatCode>
                <c:ptCount val="13"/>
                <c:pt idx="0">
                  <c:v>54.526976831659645</c:v>
                </c:pt>
                <c:pt idx="1">
                  <c:v>56.152067564622833</c:v>
                </c:pt>
                <c:pt idx="2">
                  <c:v>58.989550011851144</c:v>
                </c:pt>
                <c:pt idx="3">
                  <c:v>60.749538879623913</c:v>
                </c:pt>
                <c:pt idx="4">
                  <c:v>66.499923718346238</c:v>
                </c:pt>
                <c:pt idx="5">
                  <c:v>60.206808823741397</c:v>
                </c:pt>
                <c:pt idx="6">
                  <c:v>57.709605491887949</c:v>
                </c:pt>
                <c:pt idx="7">
                  <c:v>66.587188346217303</c:v>
                </c:pt>
                <c:pt idx="8">
                  <c:v>55.888986688365229</c:v>
                </c:pt>
                <c:pt idx="9">
                  <c:v>61.254710258596845</c:v>
                </c:pt>
                <c:pt idx="10">
                  <c:v>58.735985397620517</c:v>
                </c:pt>
                <c:pt idx="11">
                  <c:v>59.357404607274169</c:v>
                </c:pt>
                <c:pt idx="12">
                  <c:v>49.163126254350829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'7'!$B$10</c:f>
              <c:strCache>
                <c:ptCount val="1"/>
                <c:pt idx="0">
                  <c:v>Grau de Abastecimento
do mercado interno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'7'!$D$10:$P$10</c:f>
              <c:numCache>
                <c:formatCode>#\ ##0.0</c:formatCode>
                <c:ptCount val="13"/>
                <c:pt idx="0">
                  <c:v>49.846475097840006</c:v>
                </c:pt>
                <c:pt idx="1">
                  <c:v>50.341193831456266</c:v>
                </c:pt>
                <c:pt idx="2">
                  <c:v>52.595620547738328</c:v>
                </c:pt>
                <c:pt idx="3">
                  <c:v>54.557082472792942</c:v>
                </c:pt>
                <c:pt idx="4">
                  <c:v>60.748185650254506</c:v>
                </c:pt>
                <c:pt idx="5">
                  <c:v>56.394494493687908</c:v>
                </c:pt>
                <c:pt idx="6">
                  <c:v>52.009437060539007</c:v>
                </c:pt>
                <c:pt idx="7">
                  <c:v>59.548632286507008</c:v>
                </c:pt>
                <c:pt idx="8">
                  <c:v>52.093655615416182</c:v>
                </c:pt>
                <c:pt idx="9">
                  <c:v>52.136783774441575</c:v>
                </c:pt>
                <c:pt idx="10">
                  <c:v>52.391985947800976</c:v>
                </c:pt>
                <c:pt idx="11">
                  <c:v>52.691513483634822</c:v>
                </c:pt>
                <c:pt idx="12">
                  <c:v>41.252735538854246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2321360"/>
        <c:axId val="2002326256"/>
      </c:lineChart>
      <c:catAx>
        <c:axId val="200232136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0232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2326256"/>
        <c:scaling>
          <c:orientation val="minMax"/>
          <c:max val="100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02321360"/>
        <c:crosses val="autoZero"/>
        <c:crossBetween val="between"/>
        <c:majorUnit val="20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60372485985E-2"/>
          <c:y val="0.87906098173898473"/>
          <c:w val="0.83348723658265034"/>
          <c:h val="0.10860439858810755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pt/imgres?imgurl=http://www.nutripaulamello.com.br/blog/wp-content/uploads/2017/12/diferen%C3%A7as-entre-batata-doce-e-inglesa-490-277px.jpg&amp;imgrefurl=http://www.nutripaulamello.com.br/blog/diferencas-entre-batata-doce-e-inglesa/&amp;docid=SUIC55s9S7eaLM&amp;tbnid=8Lr2h_0JZgWcMM:&amp;vet=10ahUKEwixvc7oyqPdAhUD3xoKHXi6DpMQMwg6KAswCw..i&amp;w=490&amp;h=277&amp;hl=pt-PT&amp;bih=888&amp;biw=1626&amp;q=batata&amp;ved=0ahUKEwixvc7oyqPdAhUD3xoKHXi6DpMQMwg6KAswCw&amp;iact=mrc&amp;uact=8" TargetMode="External"/><Relationship Id="rId7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6" Type="http://schemas.openxmlformats.org/officeDocument/2006/relationships/hyperlink" Target="http://www.gpp.pt" TargetMode="External"/><Relationship Id="rId5" Type="http://schemas.openxmlformats.org/officeDocument/2006/relationships/image" Target="../media/image2.jpeg"/><Relationship Id="rId4" Type="http://schemas.openxmlformats.org/officeDocument/2006/relationships/hyperlink" Target="http://www.google.pt/url?sa=i&amp;rct=j&amp;q=&amp;esrc=s&amp;source=images&amp;cd=&amp;cad=rja&amp;uact=8&amp;ved=2ahUKEwjjqMj_yqPdAhUSzhoKHeVNAuIQjRx6BAgBEAU&amp;url=http://www.nutripaulamello.com.br/blog/diferencas-entre-batata-doce-e-inglesa/&amp;psig=AOvVaw141xr54XGPYkl19qGUEgny&amp;ust=1536227307005957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441613</xdr:colOff>
      <xdr:row>8</xdr:row>
      <xdr:rowOff>34639</xdr:rowOff>
    </xdr:from>
    <xdr:to>
      <xdr:col>0</xdr:col>
      <xdr:colOff>2251364</xdr:colOff>
      <xdr:row>9</xdr:row>
      <xdr:rowOff>126953</xdr:rowOff>
    </xdr:to>
    <xdr:pic>
      <xdr:nvPicPr>
        <xdr:cNvPr id="7193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613" y="2043548"/>
          <a:ext cx="1809751" cy="343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136813</xdr:rowOff>
    </xdr:to>
    <xdr:sp macro="" textlink="">
      <xdr:nvSpPr>
        <xdr:cNvPr id="1025" name="8Lr2h_0JZgWcMM:" descr="Resultado de imagem para batata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9070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136813</xdr:rowOff>
    </xdr:to>
    <xdr:sp macro="" textlink="">
      <xdr:nvSpPr>
        <xdr:cNvPr id="1026" name="8Lr2h_0JZgWcMM:" descr="Resultado de imagem para batata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9070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4</xdr:col>
      <xdr:colOff>466725</xdr:colOff>
      <xdr:row>31</xdr:row>
      <xdr:rowOff>38966</xdr:rowOff>
    </xdr:to>
    <xdr:sp macro="" textlink="">
      <xdr:nvSpPr>
        <xdr:cNvPr id="1027" name="AutoShape 3" descr="Resultado de imagem para batata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790700" y="3200400"/>
          <a:ext cx="4667250" cy="2638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147202</xdr:colOff>
      <xdr:row>2</xdr:row>
      <xdr:rowOff>181843</xdr:rowOff>
    </xdr:from>
    <xdr:to>
      <xdr:col>0</xdr:col>
      <xdr:colOff>2239391</xdr:colOff>
      <xdr:row>8</xdr:row>
      <xdr:rowOff>51955</xdr:rowOff>
    </xdr:to>
    <xdr:pic>
      <xdr:nvPicPr>
        <xdr:cNvPr id="9" name="Imagem 8" descr="Diferenças entre batata doce e ingles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02" y="684070"/>
          <a:ext cx="2092189" cy="1376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34636</xdr:colOff>
      <xdr:row>0</xdr:row>
      <xdr:rowOff>69273</xdr:rowOff>
    </xdr:from>
    <xdr:to>
      <xdr:col>0</xdr:col>
      <xdr:colOff>2418379</xdr:colOff>
      <xdr:row>1</xdr:row>
      <xdr:rowOff>129082</xdr:rowOff>
    </xdr:to>
    <xdr:pic>
      <xdr:nvPicPr>
        <xdr:cNvPr id="8" name="Imagem 7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4636" y="69273"/>
          <a:ext cx="2383743" cy="310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897969</xdr:colOff>
      <xdr:row>52</xdr:row>
      <xdr:rowOff>59126</xdr:rowOff>
    </xdr:from>
    <xdr:to>
      <xdr:col>7</xdr:col>
      <xdr:colOff>330868</xdr:colOff>
      <xdr:row>72</xdr:row>
      <xdr:rowOff>130342</xdr:rowOff>
    </xdr:to>
    <xdr:graphicFrame macro="">
      <xdr:nvGraphicFramePr>
        <xdr:cNvPr id="103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461212</xdr:colOff>
      <xdr:row>52</xdr:row>
      <xdr:rowOff>19682</xdr:rowOff>
    </xdr:from>
    <xdr:to>
      <xdr:col>15</xdr:col>
      <xdr:colOff>772027</xdr:colOff>
      <xdr:row>72</xdr:row>
      <xdr:rowOff>109287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230606</xdr:colOff>
      <xdr:row>74</xdr:row>
      <xdr:rowOff>125806</xdr:rowOff>
    </xdr:from>
    <xdr:to>
      <xdr:col>11</xdr:col>
      <xdr:colOff>671764</xdr:colOff>
      <xdr:row>95</xdr:row>
      <xdr:rowOff>40103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711866</xdr:colOff>
      <xdr:row>10</xdr:row>
      <xdr:rowOff>84165</xdr:rowOff>
    </xdr:from>
    <xdr:to>
      <xdr:col>13</xdr:col>
      <xdr:colOff>110289</xdr:colOff>
      <xdr:row>30</xdr:row>
      <xdr:rowOff>140370</xdr:rowOff>
    </xdr:to>
    <xdr:graphicFrame macro="">
      <xdr:nvGraphicFramePr>
        <xdr:cNvPr id="205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14</xdr:row>
      <xdr:rowOff>216569</xdr:rowOff>
    </xdr:from>
    <xdr:to>
      <xdr:col>11</xdr:col>
      <xdr:colOff>822158</xdr:colOff>
      <xdr:row>34</xdr:row>
      <xdr:rowOff>140368</xdr:rowOff>
    </xdr:to>
    <xdr:graphicFrame macro="">
      <xdr:nvGraphicFramePr>
        <xdr:cNvPr id="308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85725</xdr:rowOff>
    </xdr:from>
    <xdr:to>
      <xdr:col>9</xdr:col>
      <xdr:colOff>581025</xdr:colOff>
      <xdr:row>7</xdr:row>
      <xdr:rowOff>123825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61925" y="1485900"/>
          <a:ext cx="885825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Nota: As produções de batata certificada são as seguintes: Batata de Trás-os-Montes IGP e Batata Doce de Aljezur IG</a:t>
          </a:r>
          <a:endParaRPr lang="pt-PT" sz="1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971550</xdr:colOff>
      <xdr:row>15</xdr:row>
      <xdr:rowOff>153402</xdr:rowOff>
    </xdr:from>
    <xdr:to>
      <xdr:col>7</xdr:col>
      <xdr:colOff>171450</xdr:colOff>
      <xdr:row>38</xdr:row>
      <xdr:rowOff>31081</xdr:rowOff>
    </xdr:to>
    <xdr:graphicFrame macro="">
      <xdr:nvGraphicFramePr>
        <xdr:cNvPr id="615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15</xdr:row>
      <xdr:rowOff>95250</xdr:rowOff>
    </xdr:from>
    <xdr:to>
      <xdr:col>15</xdr:col>
      <xdr:colOff>221974</xdr:colOff>
      <xdr:row>38</xdr:row>
      <xdr:rowOff>47625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6.5703125" customWidth="1"/>
    <col min="2" max="2" width="44.7109375" customWidth="1"/>
  </cols>
  <sheetData>
    <row r="1" spans="1:2" ht="20.100000000000001" customHeight="1" x14ac:dyDescent="0.35">
      <c r="B1" s="44" t="s">
        <v>58</v>
      </c>
    </row>
    <row r="2" spans="1:2" ht="20.100000000000001" customHeight="1" x14ac:dyDescent="0.2">
      <c r="B2" s="45" t="s">
        <v>79</v>
      </c>
    </row>
    <row r="3" spans="1:2" ht="19.5" customHeight="1" x14ac:dyDescent="0.2">
      <c r="A3" s="70" t="s">
        <v>118</v>
      </c>
      <c r="B3" s="46" t="s">
        <v>0</v>
      </c>
    </row>
    <row r="4" spans="1:2" ht="19.5" customHeight="1" x14ac:dyDescent="0.2">
      <c r="A4" s="69"/>
      <c r="B4" s="47" t="s">
        <v>59</v>
      </c>
    </row>
    <row r="5" spans="1:2" ht="19.5" customHeight="1" x14ac:dyDescent="0.2">
      <c r="B5" s="47" t="s">
        <v>64</v>
      </c>
    </row>
    <row r="6" spans="1:2" ht="19.5" customHeight="1" x14ac:dyDescent="0.2">
      <c r="B6" s="47" t="s">
        <v>1</v>
      </c>
    </row>
    <row r="7" spans="1:2" ht="19.5" customHeight="1" x14ac:dyDescent="0.2">
      <c r="B7" s="48" t="s">
        <v>60</v>
      </c>
    </row>
    <row r="8" spans="1:2" ht="19.5" customHeight="1" x14ac:dyDescent="0.2">
      <c r="B8" s="49" t="s">
        <v>32</v>
      </c>
    </row>
    <row r="9" spans="1:2" ht="19.5" customHeight="1" x14ac:dyDescent="0.2">
      <c r="A9" s="79" t="s">
        <v>57</v>
      </c>
      <c r="B9" s="50" t="s">
        <v>31</v>
      </c>
    </row>
    <row r="13" spans="1:2" x14ac:dyDescent="0.2">
      <c r="B13" s="71"/>
    </row>
  </sheetData>
  <sheetProtection selectLockedCells="1" selectUnlockedCells="1"/>
  <phoneticPr fontId="8" type="noConversion"/>
  <hyperlinks>
    <hyperlink ref="B3" location="1!A1" display="1. Comércio Internacional"/>
    <hyperlink ref="B4" location="2!A1" display="2. Destinos das Saídas - UE/PT"/>
    <hyperlink ref="B5" location="3!A1" display="3. Principais Destinos das Saídas"/>
    <hyperlink ref="B6" location="4!A1" display="4. Área e Produção"/>
    <hyperlink ref="B9" location="'7'!A1" display="7. Indicadores de análise do Comércio Internacional"/>
    <hyperlink ref="B8" location="'6'!A1" display="6. Produção Certificada de Batata IGP"/>
    <hyperlink ref="B7" location="'5'!A1" display="5. Balanços de Aprovisionamento"/>
  </hyperlink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38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3" width="20.7109375" style="2" customWidth="1"/>
    <col min="4" max="4" width="10.7109375" style="2" customWidth="1"/>
    <col min="5" max="17" width="12.7109375" style="2" customWidth="1"/>
    <col min="18" max="16384" width="9.140625" style="2"/>
  </cols>
  <sheetData>
    <row r="1" spans="2:24" ht="30" customHeight="1" x14ac:dyDescent="0.2">
      <c r="B1" s="26" t="s">
        <v>80</v>
      </c>
    </row>
    <row r="2" spans="2:24" ht="21" customHeight="1" x14ac:dyDescent="0.2">
      <c r="B2" s="3" t="s">
        <v>22</v>
      </c>
      <c r="C2" s="3" t="s">
        <v>2</v>
      </c>
      <c r="D2" s="27" t="s">
        <v>3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>
        <v>2022</v>
      </c>
    </row>
    <row r="3" spans="2:24" ht="15.95" customHeight="1" x14ac:dyDescent="0.2">
      <c r="B3" s="127" t="s">
        <v>66</v>
      </c>
      <c r="C3" s="129" t="s">
        <v>115</v>
      </c>
      <c r="D3" s="115" t="s">
        <v>4</v>
      </c>
      <c r="E3" s="7">
        <v>37737.186999999998</v>
      </c>
      <c r="F3" s="7">
        <v>48566.623</v>
      </c>
      <c r="G3" s="7">
        <v>47532.677000000003</v>
      </c>
      <c r="H3" s="7">
        <v>52440.106</v>
      </c>
      <c r="I3" s="7">
        <v>43696.300999999999</v>
      </c>
      <c r="J3" s="7">
        <v>42754.625</v>
      </c>
      <c r="K3" s="7">
        <v>43080.101999999999</v>
      </c>
      <c r="L3" s="7">
        <v>40157.188999999998</v>
      </c>
      <c r="M3" s="7">
        <v>41943.478999999999</v>
      </c>
      <c r="N3" s="7">
        <v>42365.169000000002</v>
      </c>
      <c r="O3" s="7">
        <v>36048.088000000003</v>
      </c>
      <c r="P3" s="7">
        <v>36304.262999999999</v>
      </c>
      <c r="Q3" s="7">
        <v>32295.792000000001</v>
      </c>
    </row>
    <row r="4" spans="2:24" ht="15.95" customHeight="1" x14ac:dyDescent="0.2">
      <c r="B4" s="127"/>
      <c r="C4" s="129"/>
      <c r="D4" s="112" t="s">
        <v>5</v>
      </c>
      <c r="E4" s="7">
        <v>5219.4380000000001</v>
      </c>
      <c r="F4" s="7">
        <v>6895.2749999999996</v>
      </c>
      <c r="G4" s="7">
        <v>6355.9089999999997</v>
      </c>
      <c r="H4" s="7">
        <v>6551.2809999999999</v>
      </c>
      <c r="I4" s="7">
        <v>5508.5230000000001</v>
      </c>
      <c r="J4" s="7">
        <v>4906.7629999999999</v>
      </c>
      <c r="K4" s="7">
        <v>6758.4229999999998</v>
      </c>
      <c r="L4" s="7">
        <v>5182.3779999999997</v>
      </c>
      <c r="M4" s="7">
        <v>5305.0249999999996</v>
      </c>
      <c r="N4" s="7">
        <v>4852.5590000000002</v>
      </c>
      <c r="O4" s="7">
        <v>5147.393</v>
      </c>
      <c r="P4" s="7">
        <v>4991.0429999999997</v>
      </c>
      <c r="Q4" s="7">
        <v>5070.3220000000001</v>
      </c>
      <c r="V4" s="17"/>
      <c r="W4" s="17"/>
      <c r="X4" s="11"/>
    </row>
    <row r="5" spans="2:24" ht="15.95" customHeight="1" x14ac:dyDescent="0.2">
      <c r="B5" s="127"/>
      <c r="C5" s="129"/>
      <c r="D5" s="113" t="s">
        <v>6</v>
      </c>
      <c r="E5" s="8">
        <f>E4-E3</f>
        <v>-32517.748999999996</v>
      </c>
      <c r="F5" s="8">
        <f t="shared" ref="F5" si="0">F4-F3</f>
        <v>-41671.347999999998</v>
      </c>
      <c r="G5" s="8">
        <f t="shared" ref="G5:H5" si="1">G4-G3</f>
        <v>-41176.768000000004</v>
      </c>
      <c r="H5" s="8">
        <f t="shared" si="1"/>
        <v>-45888.824999999997</v>
      </c>
      <c r="I5" s="8">
        <f t="shared" ref="I5:J5" si="2">I4-I3</f>
        <v>-38187.777999999998</v>
      </c>
      <c r="J5" s="8">
        <f t="shared" si="2"/>
        <v>-37847.862000000001</v>
      </c>
      <c r="K5" s="8">
        <f t="shared" ref="K5:L5" si="3">K4-K3</f>
        <v>-36321.678999999996</v>
      </c>
      <c r="L5" s="8">
        <f t="shared" si="3"/>
        <v>-34974.811000000002</v>
      </c>
      <c r="M5" s="8">
        <f t="shared" ref="M5:N5" si="4">M4-M3</f>
        <v>-36638.453999999998</v>
      </c>
      <c r="N5" s="8">
        <f t="shared" si="4"/>
        <v>-37512.61</v>
      </c>
      <c r="O5" s="8">
        <f t="shared" ref="O5:P5" si="5">O4-O3</f>
        <v>-30900.695000000003</v>
      </c>
      <c r="P5" s="8">
        <f t="shared" si="5"/>
        <v>-31313.22</v>
      </c>
      <c r="Q5" s="8">
        <f t="shared" ref="Q5" si="6">Q4-Q3</f>
        <v>-27225.47</v>
      </c>
      <c r="V5" s="17"/>
      <c r="W5" s="17"/>
      <c r="X5" s="11"/>
    </row>
    <row r="6" spans="2:24" ht="15.95" customHeight="1" x14ac:dyDescent="0.2">
      <c r="B6" s="127"/>
      <c r="C6" s="129" t="s">
        <v>116</v>
      </c>
      <c r="D6" s="115" t="s">
        <v>4</v>
      </c>
      <c r="E6" s="7">
        <v>17303.058000000001</v>
      </c>
      <c r="F6" s="7">
        <v>24135.582999999999</v>
      </c>
      <c r="G6" s="7">
        <v>22301.938999999998</v>
      </c>
      <c r="H6" s="7">
        <v>25908.526999999998</v>
      </c>
      <c r="I6" s="7">
        <v>21367.292000000001</v>
      </c>
      <c r="J6" s="7">
        <v>19555.728999999999</v>
      </c>
      <c r="K6" s="7">
        <v>21270.678</v>
      </c>
      <c r="L6" s="7">
        <v>20482.059000000001</v>
      </c>
      <c r="M6" s="7">
        <v>21641.185000000001</v>
      </c>
      <c r="N6" s="7">
        <v>24385.907999999999</v>
      </c>
      <c r="O6" s="7">
        <v>20065.794999999998</v>
      </c>
      <c r="P6" s="7">
        <v>18726.734</v>
      </c>
      <c r="Q6" s="7">
        <v>18293.68</v>
      </c>
      <c r="V6" s="17"/>
      <c r="W6" s="17"/>
      <c r="X6" s="11"/>
    </row>
    <row r="7" spans="2:24" ht="15.95" customHeight="1" x14ac:dyDescent="0.2">
      <c r="B7" s="127"/>
      <c r="C7" s="129"/>
      <c r="D7" s="112" t="s">
        <v>5</v>
      </c>
      <c r="E7" s="7">
        <v>2810.7649999999999</v>
      </c>
      <c r="F7" s="7">
        <v>4162.9250000000002</v>
      </c>
      <c r="G7" s="7">
        <v>3653.1579999999999</v>
      </c>
      <c r="H7" s="7">
        <v>4485.0789999999997</v>
      </c>
      <c r="I7" s="7">
        <v>3697.087</v>
      </c>
      <c r="J7" s="7">
        <v>3202.5129999999999</v>
      </c>
      <c r="K7" s="7">
        <v>4228.2960000000003</v>
      </c>
      <c r="L7" s="7">
        <v>3660.9459999999999</v>
      </c>
      <c r="M7" s="7">
        <v>3608.8150000000001</v>
      </c>
      <c r="N7" s="7">
        <v>3846.5729999999999</v>
      </c>
      <c r="O7" s="7">
        <v>4075.0880000000002</v>
      </c>
      <c r="P7" s="7">
        <v>3407.0320000000002</v>
      </c>
      <c r="Q7" s="7">
        <v>3890.402</v>
      </c>
      <c r="V7" s="17"/>
      <c r="W7" s="17"/>
      <c r="X7" s="11"/>
    </row>
    <row r="8" spans="2:24" ht="15.95" customHeight="1" x14ac:dyDescent="0.2">
      <c r="B8" s="128"/>
      <c r="C8" s="130"/>
      <c r="D8" s="116" t="s">
        <v>6</v>
      </c>
      <c r="E8" s="56">
        <f>E7-E6</f>
        <v>-14492.293000000001</v>
      </c>
      <c r="F8" s="56">
        <f t="shared" ref="F8" si="7">F7-F6</f>
        <v>-19972.657999999999</v>
      </c>
      <c r="G8" s="56">
        <f t="shared" ref="G8:H8" si="8">G7-G6</f>
        <v>-18648.780999999999</v>
      </c>
      <c r="H8" s="56">
        <f t="shared" si="8"/>
        <v>-21423.447999999997</v>
      </c>
      <c r="I8" s="56">
        <f t="shared" ref="I8:J8" si="9">I7-I6</f>
        <v>-17670.205000000002</v>
      </c>
      <c r="J8" s="56">
        <f t="shared" si="9"/>
        <v>-16353.216</v>
      </c>
      <c r="K8" s="56">
        <f t="shared" ref="K8:L8" si="10">K7-K6</f>
        <v>-17042.381999999998</v>
      </c>
      <c r="L8" s="56">
        <f t="shared" si="10"/>
        <v>-16821.113000000001</v>
      </c>
      <c r="M8" s="56">
        <f t="shared" ref="M8:N8" si="11">M7-M6</f>
        <v>-18032.370000000003</v>
      </c>
      <c r="N8" s="56">
        <f t="shared" si="11"/>
        <v>-20539.334999999999</v>
      </c>
      <c r="O8" s="56">
        <f t="shared" ref="O8:P8" si="12">O7-O6</f>
        <v>-15990.706999999999</v>
      </c>
      <c r="P8" s="56">
        <f t="shared" si="12"/>
        <v>-15319.702000000001</v>
      </c>
      <c r="Q8" s="56">
        <f t="shared" ref="Q8" si="13">Q7-Q6</f>
        <v>-14403.278</v>
      </c>
      <c r="V8" s="17"/>
      <c r="W8" s="17"/>
      <c r="X8" s="11"/>
    </row>
    <row r="9" spans="2:24" ht="8.1" customHeight="1" x14ac:dyDescent="0.2">
      <c r="B9" s="117"/>
      <c r="C9" s="118"/>
      <c r="D9" s="118"/>
      <c r="V9" s="17"/>
      <c r="W9" s="17"/>
      <c r="X9" s="11"/>
    </row>
    <row r="10" spans="2:24" ht="15" customHeight="1" x14ac:dyDescent="0.2">
      <c r="B10" s="119" t="s">
        <v>23</v>
      </c>
      <c r="C10" s="120"/>
      <c r="D10" s="121" t="s">
        <v>7</v>
      </c>
      <c r="E10" s="29">
        <f>E6/E3</f>
        <v>0.45851478012921315</v>
      </c>
      <c r="F10" s="29">
        <f t="shared" ref="F10" si="14">F6/F3</f>
        <v>0.4969582299349905</v>
      </c>
      <c r="G10" s="29">
        <f t="shared" ref="G10:H10" si="15">G6/G3</f>
        <v>0.46919173098540184</v>
      </c>
      <c r="H10" s="29">
        <f t="shared" si="15"/>
        <v>0.49405939415911931</v>
      </c>
      <c r="I10" s="29">
        <f t="shared" ref="I10:J10" si="16">I6/I3</f>
        <v>0.48899544151345903</v>
      </c>
      <c r="J10" s="29">
        <f t="shared" si="16"/>
        <v>0.45739446901943354</v>
      </c>
      <c r="K10" s="29">
        <f t="shared" ref="K10:L10" si="17">K6/K3</f>
        <v>0.49374715965157184</v>
      </c>
      <c r="L10" s="29">
        <f t="shared" si="17"/>
        <v>0.51004713004189617</v>
      </c>
      <c r="M10" s="29">
        <f t="shared" ref="M10:N10" si="18">M6/M3</f>
        <v>0.51596065743616548</v>
      </c>
      <c r="N10" s="29">
        <f t="shared" si="18"/>
        <v>0.57561219689693666</v>
      </c>
      <c r="O10" s="29">
        <f t="shared" ref="O10:P10" si="19">O6/O3</f>
        <v>0.55663964757298634</v>
      </c>
      <c r="P10" s="29">
        <f t="shared" si="19"/>
        <v>0.51582741123266984</v>
      </c>
      <c r="Q10" s="29">
        <f t="shared" ref="Q10" si="20">Q6/Q3</f>
        <v>0.56644159709723174</v>
      </c>
      <c r="W10" s="11"/>
      <c r="X10" s="11"/>
    </row>
    <row r="11" spans="2:24" ht="15" customHeight="1" x14ac:dyDescent="0.2">
      <c r="B11" s="122" t="s">
        <v>8</v>
      </c>
      <c r="C11" s="123"/>
      <c r="D11" s="124" t="s">
        <v>7</v>
      </c>
      <c r="E11" s="30">
        <f>E7/E4</f>
        <v>0.53851870642011646</v>
      </c>
      <c r="F11" s="30">
        <f t="shared" ref="F11" si="21">F7/F4</f>
        <v>0.60373589160693375</v>
      </c>
      <c r="G11" s="30">
        <f t="shared" ref="G11:H11" si="22">G7/G4</f>
        <v>0.57476562361103656</v>
      </c>
      <c r="H11" s="30">
        <f t="shared" si="22"/>
        <v>0.68461099439941586</v>
      </c>
      <c r="I11" s="30">
        <f t="shared" ref="I11:J11" si="23">I7/I4</f>
        <v>0.67115758616238874</v>
      </c>
      <c r="J11" s="30">
        <f t="shared" si="23"/>
        <v>0.65267325933614484</v>
      </c>
      <c r="K11" s="30">
        <f t="shared" ref="K11:L11" si="24">K7/K4</f>
        <v>0.62563352427038088</v>
      </c>
      <c r="L11" s="30">
        <f t="shared" si="24"/>
        <v>0.70642203251094382</v>
      </c>
      <c r="M11" s="30">
        <f t="shared" ref="M11:N11" si="25">M7/M4</f>
        <v>0.68026352373457244</v>
      </c>
      <c r="N11" s="30">
        <f t="shared" si="25"/>
        <v>0.79268958914255339</v>
      </c>
      <c r="O11" s="30">
        <f t="shared" ref="O11:P11" si="26">O7/O4</f>
        <v>0.79167998246879545</v>
      </c>
      <c r="P11" s="30">
        <f t="shared" si="26"/>
        <v>0.68262926206005448</v>
      </c>
      <c r="Q11" s="30">
        <f t="shared" ref="Q11" si="27">Q7/Q4</f>
        <v>0.76728894141239945</v>
      </c>
      <c r="W11" s="11"/>
      <c r="X11" s="11"/>
    </row>
    <row r="12" spans="2:24" ht="15.95" customHeight="1" x14ac:dyDescent="0.2">
      <c r="B12" s="53"/>
      <c r="C12" s="53"/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/>
      <c r="S12"/>
    </row>
    <row r="13" spans="2:24" ht="15.95" customHeight="1" x14ac:dyDescent="0.2">
      <c r="B13" s="131" t="s">
        <v>67</v>
      </c>
      <c r="C13" s="132" t="s">
        <v>115</v>
      </c>
      <c r="D13" s="125" t="s">
        <v>4</v>
      </c>
      <c r="E13" s="55">
        <v>24460.080000000002</v>
      </c>
      <c r="F13" s="55">
        <v>25336.525000000001</v>
      </c>
      <c r="G13" s="55">
        <v>23406.701000000001</v>
      </c>
      <c r="H13" s="55">
        <v>15502.245000000001</v>
      </c>
      <c r="I13" s="55">
        <v>10966.001</v>
      </c>
      <c r="J13" s="55">
        <v>13084.754000000001</v>
      </c>
      <c r="K13" s="55">
        <v>18476.241999999998</v>
      </c>
      <c r="L13" s="55">
        <v>10701.13</v>
      </c>
      <c r="M13" s="55">
        <v>27825.034</v>
      </c>
      <c r="N13" s="55">
        <v>18300.760999999999</v>
      </c>
      <c r="O13" s="55">
        <v>19909.159</v>
      </c>
      <c r="P13" s="55">
        <v>15184.111000000001</v>
      </c>
      <c r="Q13" s="55">
        <v>50938.64</v>
      </c>
      <c r="R13"/>
      <c r="S13" s="75"/>
      <c r="T13" s="75"/>
    </row>
    <row r="14" spans="2:24" ht="15.95" customHeight="1" x14ac:dyDescent="0.2">
      <c r="B14" s="127"/>
      <c r="C14" s="129"/>
      <c r="D14" s="112" t="s">
        <v>5</v>
      </c>
      <c r="E14" s="7">
        <v>541.84500000000003</v>
      </c>
      <c r="F14" s="7">
        <v>11.286</v>
      </c>
      <c r="G14" s="7">
        <v>2172.7109999999998</v>
      </c>
      <c r="H14" s="57">
        <v>1.7000000000000001E-2</v>
      </c>
      <c r="I14" s="7">
        <v>979.12199999999996</v>
      </c>
      <c r="J14" s="7">
        <v>6624.9660000000003</v>
      </c>
      <c r="K14" s="7">
        <v>1045.8309999999999</v>
      </c>
      <c r="L14" s="7">
        <v>4991.4309999999996</v>
      </c>
      <c r="M14" s="7">
        <v>213.85499999999999</v>
      </c>
      <c r="N14" s="7">
        <v>2783.3310000000001</v>
      </c>
      <c r="O14" s="7">
        <v>1916.153</v>
      </c>
      <c r="P14" s="7">
        <v>521.37800000000004</v>
      </c>
      <c r="Q14" s="7">
        <v>5632.8140000000003</v>
      </c>
      <c r="R14"/>
      <c r="S14" s="75"/>
      <c r="T14" s="75"/>
    </row>
    <row r="15" spans="2:24" ht="15.95" customHeight="1" x14ac:dyDescent="0.2">
      <c r="B15" s="127"/>
      <c r="C15" s="129"/>
      <c r="D15" s="113" t="s">
        <v>6</v>
      </c>
      <c r="E15" s="8">
        <f>E14-E13</f>
        <v>-23918.235000000001</v>
      </c>
      <c r="F15" s="8">
        <f t="shared" ref="F15:I15" si="28">F14-F13</f>
        <v>-25325.239000000001</v>
      </c>
      <c r="G15" s="8">
        <f t="shared" si="28"/>
        <v>-21233.99</v>
      </c>
      <c r="H15" s="8">
        <f t="shared" si="28"/>
        <v>-15502.228000000001</v>
      </c>
      <c r="I15" s="8">
        <f t="shared" si="28"/>
        <v>-9986.8790000000008</v>
      </c>
      <c r="J15" s="8">
        <f t="shared" ref="J15:K15" si="29">J14-J13</f>
        <v>-6459.7880000000005</v>
      </c>
      <c r="K15" s="8">
        <f t="shared" si="29"/>
        <v>-17430.411</v>
      </c>
      <c r="L15" s="8">
        <f t="shared" ref="L15:M15" si="30">L14-L13</f>
        <v>-5709.6989999999996</v>
      </c>
      <c r="M15" s="8">
        <f t="shared" si="30"/>
        <v>-27611.179</v>
      </c>
      <c r="N15" s="8">
        <f t="shared" ref="N15:O15" si="31">N14-N13</f>
        <v>-15517.429999999998</v>
      </c>
      <c r="O15" s="8">
        <f t="shared" si="31"/>
        <v>-17993.006000000001</v>
      </c>
      <c r="P15" s="8">
        <f t="shared" ref="P15:Q15" si="32">P14-P13</f>
        <v>-14662.733</v>
      </c>
      <c r="Q15" s="8">
        <f t="shared" si="32"/>
        <v>-45305.826000000001</v>
      </c>
      <c r="R15"/>
      <c r="T15" s="75"/>
    </row>
    <row r="16" spans="2:24" ht="15.95" customHeight="1" x14ac:dyDescent="0.2">
      <c r="B16" s="127"/>
      <c r="C16" s="129" t="s">
        <v>116</v>
      </c>
      <c r="D16" s="115" t="s">
        <v>4</v>
      </c>
      <c r="E16" s="7">
        <v>3702.1819999999998</v>
      </c>
      <c r="F16" s="7">
        <v>4772.2709999999997</v>
      </c>
      <c r="G16" s="7">
        <v>2948.7339999999999</v>
      </c>
      <c r="H16" s="7">
        <v>3672.1350000000002</v>
      </c>
      <c r="I16" s="7">
        <v>1357.979</v>
      </c>
      <c r="J16" s="7">
        <v>2002.848</v>
      </c>
      <c r="K16" s="7">
        <v>4312.8680000000004</v>
      </c>
      <c r="L16" s="7">
        <v>2589.6590000000001</v>
      </c>
      <c r="M16" s="7">
        <v>7228.4290000000001</v>
      </c>
      <c r="N16" s="7">
        <v>5521.2520000000004</v>
      </c>
      <c r="O16" s="7">
        <v>4223.9059999999999</v>
      </c>
      <c r="P16" s="7">
        <v>2887.2049999999999</v>
      </c>
      <c r="Q16" s="7">
        <v>8887.5220000000008</v>
      </c>
      <c r="R16"/>
      <c r="S16" s="75"/>
      <c r="T16" s="75"/>
    </row>
    <row r="17" spans="2:24" ht="15.95" customHeight="1" x14ac:dyDescent="0.2">
      <c r="B17" s="127"/>
      <c r="C17" s="129"/>
      <c r="D17" s="112" t="s">
        <v>5</v>
      </c>
      <c r="E17" s="7">
        <v>83.888999999999996</v>
      </c>
      <c r="F17" s="7">
        <v>2.802</v>
      </c>
      <c r="G17" s="7">
        <v>795.11699999999996</v>
      </c>
      <c r="H17" s="57">
        <v>4.9000000000000002E-2</v>
      </c>
      <c r="I17" s="7">
        <v>872.61199999999997</v>
      </c>
      <c r="J17" s="7">
        <v>1767.2550000000001</v>
      </c>
      <c r="K17" s="7">
        <v>276.779</v>
      </c>
      <c r="L17" s="7">
        <v>1335.75</v>
      </c>
      <c r="M17" s="7">
        <v>63.835000000000001</v>
      </c>
      <c r="N17" s="7">
        <v>1074.6079999999999</v>
      </c>
      <c r="O17" s="7">
        <v>353.53699999999998</v>
      </c>
      <c r="P17" s="7">
        <v>258.29899999999998</v>
      </c>
      <c r="Q17" s="7">
        <v>1665.25</v>
      </c>
      <c r="R17"/>
      <c r="S17" s="75"/>
      <c r="T17" s="75"/>
    </row>
    <row r="18" spans="2:24" ht="15.95" customHeight="1" x14ac:dyDescent="0.2">
      <c r="B18" s="128"/>
      <c r="C18" s="130"/>
      <c r="D18" s="116" t="s">
        <v>6</v>
      </c>
      <c r="E18" s="56">
        <f>E17-E16</f>
        <v>-3618.2929999999997</v>
      </c>
      <c r="F18" s="56">
        <f t="shared" ref="F18:I18" si="33">F17-F16</f>
        <v>-4769.4690000000001</v>
      </c>
      <c r="G18" s="56">
        <f t="shared" si="33"/>
        <v>-2153.6170000000002</v>
      </c>
      <c r="H18" s="56">
        <f t="shared" si="33"/>
        <v>-3672.0860000000002</v>
      </c>
      <c r="I18" s="56">
        <f t="shared" si="33"/>
        <v>-485.36700000000008</v>
      </c>
      <c r="J18" s="56">
        <f t="shared" ref="J18:K18" si="34">J17-J16</f>
        <v>-235.59299999999985</v>
      </c>
      <c r="K18" s="56">
        <f t="shared" si="34"/>
        <v>-4036.0890000000004</v>
      </c>
      <c r="L18" s="56">
        <f t="shared" ref="L18:M18" si="35">L17-L16</f>
        <v>-1253.9090000000001</v>
      </c>
      <c r="M18" s="56">
        <f t="shared" si="35"/>
        <v>-7164.5940000000001</v>
      </c>
      <c r="N18" s="56">
        <f t="shared" ref="N18:O18" si="36">N17-N16</f>
        <v>-4446.6440000000002</v>
      </c>
      <c r="O18" s="56">
        <f t="shared" si="36"/>
        <v>-3870.3690000000001</v>
      </c>
      <c r="P18" s="56">
        <f t="shared" ref="P18:Q18" si="37">P17-P16</f>
        <v>-2628.9059999999999</v>
      </c>
      <c r="Q18" s="56">
        <f t="shared" si="37"/>
        <v>-7222.2720000000008</v>
      </c>
      <c r="R18"/>
      <c r="S18" s="13" t="s">
        <v>9</v>
      </c>
      <c r="T18" s="75"/>
    </row>
    <row r="19" spans="2:24" ht="8.1" customHeight="1" x14ac:dyDescent="0.2">
      <c r="B19" s="117"/>
      <c r="C19" s="118"/>
      <c r="D19" s="118"/>
      <c r="R19"/>
      <c r="S19" s="75"/>
      <c r="T19" s="75"/>
    </row>
    <row r="20" spans="2:24" ht="15" customHeight="1" x14ac:dyDescent="0.2">
      <c r="B20" s="119" t="s">
        <v>23</v>
      </c>
      <c r="C20" s="120"/>
      <c r="D20" s="121" t="s">
        <v>7</v>
      </c>
      <c r="E20" s="29">
        <f>E16/E13</f>
        <v>0.15135608714280574</v>
      </c>
      <c r="F20" s="29">
        <f t="shared" ref="F20:I21" si="38">F16/F13</f>
        <v>0.18835538812050981</v>
      </c>
      <c r="G20" s="29">
        <f t="shared" si="38"/>
        <v>0.12597819744012623</v>
      </c>
      <c r="H20" s="29">
        <f t="shared" si="38"/>
        <v>0.23687762643410681</v>
      </c>
      <c r="I20" s="29">
        <f t="shared" si="38"/>
        <v>0.12383538903562019</v>
      </c>
      <c r="J20" s="29">
        <f t="shared" ref="J20:K20" si="39">J16/J13</f>
        <v>0.15306730260270845</v>
      </c>
      <c r="K20" s="29">
        <f t="shared" si="39"/>
        <v>0.23342777172977064</v>
      </c>
      <c r="L20" s="29">
        <f t="shared" ref="L20:M20" si="40">L16/L13</f>
        <v>0.24199864874083393</v>
      </c>
      <c r="M20" s="29">
        <f t="shared" si="40"/>
        <v>0.25978149748172813</v>
      </c>
      <c r="N20" s="29">
        <f t="shared" ref="N20:O20" si="41">N16/N13</f>
        <v>0.30169521365805502</v>
      </c>
      <c r="O20" s="29">
        <f t="shared" si="41"/>
        <v>0.21215893649751855</v>
      </c>
      <c r="P20" s="29">
        <f t="shared" ref="P20:Q20" si="42">P16/P13</f>
        <v>0.19014646297040372</v>
      </c>
      <c r="Q20" s="29">
        <f t="shared" si="42"/>
        <v>0.1744750546932545</v>
      </c>
      <c r="R20"/>
      <c r="S20" s="75"/>
      <c r="T20" s="75"/>
    </row>
    <row r="21" spans="2:24" ht="15" customHeight="1" x14ac:dyDescent="0.2">
      <c r="B21" s="122" t="s">
        <v>8</v>
      </c>
      <c r="C21" s="123"/>
      <c r="D21" s="124" t="s">
        <v>7</v>
      </c>
      <c r="E21" s="30">
        <f>E17/E14</f>
        <v>0.1548210281538078</v>
      </c>
      <c r="F21" s="30">
        <f t="shared" ref="F21:H21" si="43">F17/F14</f>
        <v>0.2482721956406167</v>
      </c>
      <c r="G21" s="30">
        <f t="shared" si="43"/>
        <v>0.36595617180563822</v>
      </c>
      <c r="H21" s="30">
        <f t="shared" si="43"/>
        <v>2.8823529411764706</v>
      </c>
      <c r="I21" s="30">
        <f t="shared" si="38"/>
        <v>0.89121886751599899</v>
      </c>
      <c r="J21" s="30">
        <f t="shared" ref="J21:K21" si="44">J17/J14</f>
        <v>0.26675684071435235</v>
      </c>
      <c r="K21" s="30">
        <f t="shared" si="44"/>
        <v>0.26464983348170024</v>
      </c>
      <c r="L21" s="30">
        <f t="shared" ref="L21:M21" si="45">L17/L14</f>
        <v>0.26760862766609417</v>
      </c>
      <c r="M21" s="30">
        <f t="shared" si="45"/>
        <v>0.29849664492296185</v>
      </c>
      <c r="N21" s="30">
        <f t="shared" ref="N21:O21" si="46">N17/N14</f>
        <v>0.38608703025260016</v>
      </c>
      <c r="O21" s="30">
        <f t="shared" si="46"/>
        <v>0.18450353390360788</v>
      </c>
      <c r="P21" s="30">
        <f t="shared" ref="P21:Q21" si="47">P17/P14</f>
        <v>0.49541599377035461</v>
      </c>
      <c r="Q21" s="30">
        <f t="shared" si="47"/>
        <v>0.295633763159941</v>
      </c>
      <c r="R21"/>
      <c r="S21" s="75"/>
      <c r="T21" s="75"/>
    </row>
    <row r="22" spans="2:24" ht="15.95" customHeight="1" x14ac:dyDescent="0.2">
      <c r="B22" s="118"/>
      <c r="C22" s="118"/>
      <c r="D22" s="118"/>
      <c r="R22"/>
      <c r="S22" s="75"/>
      <c r="T22" s="75"/>
    </row>
    <row r="23" spans="2:24" ht="15.95" customHeight="1" x14ac:dyDescent="0.2">
      <c r="B23" s="131" t="s">
        <v>69</v>
      </c>
      <c r="C23" s="132" t="s">
        <v>115</v>
      </c>
      <c r="D23" s="125" t="s">
        <v>4</v>
      </c>
      <c r="E23" s="55">
        <v>20090.648000000001</v>
      </c>
      <c r="F23" s="55">
        <v>15967.965</v>
      </c>
      <c r="G23" s="55">
        <v>16049.075999999999</v>
      </c>
      <c r="H23" s="55">
        <v>12687.861000000001</v>
      </c>
      <c r="I23" s="55">
        <v>9207.1569999999992</v>
      </c>
      <c r="J23" s="55">
        <v>8626.4680000000008</v>
      </c>
      <c r="K23" s="55">
        <v>8496.991</v>
      </c>
      <c r="L23" s="55">
        <v>12263.951999999999</v>
      </c>
      <c r="M23" s="55">
        <v>11675.14</v>
      </c>
      <c r="N23" s="55">
        <v>11521.922</v>
      </c>
      <c r="O23" s="55">
        <v>6802.8879999999999</v>
      </c>
      <c r="P23" s="55">
        <v>6766.9120000000003</v>
      </c>
      <c r="Q23" s="55">
        <v>8995.4179999999997</v>
      </c>
      <c r="R23"/>
      <c r="S23" s="75"/>
      <c r="T23" s="75"/>
    </row>
    <row r="24" spans="2:24" ht="15.95" customHeight="1" x14ac:dyDescent="0.2">
      <c r="B24" s="127"/>
      <c r="C24" s="129"/>
      <c r="D24" s="112" t="s">
        <v>5</v>
      </c>
      <c r="E24" s="7">
        <v>2893.6559999999999</v>
      </c>
      <c r="F24" s="7">
        <v>5489.1840000000002</v>
      </c>
      <c r="G24" s="7">
        <v>1550.787</v>
      </c>
      <c r="H24" s="7">
        <v>1340.635</v>
      </c>
      <c r="I24" s="7">
        <v>2481.6219999999998</v>
      </c>
      <c r="J24" s="7">
        <v>1982.5830000000001</v>
      </c>
      <c r="K24" s="7">
        <v>240.881</v>
      </c>
      <c r="L24" s="7">
        <v>183.518</v>
      </c>
      <c r="M24" s="7">
        <v>197.85599999999999</v>
      </c>
      <c r="N24" s="7">
        <v>2093.5149999999999</v>
      </c>
      <c r="O24" s="7">
        <v>805.11800000000005</v>
      </c>
      <c r="P24" s="7">
        <v>595.22</v>
      </c>
      <c r="Q24" s="7">
        <v>400.51600000000002</v>
      </c>
      <c r="S24" s="75"/>
      <c r="T24" s="75"/>
    </row>
    <row r="25" spans="2:24" ht="15.95" customHeight="1" x14ac:dyDescent="0.2">
      <c r="B25" s="127"/>
      <c r="C25" s="129"/>
      <c r="D25" s="113" t="s">
        <v>6</v>
      </c>
      <c r="E25" s="8">
        <f>E24-E23</f>
        <v>-17196.992000000002</v>
      </c>
      <c r="F25" s="8">
        <f t="shared" ref="F25:I25" si="48">F24-F23</f>
        <v>-10478.780999999999</v>
      </c>
      <c r="G25" s="8">
        <f t="shared" si="48"/>
        <v>-14498.288999999999</v>
      </c>
      <c r="H25" s="8">
        <f t="shared" si="48"/>
        <v>-11347.226000000001</v>
      </c>
      <c r="I25" s="8">
        <f t="shared" si="48"/>
        <v>-6725.5349999999999</v>
      </c>
      <c r="J25" s="8">
        <f t="shared" ref="J25:K25" si="49">J24-J23</f>
        <v>-6643.8850000000002</v>
      </c>
      <c r="K25" s="8">
        <f t="shared" si="49"/>
        <v>-8256.11</v>
      </c>
      <c r="L25" s="8">
        <f t="shared" ref="L25:M25" si="50">L24-L23</f>
        <v>-12080.433999999999</v>
      </c>
      <c r="M25" s="8">
        <f t="shared" si="50"/>
        <v>-11477.284</v>
      </c>
      <c r="N25" s="8">
        <f t="shared" ref="N25:O25" si="51">N24-N23</f>
        <v>-9428.4070000000011</v>
      </c>
      <c r="O25" s="8">
        <f t="shared" si="51"/>
        <v>-5997.7699999999995</v>
      </c>
      <c r="P25" s="8">
        <f t="shared" ref="P25:Q25" si="52">P24-P23</f>
        <v>-6171.692</v>
      </c>
      <c r="Q25" s="8">
        <f t="shared" si="52"/>
        <v>-8594.902</v>
      </c>
      <c r="R25"/>
    </row>
    <row r="26" spans="2:24" ht="15.95" customHeight="1" x14ac:dyDescent="0.2">
      <c r="B26" s="127"/>
      <c r="C26" s="129" t="s">
        <v>116</v>
      </c>
      <c r="D26" s="115" t="s">
        <v>4</v>
      </c>
      <c r="E26" s="7">
        <v>3124.5210000000002</v>
      </c>
      <c r="F26" s="7">
        <v>4969.4570000000003</v>
      </c>
      <c r="G26" s="7">
        <v>2178.2570000000001</v>
      </c>
      <c r="H26" s="7">
        <v>4029.5439999999999</v>
      </c>
      <c r="I26" s="7">
        <v>2121.17</v>
      </c>
      <c r="J26" s="7">
        <v>1498.78</v>
      </c>
      <c r="K26" s="7">
        <v>2024.6569999999999</v>
      </c>
      <c r="L26" s="7">
        <v>3376.9470000000001</v>
      </c>
      <c r="M26" s="7">
        <v>2072.4079999999999</v>
      </c>
      <c r="N26" s="7">
        <v>3443.3760000000002</v>
      </c>
      <c r="O26" s="7">
        <v>1592.3869999999999</v>
      </c>
      <c r="P26" s="7">
        <v>1361.5540000000001</v>
      </c>
      <c r="Q26" s="7">
        <v>2241.5680000000002</v>
      </c>
      <c r="R26"/>
    </row>
    <row r="27" spans="2:24" ht="15.95" customHeight="1" x14ac:dyDescent="0.2">
      <c r="B27" s="127"/>
      <c r="C27" s="129"/>
      <c r="D27" s="112" t="s">
        <v>5</v>
      </c>
      <c r="E27" s="7">
        <v>1364.1320000000001</v>
      </c>
      <c r="F27" s="7">
        <v>1466.384</v>
      </c>
      <c r="G27" s="7">
        <v>545.04</v>
      </c>
      <c r="H27" s="7">
        <v>787.24800000000005</v>
      </c>
      <c r="I27" s="7">
        <v>847.10699999999997</v>
      </c>
      <c r="J27" s="7">
        <v>910.7</v>
      </c>
      <c r="K27" s="7">
        <v>100.56</v>
      </c>
      <c r="L27" s="7">
        <v>70.158000000000001</v>
      </c>
      <c r="M27" s="7">
        <v>76.147999999999996</v>
      </c>
      <c r="N27" s="7">
        <v>1418.421</v>
      </c>
      <c r="O27" s="7">
        <v>498.68900000000002</v>
      </c>
      <c r="P27" s="7">
        <v>275.64800000000002</v>
      </c>
      <c r="Q27" s="7">
        <v>157.773</v>
      </c>
      <c r="V27" s="11"/>
      <c r="W27" s="11"/>
      <c r="X27" s="11"/>
    </row>
    <row r="28" spans="2:24" ht="15.95" customHeight="1" x14ac:dyDescent="0.2">
      <c r="B28" s="127"/>
      <c r="C28" s="129"/>
      <c r="D28" s="113" t="s">
        <v>6</v>
      </c>
      <c r="E28" s="8">
        <f>E27-E26</f>
        <v>-1760.3890000000001</v>
      </c>
      <c r="F28" s="8">
        <f t="shared" ref="F28:I28" si="53">F27-F26</f>
        <v>-3503.0730000000003</v>
      </c>
      <c r="G28" s="8">
        <f t="shared" si="53"/>
        <v>-1633.2170000000001</v>
      </c>
      <c r="H28" s="8">
        <f t="shared" si="53"/>
        <v>-3242.2959999999998</v>
      </c>
      <c r="I28" s="8">
        <f t="shared" si="53"/>
        <v>-1274.0630000000001</v>
      </c>
      <c r="J28" s="8">
        <f t="shared" ref="J28:K28" si="54">J27-J26</f>
        <v>-588.07999999999993</v>
      </c>
      <c r="K28" s="8">
        <f t="shared" si="54"/>
        <v>-1924.097</v>
      </c>
      <c r="L28" s="8">
        <f t="shared" ref="L28:M28" si="55">L27-L26</f>
        <v>-3306.7890000000002</v>
      </c>
      <c r="M28" s="8">
        <f t="shared" si="55"/>
        <v>-1996.26</v>
      </c>
      <c r="N28" s="8">
        <f t="shared" ref="N28:O28" si="56">N27-N26</f>
        <v>-2024.9550000000002</v>
      </c>
      <c r="O28" s="8">
        <f t="shared" si="56"/>
        <v>-1093.6979999999999</v>
      </c>
      <c r="P28" s="8">
        <f t="shared" ref="P28:Q28" si="57">P27-P26</f>
        <v>-1085.9059999999999</v>
      </c>
      <c r="Q28" s="8">
        <f t="shared" si="57"/>
        <v>-2083.7950000000001</v>
      </c>
      <c r="R28"/>
      <c r="V28" s="11"/>
      <c r="W28" s="11"/>
      <c r="X28" s="11"/>
    </row>
    <row r="29" spans="2:24" ht="8.1" customHeight="1" x14ac:dyDescent="0.2">
      <c r="B29" s="117"/>
      <c r="C29" s="118"/>
      <c r="D29" s="118"/>
      <c r="R29"/>
      <c r="V29" s="11"/>
      <c r="W29" s="11"/>
      <c r="X29" s="11"/>
    </row>
    <row r="30" spans="2:24" ht="15" customHeight="1" x14ac:dyDescent="0.2">
      <c r="B30" s="119" t="s">
        <v>23</v>
      </c>
      <c r="C30" s="120"/>
      <c r="D30" s="121" t="s">
        <v>7</v>
      </c>
      <c r="E30" s="29">
        <f>E26/E23</f>
        <v>0.15552116586782069</v>
      </c>
      <c r="F30" s="29">
        <f t="shared" ref="F30:I30" si="58">F26/F23</f>
        <v>0.31121417162424897</v>
      </c>
      <c r="G30" s="29">
        <f t="shared" si="58"/>
        <v>0.1357247607276581</v>
      </c>
      <c r="H30" s="29">
        <f t="shared" si="58"/>
        <v>0.31759049062722233</v>
      </c>
      <c r="I30" s="29">
        <f t="shared" si="58"/>
        <v>0.23038273377981935</v>
      </c>
      <c r="J30" s="29">
        <f t="shared" ref="J30:K30" si="59">J26/J23</f>
        <v>0.1737420228070167</v>
      </c>
      <c r="K30" s="29">
        <f t="shared" si="59"/>
        <v>0.23827929204585482</v>
      </c>
      <c r="L30" s="29">
        <f t="shared" ref="L30:M30" si="60">L26/L23</f>
        <v>0.27535552976723981</v>
      </c>
      <c r="M30" s="29">
        <f t="shared" si="60"/>
        <v>0.17750605131929895</v>
      </c>
      <c r="N30" s="29">
        <f t="shared" ref="N30:O30" si="61">N26/N23</f>
        <v>0.29885430573128335</v>
      </c>
      <c r="O30" s="29">
        <f t="shared" si="61"/>
        <v>0.23407514573222432</v>
      </c>
      <c r="P30" s="29">
        <f t="shared" ref="P30:Q30" si="62">P26/P23</f>
        <v>0.20120758183348625</v>
      </c>
      <c r="Q30" s="29">
        <f t="shared" si="62"/>
        <v>0.24918997649692323</v>
      </c>
      <c r="R30"/>
      <c r="W30" s="11"/>
      <c r="X30" s="11"/>
    </row>
    <row r="31" spans="2:24" ht="15" customHeight="1" x14ac:dyDescent="0.2">
      <c r="B31" s="122" t="s">
        <v>8</v>
      </c>
      <c r="C31" s="123"/>
      <c r="D31" s="124" t="s">
        <v>7</v>
      </c>
      <c r="E31" s="30">
        <f>E27/E24</f>
        <v>0.47142162026170359</v>
      </c>
      <c r="F31" s="30">
        <f t="shared" ref="F31:I31" si="63">F27/F24</f>
        <v>0.26714061689314839</v>
      </c>
      <c r="G31" s="30">
        <f t="shared" si="63"/>
        <v>0.35146025856548962</v>
      </c>
      <c r="H31" s="30">
        <f t="shared" si="63"/>
        <v>0.5872202351870569</v>
      </c>
      <c r="I31" s="30">
        <f t="shared" si="63"/>
        <v>0.34135214790971391</v>
      </c>
      <c r="J31" s="30">
        <f t="shared" ref="J31:K31" si="64">J27/J24</f>
        <v>0.45935025166663895</v>
      </c>
      <c r="K31" s="30">
        <f t="shared" si="64"/>
        <v>0.41746754621576632</v>
      </c>
      <c r="L31" s="30">
        <f t="shared" ref="L31:M31" si="65">L27/L24</f>
        <v>0.38229492474852605</v>
      </c>
      <c r="M31" s="30">
        <f t="shared" si="65"/>
        <v>0.384865760957464</v>
      </c>
      <c r="N31" s="30">
        <f t="shared" ref="N31:O31" si="66">N27/N24</f>
        <v>0.67753085122389867</v>
      </c>
      <c r="O31" s="30">
        <f t="shared" si="66"/>
        <v>0.61939864715482695</v>
      </c>
      <c r="P31" s="30">
        <f t="shared" ref="P31:Q31" si="67">P27/P24</f>
        <v>0.46310271832263705</v>
      </c>
      <c r="Q31" s="30">
        <f t="shared" si="67"/>
        <v>0.39392433760449019</v>
      </c>
      <c r="R31"/>
      <c r="V31" s="11"/>
      <c r="W31" s="11"/>
      <c r="X31" s="11"/>
    </row>
    <row r="32" spans="2:24" ht="15.95" customHeight="1" x14ac:dyDescent="0.2">
      <c r="B32" s="118"/>
      <c r="C32" s="118"/>
      <c r="D32" s="118"/>
      <c r="R32"/>
      <c r="V32" s="11"/>
      <c r="W32" s="11"/>
      <c r="X32" s="11"/>
    </row>
    <row r="33" spans="2:24" ht="15.95" customHeight="1" x14ac:dyDescent="0.2">
      <c r="B33" s="131" t="s">
        <v>68</v>
      </c>
      <c r="C33" s="132" t="s">
        <v>115</v>
      </c>
      <c r="D33" s="125" t="s">
        <v>4</v>
      </c>
      <c r="E33" s="55">
        <v>332958.05099999998</v>
      </c>
      <c r="F33" s="55">
        <v>328755.815</v>
      </c>
      <c r="G33" s="55">
        <v>342077.30900000001</v>
      </c>
      <c r="H33" s="55">
        <v>352089.50799999997</v>
      </c>
      <c r="I33" s="55">
        <v>309454.78399999999</v>
      </c>
      <c r="J33" s="55">
        <v>343937.04499999998</v>
      </c>
      <c r="K33" s="55">
        <v>366582.88199999998</v>
      </c>
      <c r="L33" s="55">
        <v>300614.07199999999</v>
      </c>
      <c r="M33" s="55">
        <v>358353.00699999998</v>
      </c>
      <c r="N33" s="55">
        <v>320012.99800000002</v>
      </c>
      <c r="O33" s="55">
        <v>325229.37400000001</v>
      </c>
      <c r="P33" s="55">
        <v>322655.94099999999</v>
      </c>
      <c r="Q33" s="55">
        <v>373187.63799999998</v>
      </c>
      <c r="R33"/>
      <c r="V33" s="11"/>
      <c r="W33" s="11"/>
      <c r="X33" s="11"/>
    </row>
    <row r="34" spans="2:24" ht="15.95" customHeight="1" x14ac:dyDescent="0.2">
      <c r="B34" s="127"/>
      <c r="C34" s="129"/>
      <c r="D34" s="112" t="s">
        <v>5</v>
      </c>
      <c r="E34" s="7">
        <v>30054.079000000002</v>
      </c>
      <c r="F34" s="7">
        <v>34849.006000000001</v>
      </c>
      <c r="G34" s="7">
        <v>46753.502</v>
      </c>
      <c r="H34" s="7">
        <v>48367.175999999999</v>
      </c>
      <c r="I34" s="7">
        <v>44213.29</v>
      </c>
      <c r="J34" s="7">
        <v>28841.115000000002</v>
      </c>
      <c r="K34" s="7">
        <v>44309.928999999996</v>
      </c>
      <c r="L34" s="7">
        <v>54257.398000000001</v>
      </c>
      <c r="M34" s="7">
        <v>29117.244999999999</v>
      </c>
      <c r="N34" s="7">
        <v>61063.775000000001</v>
      </c>
      <c r="O34" s="7">
        <v>43439.796000000002</v>
      </c>
      <c r="P34" s="7">
        <v>45821.332999999999</v>
      </c>
      <c r="Q34" s="7">
        <v>51060.898000000001</v>
      </c>
      <c r="R34"/>
      <c r="W34" s="11"/>
      <c r="X34" s="11"/>
    </row>
    <row r="35" spans="2:24" ht="15.95" customHeight="1" x14ac:dyDescent="0.2">
      <c r="B35" s="127"/>
      <c r="C35" s="129"/>
      <c r="D35" s="113" t="s">
        <v>6</v>
      </c>
      <c r="E35" s="8">
        <f>E34-E33</f>
        <v>-302903.97199999995</v>
      </c>
      <c r="F35" s="8">
        <f t="shared" ref="F35:I35" si="68">F34-F33</f>
        <v>-293906.80900000001</v>
      </c>
      <c r="G35" s="8">
        <f t="shared" si="68"/>
        <v>-295323.80700000003</v>
      </c>
      <c r="H35" s="8">
        <f t="shared" si="68"/>
        <v>-303722.33199999999</v>
      </c>
      <c r="I35" s="8">
        <f t="shared" si="68"/>
        <v>-265241.49400000001</v>
      </c>
      <c r="J35" s="8">
        <f t="shared" ref="J35:K35" si="69">J34-J33</f>
        <v>-315095.93</v>
      </c>
      <c r="K35" s="8">
        <f t="shared" si="69"/>
        <v>-322272.95299999998</v>
      </c>
      <c r="L35" s="8">
        <f t="shared" ref="L35:M35" si="70">L34-L33</f>
        <v>-246356.674</v>
      </c>
      <c r="M35" s="8">
        <f t="shared" si="70"/>
        <v>-329235.76199999999</v>
      </c>
      <c r="N35" s="8">
        <f t="shared" ref="N35:O35" si="71">N34-N33</f>
        <v>-258949.22300000003</v>
      </c>
      <c r="O35" s="8">
        <f t="shared" si="71"/>
        <v>-281789.57799999998</v>
      </c>
      <c r="P35" s="8">
        <f t="shared" ref="P35:Q35" si="72">P34-P33</f>
        <v>-276834.60800000001</v>
      </c>
      <c r="Q35" s="8">
        <f t="shared" si="72"/>
        <v>-322126.74</v>
      </c>
      <c r="R35"/>
      <c r="S35" s="75"/>
      <c r="T35" s="75"/>
    </row>
    <row r="36" spans="2:24" ht="15.95" customHeight="1" x14ac:dyDescent="0.2">
      <c r="B36" s="127"/>
      <c r="C36" s="129" t="s">
        <v>116</v>
      </c>
      <c r="D36" s="115" t="s">
        <v>4</v>
      </c>
      <c r="E36" s="7">
        <v>57607.648999999998</v>
      </c>
      <c r="F36" s="7">
        <v>63867.686000000002</v>
      </c>
      <c r="G36" s="7">
        <v>48380.129000000001</v>
      </c>
      <c r="H36" s="7">
        <v>81476.608999999997</v>
      </c>
      <c r="I36" s="7">
        <v>44293.057000000001</v>
      </c>
      <c r="J36" s="7">
        <v>54513.243000000002</v>
      </c>
      <c r="K36" s="7">
        <v>82740.066000000006</v>
      </c>
      <c r="L36" s="7">
        <v>59531.502999999997</v>
      </c>
      <c r="M36" s="7">
        <v>70834.055999999997</v>
      </c>
      <c r="N36" s="7">
        <v>79010.84</v>
      </c>
      <c r="O36" s="7">
        <v>61352.995999999999</v>
      </c>
      <c r="P36" s="7">
        <v>59202.39</v>
      </c>
      <c r="Q36" s="7">
        <v>95500.216</v>
      </c>
      <c r="R36"/>
      <c r="S36" s="75"/>
      <c r="T36" s="75"/>
    </row>
    <row r="37" spans="2:24" ht="15.95" customHeight="1" x14ac:dyDescent="0.2">
      <c r="B37" s="127"/>
      <c r="C37" s="129"/>
      <c r="D37" s="112" t="s">
        <v>5</v>
      </c>
      <c r="E37" s="7">
        <v>13044.464</v>
      </c>
      <c r="F37" s="7">
        <v>9994.2469999999994</v>
      </c>
      <c r="G37" s="7">
        <v>14296.944</v>
      </c>
      <c r="H37" s="7">
        <v>23451.544999999998</v>
      </c>
      <c r="I37" s="7">
        <v>12077.77</v>
      </c>
      <c r="J37" s="7">
        <v>10392.395</v>
      </c>
      <c r="K37" s="7">
        <v>18108.300999999999</v>
      </c>
      <c r="L37" s="7">
        <v>14410.875</v>
      </c>
      <c r="M37" s="7">
        <v>9127.1970000000001</v>
      </c>
      <c r="N37" s="7">
        <v>22137.754000000001</v>
      </c>
      <c r="O37" s="7">
        <v>12866.512000000001</v>
      </c>
      <c r="P37" s="7">
        <v>16151.491</v>
      </c>
      <c r="Q37" s="7">
        <v>16972.878000000001</v>
      </c>
      <c r="R37"/>
      <c r="S37" s="75"/>
      <c r="T37" s="75"/>
    </row>
    <row r="38" spans="2:24" ht="15.95" customHeight="1" x14ac:dyDescent="0.2">
      <c r="B38" s="127"/>
      <c r="C38" s="129"/>
      <c r="D38" s="113" t="s">
        <v>6</v>
      </c>
      <c r="E38" s="8">
        <f>E37-E36</f>
        <v>-44563.184999999998</v>
      </c>
      <c r="F38" s="8">
        <f t="shared" ref="F38:I38" si="73">F37-F36</f>
        <v>-53873.438999999998</v>
      </c>
      <c r="G38" s="8">
        <f t="shared" si="73"/>
        <v>-34083.184999999998</v>
      </c>
      <c r="H38" s="8">
        <f t="shared" si="73"/>
        <v>-58025.063999999998</v>
      </c>
      <c r="I38" s="8">
        <f t="shared" si="73"/>
        <v>-32215.287</v>
      </c>
      <c r="J38" s="8">
        <f t="shared" ref="J38:K38" si="74">J37-J36</f>
        <v>-44120.847999999998</v>
      </c>
      <c r="K38" s="8">
        <f t="shared" si="74"/>
        <v>-64631.765000000007</v>
      </c>
      <c r="L38" s="8">
        <f t="shared" ref="L38:M38" si="75">L37-L36</f>
        <v>-45120.627999999997</v>
      </c>
      <c r="M38" s="8">
        <f t="shared" si="75"/>
        <v>-61706.858999999997</v>
      </c>
      <c r="N38" s="8">
        <f t="shared" ref="N38:O38" si="76">N37-N36</f>
        <v>-56873.085999999996</v>
      </c>
      <c r="O38" s="8">
        <f t="shared" si="76"/>
        <v>-48486.483999999997</v>
      </c>
      <c r="P38" s="8">
        <f t="shared" ref="P38:Q38" si="77">P37-P36</f>
        <v>-43050.898999999998</v>
      </c>
      <c r="Q38" s="8">
        <f t="shared" si="77"/>
        <v>-78527.338000000003</v>
      </c>
      <c r="R38"/>
      <c r="S38" s="75"/>
      <c r="T38" s="75"/>
    </row>
    <row r="39" spans="2:24" ht="8.1" customHeight="1" x14ac:dyDescent="0.2">
      <c r="B39" s="117"/>
      <c r="C39" s="118"/>
      <c r="D39" s="118"/>
      <c r="R39"/>
      <c r="S39" s="75"/>
      <c r="T39" s="75"/>
    </row>
    <row r="40" spans="2:24" ht="15" customHeight="1" x14ac:dyDescent="0.2">
      <c r="B40" s="119" t="s">
        <v>23</v>
      </c>
      <c r="C40" s="120"/>
      <c r="D40" s="121" t="s">
        <v>7</v>
      </c>
      <c r="E40" s="29">
        <f>E36/E33</f>
        <v>0.17301773850183907</v>
      </c>
      <c r="F40" s="29">
        <f t="shared" ref="F40:I40" si="78">F36/F33</f>
        <v>0.19427089373308881</v>
      </c>
      <c r="G40" s="29">
        <f t="shared" si="78"/>
        <v>0.14143039519759551</v>
      </c>
      <c r="H40" s="29">
        <f t="shared" si="78"/>
        <v>0.23140879562932049</v>
      </c>
      <c r="I40" s="29">
        <f t="shared" si="78"/>
        <v>0.14313256504704741</v>
      </c>
      <c r="J40" s="29">
        <f t="shared" ref="J40:K40" si="79">J36/J33</f>
        <v>0.1584977361191203</v>
      </c>
      <c r="K40" s="29">
        <f t="shared" si="79"/>
        <v>0.22570630016488333</v>
      </c>
      <c r="L40" s="29">
        <f t="shared" ref="L40:M40" si="80">L36/L33</f>
        <v>0.19803298828938387</v>
      </c>
      <c r="M40" s="29">
        <f t="shared" si="80"/>
        <v>0.19766558286477556</v>
      </c>
      <c r="N40" s="29">
        <f t="shared" ref="N40:O40" si="81">N36/N33</f>
        <v>0.24689884627748773</v>
      </c>
      <c r="O40" s="29">
        <f t="shared" si="81"/>
        <v>0.18864530975606156</v>
      </c>
      <c r="P40" s="29">
        <f t="shared" ref="P40:Q40" si="82">P36/P33</f>
        <v>0.18348458056131067</v>
      </c>
      <c r="Q40" s="29">
        <f t="shared" si="82"/>
        <v>0.25590401791390532</v>
      </c>
    </row>
    <row r="41" spans="2:24" ht="15" customHeight="1" x14ac:dyDescent="0.2">
      <c r="B41" s="122" t="s">
        <v>8</v>
      </c>
      <c r="C41" s="123"/>
      <c r="D41" s="124" t="s">
        <v>7</v>
      </c>
      <c r="E41" s="30">
        <f>E37/E34</f>
        <v>0.43403306419737564</v>
      </c>
      <c r="F41" s="30">
        <f t="shared" ref="F41:I41" si="83">F37/F34</f>
        <v>0.28678714681273831</v>
      </c>
      <c r="G41" s="30">
        <f t="shared" si="83"/>
        <v>0.30579407720089075</v>
      </c>
      <c r="H41" s="30">
        <f t="shared" si="83"/>
        <v>0.4848648802650789</v>
      </c>
      <c r="I41" s="30">
        <f t="shared" si="83"/>
        <v>0.27317057834872727</v>
      </c>
      <c r="J41" s="30">
        <f t="shared" ref="J41:K41" si="84">J37/J34</f>
        <v>0.36033263623823142</v>
      </c>
      <c r="K41" s="30">
        <f t="shared" si="84"/>
        <v>0.40867366318731863</v>
      </c>
      <c r="L41" s="30">
        <f t="shared" ref="L41:M41" si="85">L37/L34</f>
        <v>0.26560202905417618</v>
      </c>
      <c r="M41" s="30">
        <f t="shared" si="85"/>
        <v>0.31346361924007576</v>
      </c>
      <c r="N41" s="30">
        <f t="shared" ref="N41:O41" si="86">N37/N34</f>
        <v>0.36253497265768453</v>
      </c>
      <c r="O41" s="30">
        <f t="shared" si="86"/>
        <v>0.29619181452877907</v>
      </c>
      <c r="P41" s="30">
        <f t="shared" ref="P41:Q41" si="87">P37/P34</f>
        <v>0.35248845772339271</v>
      </c>
      <c r="Q41" s="30">
        <f t="shared" si="87"/>
        <v>0.33240461223380757</v>
      </c>
    </row>
    <row r="42" spans="2:24" ht="15.95" customHeight="1" x14ac:dyDescent="0.2">
      <c r="B42" s="118"/>
      <c r="C42" s="118"/>
      <c r="D42" s="118"/>
    </row>
    <row r="43" spans="2:24" ht="15.95" customHeight="1" x14ac:dyDescent="0.2">
      <c r="B43" s="131" t="s">
        <v>117</v>
      </c>
      <c r="C43" s="132" t="s">
        <v>115</v>
      </c>
      <c r="D43" s="125" t="s">
        <v>4</v>
      </c>
      <c r="E43" s="55">
        <f>SUM(E23+E33)</f>
        <v>353048.69899999996</v>
      </c>
      <c r="F43" s="55">
        <f t="shared" ref="F43:J43" si="88">SUM(F23+F33)</f>
        <v>344723.78</v>
      </c>
      <c r="G43" s="55">
        <f t="shared" si="88"/>
        <v>358126.38500000001</v>
      </c>
      <c r="H43" s="55">
        <f t="shared" si="88"/>
        <v>364777.36899999995</v>
      </c>
      <c r="I43" s="55">
        <f t="shared" si="88"/>
        <v>318661.94099999999</v>
      </c>
      <c r="J43" s="55">
        <f t="shared" si="88"/>
        <v>352563.51299999998</v>
      </c>
      <c r="K43" s="55">
        <f t="shared" ref="K43:L43" si="89">SUM(K23+K33)</f>
        <v>375079.87299999996</v>
      </c>
      <c r="L43" s="55">
        <f t="shared" si="89"/>
        <v>312878.02399999998</v>
      </c>
      <c r="M43" s="55">
        <f t="shared" ref="M43:N43" si="90">SUM(M23+M33)</f>
        <v>370028.147</v>
      </c>
      <c r="N43" s="55">
        <f t="shared" si="90"/>
        <v>331534.92000000004</v>
      </c>
      <c r="O43" s="55">
        <f>SUM(O23+O33)</f>
        <v>332032.26199999999</v>
      </c>
      <c r="P43" s="55">
        <f>SUM(P23+P33)</f>
        <v>329422.853</v>
      </c>
      <c r="Q43" s="55">
        <f>SUM(Q23+Q33)</f>
        <v>382183.05599999998</v>
      </c>
    </row>
    <row r="44" spans="2:24" ht="15.95" customHeight="1" x14ac:dyDescent="0.2">
      <c r="B44" s="127"/>
      <c r="C44" s="129"/>
      <c r="D44" s="112" t="s">
        <v>5</v>
      </c>
      <c r="E44" s="7">
        <f t="shared" ref="E44:J44" si="91">SUM(E24+E34)</f>
        <v>32947.735000000001</v>
      </c>
      <c r="F44" s="7">
        <f t="shared" si="91"/>
        <v>40338.19</v>
      </c>
      <c r="G44" s="7">
        <f t="shared" si="91"/>
        <v>48304.288999999997</v>
      </c>
      <c r="H44" s="7">
        <f t="shared" si="91"/>
        <v>49707.811000000002</v>
      </c>
      <c r="I44" s="7">
        <f t="shared" si="91"/>
        <v>46694.912000000004</v>
      </c>
      <c r="J44" s="7">
        <f t="shared" si="91"/>
        <v>30823.698</v>
      </c>
      <c r="K44" s="7">
        <f t="shared" ref="K44:L44" si="92">SUM(K24+K34)</f>
        <v>44550.81</v>
      </c>
      <c r="L44" s="7">
        <f t="shared" si="92"/>
        <v>54440.915999999997</v>
      </c>
      <c r="M44" s="7">
        <f t="shared" ref="M44:N44" si="93">SUM(M24+M34)</f>
        <v>29315.100999999999</v>
      </c>
      <c r="N44" s="7">
        <f t="shared" si="93"/>
        <v>63157.29</v>
      </c>
      <c r="O44" s="7">
        <f t="shared" ref="O44:P44" si="94">SUM(O24+O34)</f>
        <v>44244.914000000004</v>
      </c>
      <c r="P44" s="7">
        <f t="shared" si="94"/>
        <v>46416.553</v>
      </c>
      <c r="Q44" s="7">
        <f t="shared" ref="Q44" si="95">SUM(Q24+Q34)</f>
        <v>51461.414000000004</v>
      </c>
    </row>
    <row r="45" spans="2:24" ht="15.95" customHeight="1" x14ac:dyDescent="0.2">
      <c r="B45" s="127"/>
      <c r="C45" s="129"/>
      <c r="D45" s="113" t="s">
        <v>6</v>
      </c>
      <c r="E45" s="8">
        <f>E44-E43</f>
        <v>-320100.96399999998</v>
      </c>
      <c r="F45" s="8">
        <f t="shared" ref="F45:I45" si="96">F44-F43</f>
        <v>-304385.59000000003</v>
      </c>
      <c r="G45" s="8">
        <f t="shared" si="96"/>
        <v>-309822.09600000002</v>
      </c>
      <c r="H45" s="8">
        <f t="shared" si="96"/>
        <v>-315069.55799999996</v>
      </c>
      <c r="I45" s="8">
        <f t="shared" si="96"/>
        <v>-271967.02899999998</v>
      </c>
      <c r="J45" s="8">
        <f t="shared" ref="J45:K45" si="97">J44-J43</f>
        <v>-321739.815</v>
      </c>
      <c r="K45" s="8">
        <f t="shared" si="97"/>
        <v>-330529.06299999997</v>
      </c>
      <c r="L45" s="8">
        <f t="shared" ref="L45:M45" si="98">L44-L43</f>
        <v>-258437.10799999998</v>
      </c>
      <c r="M45" s="8">
        <f t="shared" si="98"/>
        <v>-340713.04599999997</v>
      </c>
      <c r="N45" s="8">
        <f t="shared" ref="N45:O45" si="99">N44-N43</f>
        <v>-268377.63000000006</v>
      </c>
      <c r="O45" s="8">
        <f t="shared" si="99"/>
        <v>-287787.348</v>
      </c>
      <c r="P45" s="8">
        <f t="shared" ref="P45:Q45" si="100">P44-P43</f>
        <v>-283006.3</v>
      </c>
      <c r="Q45" s="8">
        <f t="shared" si="100"/>
        <v>-330721.64199999999</v>
      </c>
    </row>
    <row r="46" spans="2:24" ht="15.95" customHeight="1" x14ac:dyDescent="0.2">
      <c r="B46" s="127"/>
      <c r="C46" s="129" t="s">
        <v>116</v>
      </c>
      <c r="D46" s="115" t="s">
        <v>4</v>
      </c>
      <c r="E46" s="7">
        <f t="shared" ref="E46:J46" si="101">SUM(E26+E36)</f>
        <v>60732.17</v>
      </c>
      <c r="F46" s="7">
        <f t="shared" si="101"/>
        <v>68837.142999999996</v>
      </c>
      <c r="G46" s="7">
        <f t="shared" si="101"/>
        <v>50558.385999999999</v>
      </c>
      <c r="H46" s="7">
        <f t="shared" si="101"/>
        <v>85506.152999999991</v>
      </c>
      <c r="I46" s="7">
        <f t="shared" si="101"/>
        <v>46414.226999999999</v>
      </c>
      <c r="J46" s="7">
        <f t="shared" si="101"/>
        <v>56012.023000000001</v>
      </c>
      <c r="K46" s="7">
        <f t="shared" ref="K46:L46" si="102">SUM(K26+K36)</f>
        <v>84764.723000000013</v>
      </c>
      <c r="L46" s="7">
        <f t="shared" si="102"/>
        <v>62908.45</v>
      </c>
      <c r="M46" s="7">
        <f t="shared" ref="M46:N46" si="103">SUM(M26+M36)</f>
        <v>72906.463999999993</v>
      </c>
      <c r="N46" s="7">
        <f t="shared" si="103"/>
        <v>82454.216</v>
      </c>
      <c r="O46" s="7">
        <f t="shared" ref="O46:P46" si="104">SUM(O26+O36)</f>
        <v>62945.383000000002</v>
      </c>
      <c r="P46" s="7">
        <f t="shared" si="104"/>
        <v>60563.944000000003</v>
      </c>
      <c r="Q46" s="7">
        <f t="shared" ref="Q46" si="105">SUM(Q26+Q36)</f>
        <v>97741.784</v>
      </c>
    </row>
    <row r="47" spans="2:24" ht="15.95" customHeight="1" x14ac:dyDescent="0.2">
      <c r="B47" s="127"/>
      <c r="C47" s="129"/>
      <c r="D47" s="112" t="s">
        <v>5</v>
      </c>
      <c r="E47" s="7">
        <f t="shared" ref="E47:J47" si="106">SUM(E27+E37)</f>
        <v>14408.596</v>
      </c>
      <c r="F47" s="7">
        <f t="shared" si="106"/>
        <v>11460.630999999999</v>
      </c>
      <c r="G47" s="7">
        <f t="shared" si="106"/>
        <v>14841.984</v>
      </c>
      <c r="H47" s="7">
        <f t="shared" si="106"/>
        <v>24238.792999999998</v>
      </c>
      <c r="I47" s="7">
        <f t="shared" si="106"/>
        <v>12924.877</v>
      </c>
      <c r="J47" s="7">
        <f t="shared" si="106"/>
        <v>11303.095000000001</v>
      </c>
      <c r="K47" s="7">
        <f t="shared" ref="K47:L47" si="107">SUM(K27+K37)</f>
        <v>18208.861000000001</v>
      </c>
      <c r="L47" s="7">
        <f t="shared" si="107"/>
        <v>14481.032999999999</v>
      </c>
      <c r="M47" s="7">
        <f t="shared" ref="M47:N47" si="108">SUM(M27+M37)</f>
        <v>9203.3449999999993</v>
      </c>
      <c r="N47" s="7">
        <f t="shared" si="108"/>
        <v>23556.174999999999</v>
      </c>
      <c r="O47" s="7">
        <f t="shared" ref="O47:P47" si="109">SUM(O27+O37)</f>
        <v>13365.201000000001</v>
      </c>
      <c r="P47" s="7">
        <f t="shared" si="109"/>
        <v>16427.138999999999</v>
      </c>
      <c r="Q47" s="7">
        <f t="shared" ref="Q47" si="110">SUM(Q27+Q37)</f>
        <v>17130.651000000002</v>
      </c>
    </row>
    <row r="48" spans="2:24" ht="15.95" customHeight="1" x14ac:dyDescent="0.2">
      <c r="B48" s="133"/>
      <c r="C48" s="134"/>
      <c r="D48" s="126" t="s">
        <v>6</v>
      </c>
      <c r="E48" s="62">
        <f>E47-E46</f>
        <v>-46323.574000000001</v>
      </c>
      <c r="F48" s="62">
        <f t="shared" ref="F48:I48" si="111">F47-F46</f>
        <v>-57376.511999999995</v>
      </c>
      <c r="G48" s="62">
        <f t="shared" si="111"/>
        <v>-35716.402000000002</v>
      </c>
      <c r="H48" s="62">
        <f t="shared" si="111"/>
        <v>-61267.359999999993</v>
      </c>
      <c r="I48" s="62">
        <f t="shared" si="111"/>
        <v>-33489.35</v>
      </c>
      <c r="J48" s="62">
        <f t="shared" ref="J48:K48" si="112">J47-J46</f>
        <v>-44708.928</v>
      </c>
      <c r="K48" s="62">
        <f t="shared" si="112"/>
        <v>-66555.862000000008</v>
      </c>
      <c r="L48" s="62">
        <f t="shared" ref="L48:M48" si="113">L47-L46</f>
        <v>-48427.417000000001</v>
      </c>
      <c r="M48" s="62">
        <f t="shared" si="113"/>
        <v>-63703.118999999992</v>
      </c>
      <c r="N48" s="62">
        <f t="shared" ref="N48:O48" si="114">N47-N46</f>
        <v>-58898.040999999997</v>
      </c>
      <c r="O48" s="62">
        <f t="shared" si="114"/>
        <v>-49580.182000000001</v>
      </c>
      <c r="P48" s="62">
        <f t="shared" ref="P48:Q48" si="115">P47-P46</f>
        <v>-44136.805000000008</v>
      </c>
      <c r="Q48" s="62">
        <f t="shared" si="115"/>
        <v>-80611.133000000002</v>
      </c>
    </row>
    <row r="49" spans="2:10" ht="15.95" customHeight="1" x14ac:dyDescent="0.2">
      <c r="B49" s="67" t="s">
        <v>56</v>
      </c>
      <c r="C49" s="63"/>
      <c r="D49" s="64"/>
      <c r="E49" s="59"/>
      <c r="F49" s="59"/>
      <c r="G49" s="59"/>
      <c r="H49" s="59"/>
      <c r="I49" s="59"/>
      <c r="J49" s="59"/>
    </row>
    <row r="50" spans="2:10" x14ac:dyDescent="0.2">
      <c r="B50" s="51"/>
      <c r="D50" s="19"/>
      <c r="E50" s="19"/>
      <c r="F50" s="19"/>
      <c r="G50" s="19"/>
      <c r="H50" s="19"/>
      <c r="I50" s="19"/>
      <c r="J50" s="19"/>
    </row>
    <row r="95" spans="2:10" x14ac:dyDescent="0.2">
      <c r="B95" s="58"/>
      <c r="C95" s="58"/>
      <c r="D95" s="58"/>
      <c r="E95" s="6"/>
      <c r="F95" s="6"/>
      <c r="G95" s="6"/>
      <c r="H95" s="6"/>
      <c r="I95" s="6"/>
      <c r="J95" s="58"/>
    </row>
    <row r="96" spans="2:10" x14ac:dyDescent="0.2">
      <c r="B96" s="58"/>
      <c r="C96" s="58"/>
      <c r="D96" s="58"/>
      <c r="E96" s="6"/>
      <c r="F96" s="6"/>
      <c r="G96" s="6"/>
      <c r="H96" s="6"/>
      <c r="I96" s="6"/>
      <c r="J96" s="58"/>
    </row>
    <row r="97" spans="2:10" x14ac:dyDescent="0.2">
      <c r="B97" s="58"/>
      <c r="C97" s="58"/>
      <c r="D97" s="58"/>
      <c r="E97" s="59"/>
      <c r="F97" s="59"/>
      <c r="G97" s="59"/>
      <c r="H97" s="59"/>
      <c r="I97" s="59"/>
      <c r="J97" s="58"/>
    </row>
    <row r="98" spans="2:10" x14ac:dyDescent="0.2">
      <c r="B98" s="58"/>
      <c r="C98" s="58"/>
      <c r="D98" s="58"/>
      <c r="E98" s="6"/>
      <c r="F98" s="6"/>
      <c r="G98" s="6"/>
      <c r="H98" s="6"/>
      <c r="I98" s="6"/>
      <c r="J98" s="58"/>
    </row>
    <row r="99" spans="2:10" x14ac:dyDescent="0.2">
      <c r="B99" s="58"/>
      <c r="C99" s="58"/>
      <c r="D99" s="58"/>
      <c r="E99" s="6"/>
      <c r="F99" s="6"/>
      <c r="G99" s="6"/>
      <c r="H99" s="6"/>
      <c r="I99" s="6"/>
      <c r="J99" s="58"/>
    </row>
    <row r="100" spans="2:10" x14ac:dyDescent="0.2">
      <c r="B100" s="58"/>
      <c r="C100" s="58"/>
      <c r="D100" s="58"/>
      <c r="E100" s="59"/>
      <c r="F100" s="59"/>
      <c r="G100" s="59"/>
      <c r="H100" s="59"/>
      <c r="I100" s="59"/>
      <c r="J100" s="58"/>
    </row>
    <row r="101" spans="2:10" x14ac:dyDescent="0.2"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2:10" x14ac:dyDescent="0.2"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2:10" x14ac:dyDescent="0.2"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2:10" x14ac:dyDescent="0.2"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2:10" x14ac:dyDescent="0.2"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2:10" x14ac:dyDescent="0.2"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2:10" x14ac:dyDescent="0.2"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2:10" x14ac:dyDescent="0.2"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2:10" x14ac:dyDescent="0.2"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2:10" x14ac:dyDescent="0.2"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2:10" x14ac:dyDescent="0.2"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2:10" x14ac:dyDescent="0.2"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2:10" x14ac:dyDescent="0.2"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2:10" x14ac:dyDescent="0.2"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2:10" x14ac:dyDescent="0.2"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2:10" x14ac:dyDescent="0.2"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2:10" x14ac:dyDescent="0.2"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2:10" x14ac:dyDescent="0.2"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2:10" x14ac:dyDescent="0.2"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2:10" x14ac:dyDescent="0.2"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2:10" x14ac:dyDescent="0.2"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2:10" x14ac:dyDescent="0.2"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2:10" x14ac:dyDescent="0.2"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2:10" x14ac:dyDescent="0.2"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2:10" x14ac:dyDescent="0.2"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2:10" x14ac:dyDescent="0.2"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2:10" x14ac:dyDescent="0.2"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2:10" x14ac:dyDescent="0.2"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2:24" x14ac:dyDescent="0.2"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2:24" x14ac:dyDescent="0.2"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2:24" x14ac:dyDescent="0.2"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2:24" x14ac:dyDescent="0.2"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2:24" x14ac:dyDescent="0.2"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2:24" x14ac:dyDescent="0.2">
      <c r="B134" s="58"/>
      <c r="C134" s="58"/>
      <c r="D134" s="6"/>
      <c r="E134" s="6"/>
      <c r="F134" s="6"/>
      <c r="G134" s="6"/>
      <c r="H134" s="6"/>
      <c r="I134" s="6"/>
      <c r="J134" s="6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2:24" x14ac:dyDescent="0.2">
      <c r="B135" s="58"/>
      <c r="C135" s="58"/>
      <c r="D135" s="6"/>
      <c r="E135" s="6"/>
      <c r="F135" s="6"/>
      <c r="G135" s="6"/>
      <c r="H135" s="6"/>
      <c r="I135" s="6"/>
      <c r="J135" s="6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2:24" x14ac:dyDescent="0.2">
      <c r="B136" s="58"/>
      <c r="C136" s="58"/>
      <c r="D136" s="60"/>
      <c r="E136" s="60"/>
      <c r="F136" s="60"/>
      <c r="G136" s="60"/>
      <c r="H136" s="60"/>
      <c r="I136" s="58"/>
      <c r="J136" s="58"/>
    </row>
    <row r="137" spans="2:24" x14ac:dyDescent="0.2">
      <c r="B137" s="58"/>
      <c r="C137" s="58"/>
      <c r="D137" s="6"/>
      <c r="E137" s="6"/>
      <c r="F137" s="6"/>
      <c r="G137" s="6"/>
      <c r="H137" s="6"/>
      <c r="I137" s="58"/>
      <c r="J137" s="58"/>
    </row>
    <row r="138" spans="2:24" x14ac:dyDescent="0.2">
      <c r="D138" s="17"/>
      <c r="E138" s="17"/>
      <c r="F138" s="17"/>
      <c r="G138" s="17"/>
      <c r="H138" s="17"/>
    </row>
  </sheetData>
  <sheetProtection selectLockedCells="1" selectUnlockedCells="1"/>
  <sortState ref="R4:U9">
    <sortCondition ref="S4:S9"/>
  </sortState>
  <mergeCells count="15">
    <mergeCell ref="B43:B48"/>
    <mergeCell ref="C43:C45"/>
    <mergeCell ref="C46:C48"/>
    <mergeCell ref="B23:B28"/>
    <mergeCell ref="C23:C25"/>
    <mergeCell ref="C26:C28"/>
    <mergeCell ref="B33:B38"/>
    <mergeCell ref="C33:C35"/>
    <mergeCell ref="C36:C38"/>
    <mergeCell ref="B3:B8"/>
    <mergeCell ref="C3:C5"/>
    <mergeCell ref="C6:C8"/>
    <mergeCell ref="B13:B18"/>
    <mergeCell ref="C13:C15"/>
    <mergeCell ref="C16:C18"/>
  </mergeCells>
  <phoneticPr fontId="8" type="noConversion"/>
  <hyperlinks>
    <hyperlink ref="S18" location="ÍNDICE!A1" display="Voltar ao índice"/>
  </hyperlinks>
  <pageMargins left="0.62992125984251968" right="0.23622047244094491" top="0.98425196850393704" bottom="0.98425196850393704" header="0.51181102362204722" footer="0.51181102362204722"/>
  <pageSetup paperSize="9" scale="61" firstPageNumber="0" orientation="landscape" r:id="rId1"/>
  <headerFooter alignWithMargins="0"/>
  <ignoredErrors>
    <ignoredError sqref="E45:J45 K45:L45 M45:N45 O45:Q4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5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18" style="2" customWidth="1"/>
    <col min="3" max="3" width="20.7109375" style="2" customWidth="1"/>
    <col min="4" max="4" width="10.7109375" style="2" customWidth="1"/>
    <col min="5" max="17" width="12.7109375" style="2" customWidth="1"/>
    <col min="18" max="16384" width="9.140625" style="2"/>
  </cols>
  <sheetData>
    <row r="1" spans="2:19" ht="30" customHeight="1" x14ac:dyDescent="0.2">
      <c r="B1" s="32" t="s">
        <v>81</v>
      </c>
    </row>
    <row r="2" spans="2:19" ht="21.75" customHeight="1" x14ac:dyDescent="0.2">
      <c r="B2" s="3" t="s">
        <v>22</v>
      </c>
      <c r="C2" s="3" t="s">
        <v>2</v>
      </c>
      <c r="D2" s="27" t="s">
        <v>3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>
        <v>2022</v>
      </c>
    </row>
    <row r="3" spans="2:19" ht="18" customHeight="1" x14ac:dyDescent="0.2">
      <c r="B3" s="127" t="s">
        <v>114</v>
      </c>
      <c r="C3" s="129" t="s">
        <v>115</v>
      </c>
      <c r="D3" s="111" t="s">
        <v>70</v>
      </c>
      <c r="E3" s="7">
        <v>29549.808000000001</v>
      </c>
      <c r="F3" s="7">
        <v>36503.000999999997</v>
      </c>
      <c r="G3" s="7">
        <v>44590.614999999998</v>
      </c>
      <c r="H3" s="7">
        <v>46025.332999999999</v>
      </c>
      <c r="I3" s="7">
        <v>40797.347999999998</v>
      </c>
      <c r="J3" s="7">
        <v>25863.286</v>
      </c>
      <c r="K3" s="7">
        <v>40863.919999999998</v>
      </c>
      <c r="L3" s="7">
        <v>49123.106</v>
      </c>
      <c r="M3" s="7">
        <v>25244.803</v>
      </c>
      <c r="N3" s="7">
        <v>56602.54</v>
      </c>
      <c r="O3" s="7">
        <v>39388.440999999999</v>
      </c>
      <c r="P3" s="7">
        <v>40427.966999999997</v>
      </c>
      <c r="Q3" s="7">
        <v>46417.995999999999</v>
      </c>
    </row>
    <row r="4" spans="2:19" ht="18" customHeight="1" x14ac:dyDescent="0.2">
      <c r="B4" s="127"/>
      <c r="C4" s="129"/>
      <c r="D4" s="112" t="s">
        <v>10</v>
      </c>
      <c r="E4" s="7">
        <v>3397.9270000000001</v>
      </c>
      <c r="F4" s="7">
        <v>3835.1889999999999</v>
      </c>
      <c r="G4" s="7">
        <v>3713.674</v>
      </c>
      <c r="H4" s="7">
        <v>3682.4780000000001</v>
      </c>
      <c r="I4" s="7">
        <v>5897.5640000000003</v>
      </c>
      <c r="J4" s="7">
        <v>4960.4120000000003</v>
      </c>
      <c r="K4" s="7">
        <v>3686.89</v>
      </c>
      <c r="L4" s="7">
        <v>5317.81</v>
      </c>
      <c r="M4" s="7">
        <v>4070.2979999999998</v>
      </c>
      <c r="N4" s="7">
        <v>6554.75</v>
      </c>
      <c r="O4" s="7">
        <v>4856.473</v>
      </c>
      <c r="P4" s="7">
        <v>5988.5860000000002</v>
      </c>
      <c r="Q4" s="7">
        <v>5043.4179999999997</v>
      </c>
    </row>
    <row r="5" spans="2:19" ht="18" customHeight="1" x14ac:dyDescent="0.2">
      <c r="B5" s="127"/>
      <c r="C5" s="129"/>
      <c r="D5" s="113" t="s">
        <v>11</v>
      </c>
      <c r="E5" s="8">
        <f>SUM(E3:E4)</f>
        <v>32947.735000000001</v>
      </c>
      <c r="F5" s="8">
        <f t="shared" ref="F5" si="0">SUM(F3:F4)</f>
        <v>40338.189999999995</v>
      </c>
      <c r="G5" s="8">
        <f t="shared" ref="G5:H5" si="1">SUM(G3:G4)</f>
        <v>48304.288999999997</v>
      </c>
      <c r="H5" s="8">
        <f t="shared" si="1"/>
        <v>49707.811000000002</v>
      </c>
      <c r="I5" s="8">
        <f t="shared" ref="I5:J5" si="2">SUM(I3:I4)</f>
        <v>46694.911999999997</v>
      </c>
      <c r="J5" s="8">
        <f t="shared" si="2"/>
        <v>30823.698</v>
      </c>
      <c r="K5" s="8">
        <f t="shared" ref="K5:L5" si="3">SUM(K3:K4)</f>
        <v>44550.81</v>
      </c>
      <c r="L5" s="8">
        <f t="shared" si="3"/>
        <v>54440.915999999997</v>
      </c>
      <c r="M5" s="8">
        <f t="shared" ref="M5:N5" si="4">SUM(M3:M4)</f>
        <v>29315.100999999999</v>
      </c>
      <c r="N5" s="8">
        <f t="shared" si="4"/>
        <v>63157.29</v>
      </c>
      <c r="O5" s="8">
        <f t="shared" ref="O5:P5" si="5">SUM(O3:O4)</f>
        <v>44244.913999999997</v>
      </c>
      <c r="P5" s="8">
        <f t="shared" si="5"/>
        <v>46416.553</v>
      </c>
      <c r="Q5" s="8">
        <f t="shared" ref="Q5" si="6">SUM(Q3:Q4)</f>
        <v>51461.413999999997</v>
      </c>
    </row>
    <row r="6" spans="2:19" ht="18" customHeight="1" x14ac:dyDescent="0.2">
      <c r="B6" s="127"/>
      <c r="C6" s="135" t="s">
        <v>116</v>
      </c>
      <c r="D6" s="111" t="s">
        <v>70</v>
      </c>
      <c r="E6" s="7">
        <v>13368.046</v>
      </c>
      <c r="F6" s="7">
        <v>10560.162</v>
      </c>
      <c r="G6" s="7">
        <v>13762.683999999999</v>
      </c>
      <c r="H6" s="7">
        <v>22876.467000000001</v>
      </c>
      <c r="I6" s="7">
        <v>11608.349</v>
      </c>
      <c r="J6" s="7">
        <v>10377.339</v>
      </c>
      <c r="K6" s="7">
        <v>17275.91</v>
      </c>
      <c r="L6" s="7">
        <v>13572.922</v>
      </c>
      <c r="M6" s="7">
        <v>8119.8739999999998</v>
      </c>
      <c r="N6" s="7">
        <v>21998.030999999999</v>
      </c>
      <c r="O6" s="7">
        <v>12370.615</v>
      </c>
      <c r="P6" s="7">
        <v>14957.866</v>
      </c>
      <c r="Q6" s="7">
        <v>15375.25</v>
      </c>
    </row>
    <row r="7" spans="2:19" ht="18" customHeight="1" x14ac:dyDescent="0.2">
      <c r="B7" s="127"/>
      <c r="C7" s="135"/>
      <c r="D7" s="112" t="s">
        <v>10</v>
      </c>
      <c r="E7" s="7">
        <v>1040.55</v>
      </c>
      <c r="F7" s="7">
        <v>900.46900000000005</v>
      </c>
      <c r="G7" s="7">
        <v>1079.3</v>
      </c>
      <c r="H7" s="7">
        <v>1362.326</v>
      </c>
      <c r="I7" s="7">
        <v>1316.528</v>
      </c>
      <c r="J7" s="7">
        <v>925.75599999999997</v>
      </c>
      <c r="K7" s="7">
        <v>932.95100000000002</v>
      </c>
      <c r="L7" s="7">
        <v>908.11099999999999</v>
      </c>
      <c r="M7" s="7">
        <v>1083.471</v>
      </c>
      <c r="N7" s="7">
        <v>1558.144</v>
      </c>
      <c r="O7" s="7">
        <v>994.58600000000001</v>
      </c>
      <c r="P7" s="7">
        <v>1469.2729999999999</v>
      </c>
      <c r="Q7" s="7">
        <v>1755.4010000000001</v>
      </c>
    </row>
    <row r="8" spans="2:19" ht="18" customHeight="1" x14ac:dyDescent="0.2">
      <c r="B8" s="127"/>
      <c r="C8" s="135"/>
      <c r="D8" s="114" t="s">
        <v>11</v>
      </c>
      <c r="E8" s="28">
        <f>SUM(E6:E7)</f>
        <v>14408.596</v>
      </c>
      <c r="F8" s="28">
        <f t="shared" ref="F8" si="7">SUM(F6:F7)</f>
        <v>11460.631000000001</v>
      </c>
      <c r="G8" s="28">
        <f t="shared" ref="G8:H8" si="8">SUM(G6:G7)</f>
        <v>14841.983999999999</v>
      </c>
      <c r="H8" s="28">
        <f t="shared" si="8"/>
        <v>24238.793000000001</v>
      </c>
      <c r="I8" s="28">
        <f t="shared" ref="I8:J8" si="9">SUM(I6:I7)</f>
        <v>12924.877</v>
      </c>
      <c r="J8" s="28">
        <f t="shared" si="9"/>
        <v>11303.094999999999</v>
      </c>
      <c r="K8" s="28">
        <f t="shared" ref="K8:L8" si="10">SUM(K6:K7)</f>
        <v>18208.861000000001</v>
      </c>
      <c r="L8" s="28">
        <f t="shared" si="10"/>
        <v>14481.033000000001</v>
      </c>
      <c r="M8" s="28">
        <f t="shared" ref="M8:N8" si="11">SUM(M6:M7)</f>
        <v>9203.3449999999993</v>
      </c>
      <c r="N8" s="28">
        <f t="shared" si="11"/>
        <v>23556.174999999999</v>
      </c>
      <c r="O8" s="28">
        <f t="shared" ref="O8:P8" si="12">SUM(O6:O7)</f>
        <v>13365.200999999999</v>
      </c>
      <c r="P8" s="28">
        <f t="shared" si="12"/>
        <v>16427.138999999999</v>
      </c>
      <c r="Q8" s="28">
        <f t="shared" ref="Q8" si="13">SUM(Q6:Q7)</f>
        <v>17130.651000000002</v>
      </c>
    </row>
    <row r="9" spans="2:19" ht="15" customHeight="1" x14ac:dyDescent="0.2">
      <c r="B9" s="67" t="s">
        <v>56</v>
      </c>
    </row>
    <row r="10" spans="2:19" ht="15" customHeight="1" x14ac:dyDescent="0.2">
      <c r="B10" s="51"/>
    </row>
    <row r="11" spans="2:19" x14ac:dyDescent="0.2">
      <c r="C11" s="14"/>
      <c r="D11" s="14"/>
      <c r="P11" s="13" t="s">
        <v>9</v>
      </c>
    </row>
    <row r="12" spans="2:19" x14ac:dyDescent="0.2">
      <c r="C12" s="14"/>
      <c r="D12" s="14"/>
    </row>
    <row r="13" spans="2:19" x14ac:dyDescent="0.2">
      <c r="C13" s="14"/>
      <c r="D13" s="14"/>
    </row>
    <row r="14" spans="2:19" x14ac:dyDescent="0.2">
      <c r="C14" s="14"/>
      <c r="D14" s="14"/>
    </row>
    <row r="15" spans="2:19" x14ac:dyDescent="0.2">
      <c r="C15" s="14"/>
      <c r="D15" s="14"/>
    </row>
    <row r="16" spans="2:19" x14ac:dyDescent="0.2">
      <c r="C16" s="14"/>
      <c r="D16" s="14"/>
      <c r="M16" s="11"/>
      <c r="N16" s="11"/>
      <c r="R16" s="11"/>
      <c r="S16" s="11"/>
    </row>
    <row r="17" spans="3:19" x14ac:dyDescent="0.2">
      <c r="C17" s="14"/>
      <c r="D17" s="14"/>
      <c r="M17" s="11"/>
      <c r="N17" s="11"/>
      <c r="O17" s="11"/>
      <c r="R17" s="11"/>
      <c r="S17" s="11"/>
    </row>
    <row r="18" spans="3:19" x14ac:dyDescent="0.2">
      <c r="D18" s="14"/>
      <c r="M18" s="11"/>
      <c r="N18" s="11"/>
      <c r="O18" s="11"/>
      <c r="R18" s="11"/>
      <c r="S18" s="11"/>
    </row>
    <row r="19" spans="3:19" x14ac:dyDescent="0.2">
      <c r="D19" s="14"/>
      <c r="M19" s="11"/>
      <c r="N19" s="11"/>
      <c r="O19" s="11"/>
      <c r="R19" s="11"/>
      <c r="S19" s="11"/>
    </row>
    <row r="20" spans="3:19" x14ac:dyDescent="0.2">
      <c r="D20" s="10"/>
      <c r="M20" s="11"/>
      <c r="N20" s="11"/>
      <c r="O20" s="11"/>
      <c r="R20" s="11"/>
      <c r="S20" s="11"/>
    </row>
    <row r="21" spans="3:19" x14ac:dyDescent="0.2">
      <c r="M21" s="11"/>
      <c r="N21" s="11"/>
      <c r="R21" s="11"/>
      <c r="S21" s="11"/>
    </row>
    <row r="22" spans="3:19" x14ac:dyDescent="0.2">
      <c r="M22" s="11"/>
      <c r="N22" s="11"/>
      <c r="R22" s="11"/>
      <c r="S22" s="11"/>
    </row>
    <row r="23" spans="3:19" x14ac:dyDescent="0.2">
      <c r="M23" s="11"/>
      <c r="N23" s="11"/>
      <c r="R23" s="11"/>
      <c r="S23" s="11"/>
    </row>
    <row r="24" spans="3:19" x14ac:dyDescent="0.2">
      <c r="M24" s="11"/>
      <c r="N24" s="11"/>
      <c r="R24" s="11"/>
      <c r="S24" s="11"/>
    </row>
    <row r="25" spans="3:19" x14ac:dyDescent="0.2">
      <c r="M25" s="11"/>
      <c r="N25" s="11"/>
      <c r="R25" s="11"/>
      <c r="S25" s="11"/>
    </row>
    <row r="26" spans="3:19" x14ac:dyDescent="0.2">
      <c r="M26" s="11"/>
      <c r="N26" s="11"/>
    </row>
    <row r="27" spans="3:19" x14ac:dyDescent="0.2">
      <c r="M27" s="11"/>
      <c r="N27" s="11"/>
    </row>
    <row r="28" spans="3:19" x14ac:dyDescent="0.2">
      <c r="M28" s="11"/>
      <c r="N28" s="11"/>
    </row>
    <row r="29" spans="3:19" x14ac:dyDescent="0.2">
      <c r="M29" s="11"/>
      <c r="N29" s="11"/>
    </row>
    <row r="33" spans="5:16" x14ac:dyDescent="0.2"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</row>
    <row r="34" spans="5:16" x14ac:dyDescent="0.2"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spans="5:16" x14ac:dyDescent="0.2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</sheetData>
  <sheetProtection selectLockedCells="1" selectUnlockedCells="1"/>
  <mergeCells count="3">
    <mergeCell ref="B3:B8"/>
    <mergeCell ref="C3:C5"/>
    <mergeCell ref="C6:C8"/>
  </mergeCells>
  <phoneticPr fontId="8" type="noConversion"/>
  <hyperlinks>
    <hyperlink ref="P11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7" firstPageNumber="0" orientation="landscape" horizontalDpi="300" verticalDpi="300" r:id="rId1"/>
  <headerFooter alignWithMargins="0"/>
  <ignoredErrors>
    <ignoredError sqref="E5:H5 I5:N5 O5:Q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45"/>
  <sheetViews>
    <sheetView showGridLines="0" zoomScaleNormal="100" workbookViewId="0"/>
  </sheetViews>
  <sheetFormatPr defaultRowHeight="12.75" x14ac:dyDescent="0.2"/>
  <cols>
    <col min="1" max="1" width="2.28515625" style="2" customWidth="1"/>
    <col min="2" max="2" width="25.140625" style="2" customWidth="1"/>
    <col min="3" max="3" width="13.7109375" style="2" customWidth="1"/>
    <col min="4" max="4" width="13.28515625" style="2" customWidth="1"/>
    <col min="5" max="5" width="8.140625" style="2" customWidth="1"/>
    <col min="6" max="6" width="27.140625" style="2" customWidth="1"/>
    <col min="7" max="7" width="11.28515625" style="2" customWidth="1"/>
    <col min="8" max="8" width="12.140625" style="2" customWidth="1"/>
    <col min="9" max="9" width="9.140625" style="2"/>
    <col min="10" max="11" width="12.85546875" style="2" bestFit="1" customWidth="1"/>
    <col min="12" max="12" width="9.140625" style="2"/>
    <col min="13" max="13" width="18.5703125" style="2" bestFit="1" customWidth="1"/>
    <col min="14" max="16384" width="9.140625" style="2"/>
  </cols>
  <sheetData>
    <row r="1" spans="2:12" ht="30" customHeight="1" x14ac:dyDescent="0.2">
      <c r="B1" s="31" t="s">
        <v>82</v>
      </c>
    </row>
    <row r="2" spans="2:12" ht="20.100000000000001" customHeight="1" x14ac:dyDescent="0.2">
      <c r="B2" s="21">
        <v>2021</v>
      </c>
      <c r="F2" s="21">
        <v>2022</v>
      </c>
    </row>
    <row r="3" spans="2:12" ht="29.1" customHeight="1" x14ac:dyDescent="0.2">
      <c r="B3" s="5"/>
      <c r="C3" s="33" t="s">
        <v>61</v>
      </c>
      <c r="D3" s="33" t="s">
        <v>12</v>
      </c>
      <c r="F3" s="5"/>
      <c r="G3" s="33" t="s">
        <v>61</v>
      </c>
      <c r="H3" s="33" t="s">
        <v>12</v>
      </c>
    </row>
    <row r="4" spans="2:12" ht="15" customHeight="1" x14ac:dyDescent="0.2">
      <c r="B4" s="15" t="s">
        <v>13</v>
      </c>
      <c r="C4" s="7">
        <v>21469.168000000001</v>
      </c>
      <c r="D4" s="7">
        <v>7124.9269999999997</v>
      </c>
      <c r="F4" s="15" t="s">
        <v>13</v>
      </c>
      <c r="G4" s="7">
        <v>33605.758999999998</v>
      </c>
      <c r="H4" s="7">
        <v>10399.432000000001</v>
      </c>
    </row>
    <row r="5" spans="2:12" ht="15" customHeight="1" x14ac:dyDescent="0.2">
      <c r="B5" s="16" t="s">
        <v>14</v>
      </c>
      <c r="C5" s="12">
        <v>10946.772999999999</v>
      </c>
      <c r="D5" s="12">
        <v>4715.2060000000001</v>
      </c>
      <c r="F5" s="16" t="s">
        <v>14</v>
      </c>
      <c r="G5" s="12">
        <v>8473.0529999999999</v>
      </c>
      <c r="H5" s="12">
        <v>3328.567</v>
      </c>
    </row>
    <row r="6" spans="2:12" ht="15" customHeight="1" x14ac:dyDescent="0.2">
      <c r="B6" s="15" t="s">
        <v>26</v>
      </c>
      <c r="C6" s="7">
        <v>4482.4660000000003</v>
      </c>
      <c r="D6" s="7">
        <v>1838.17</v>
      </c>
      <c r="F6" s="15" t="s">
        <v>25</v>
      </c>
      <c r="G6" s="7">
        <v>4504.8580000000002</v>
      </c>
      <c r="H6" s="7">
        <v>1387.05</v>
      </c>
    </row>
    <row r="7" spans="2:12" ht="15" customHeight="1" x14ac:dyDescent="0.2">
      <c r="B7" s="16" t="s">
        <v>25</v>
      </c>
      <c r="C7" s="12">
        <v>4307.6409999999996</v>
      </c>
      <c r="D7" s="12">
        <v>811.13099999999997</v>
      </c>
      <c r="F7" s="16" t="s">
        <v>84</v>
      </c>
      <c r="G7" s="12">
        <v>1431.546</v>
      </c>
      <c r="H7" s="12">
        <v>551.57500000000005</v>
      </c>
    </row>
    <row r="8" spans="2:12" ht="15" customHeight="1" x14ac:dyDescent="0.2">
      <c r="B8" s="15" t="s">
        <v>84</v>
      </c>
      <c r="C8" s="7">
        <v>1622.6320000000001</v>
      </c>
      <c r="D8" s="7">
        <v>545.53</v>
      </c>
      <c r="F8" s="15" t="s">
        <v>26</v>
      </c>
      <c r="G8" s="7">
        <v>993.37099999999998</v>
      </c>
      <c r="H8" s="7">
        <v>437.72</v>
      </c>
      <c r="K8" s="11"/>
    </row>
    <row r="9" spans="2:12" ht="15" customHeight="1" x14ac:dyDescent="0.2">
      <c r="B9" s="16" t="s">
        <v>110</v>
      </c>
      <c r="C9" s="12">
        <v>969.89300000000003</v>
      </c>
      <c r="D9" s="12">
        <v>438.8</v>
      </c>
      <c r="F9" s="16" t="s">
        <v>24</v>
      </c>
      <c r="G9" s="12">
        <v>1123.567</v>
      </c>
      <c r="H9" s="12">
        <v>361.69499999999999</v>
      </c>
      <c r="K9" s="11"/>
      <c r="L9" s="11"/>
    </row>
    <row r="10" spans="2:12" ht="15" customHeight="1" x14ac:dyDescent="0.2">
      <c r="B10" s="15" t="s">
        <v>24</v>
      </c>
      <c r="C10" s="7">
        <v>1305.213</v>
      </c>
      <c r="D10" s="7">
        <v>434.48899999999998</v>
      </c>
      <c r="F10" s="15" t="s">
        <v>27</v>
      </c>
      <c r="G10" s="7">
        <v>499.23200000000003</v>
      </c>
      <c r="H10" s="7">
        <v>185.86199999999999</v>
      </c>
      <c r="K10" s="11"/>
    </row>
    <row r="11" spans="2:12" ht="15" customHeight="1" x14ac:dyDescent="0.2">
      <c r="B11" s="16" t="s">
        <v>27</v>
      </c>
      <c r="C11" s="12">
        <v>381.03199999999998</v>
      </c>
      <c r="D11" s="12">
        <v>206.45099999999999</v>
      </c>
      <c r="F11" s="16" t="s">
        <v>119</v>
      </c>
      <c r="G11" s="12">
        <v>48.844000000000001</v>
      </c>
      <c r="H11" s="12">
        <v>114.611</v>
      </c>
      <c r="K11" s="11"/>
    </row>
    <row r="12" spans="2:12" ht="15" customHeight="1" x14ac:dyDescent="0.2">
      <c r="B12" s="15" t="s">
        <v>99</v>
      </c>
      <c r="C12" s="7">
        <v>289.60700000000003</v>
      </c>
      <c r="D12" s="7">
        <v>98.138000000000005</v>
      </c>
      <c r="F12" s="15" t="s">
        <v>110</v>
      </c>
      <c r="G12" s="7">
        <v>129.25</v>
      </c>
      <c r="H12" s="7">
        <v>78.355000000000004</v>
      </c>
      <c r="L12" s="11"/>
    </row>
    <row r="13" spans="2:12" ht="15" customHeight="1" x14ac:dyDescent="0.2">
      <c r="B13" s="16" t="s">
        <v>109</v>
      </c>
      <c r="C13" s="12">
        <v>301.94799999999998</v>
      </c>
      <c r="D13" s="12">
        <v>65.649000000000001</v>
      </c>
      <c r="F13" s="16" t="s">
        <v>15</v>
      </c>
      <c r="G13" s="12">
        <v>139.517</v>
      </c>
      <c r="H13" s="12">
        <v>75.927000000000007</v>
      </c>
      <c r="J13" s="80"/>
      <c r="L13" s="11"/>
    </row>
    <row r="14" spans="2:12" ht="15" customHeight="1" x14ac:dyDescent="0.2">
      <c r="B14" s="15" t="s">
        <v>65</v>
      </c>
      <c r="C14" s="7">
        <f>C15-SUM(C4:C13)</f>
        <v>340.18000000000029</v>
      </c>
      <c r="D14" s="7">
        <f>D15-SUM(D4:D13)</f>
        <v>148.64799999999377</v>
      </c>
      <c r="F14" s="15" t="s">
        <v>65</v>
      </c>
      <c r="G14" s="7">
        <f>G15-SUM(G4:G13)</f>
        <v>512.41700000000856</v>
      </c>
      <c r="H14" s="7">
        <f>H15-SUM(H4:H13)</f>
        <v>209.85700000000361</v>
      </c>
      <c r="J14" s="80"/>
    </row>
    <row r="15" spans="2:12" ht="18" customHeight="1" x14ac:dyDescent="0.2">
      <c r="B15" s="34" t="s">
        <v>28</v>
      </c>
      <c r="C15" s="65">
        <v>46416.552999999993</v>
      </c>
      <c r="D15" s="65">
        <v>16427.138999999992</v>
      </c>
      <c r="F15" s="34" t="s">
        <v>28</v>
      </c>
      <c r="G15" s="65">
        <v>51461.414000000012</v>
      </c>
      <c r="H15" s="65">
        <v>17130.651000000005</v>
      </c>
      <c r="J15" s="80"/>
      <c r="K15" s="11"/>
    </row>
    <row r="16" spans="2:12" ht="20.25" customHeight="1" x14ac:dyDescent="0.2">
      <c r="C16" s="17"/>
      <c r="G16" s="17"/>
      <c r="I16" s="17"/>
      <c r="J16" s="80"/>
      <c r="K16" s="80"/>
    </row>
    <row r="17" spans="2:12" ht="20.100000000000001" customHeight="1" x14ac:dyDescent="0.2">
      <c r="B17" s="31" t="s">
        <v>83</v>
      </c>
      <c r="I17" s="17"/>
      <c r="J17" s="80"/>
      <c r="K17" s="80"/>
    </row>
    <row r="18" spans="2:12" ht="20.100000000000001" customHeight="1" x14ac:dyDescent="0.2">
      <c r="B18" s="21">
        <v>2021</v>
      </c>
      <c r="F18" s="21">
        <v>2022</v>
      </c>
      <c r="I18" s="17"/>
      <c r="J18" s="80"/>
      <c r="K18" s="80"/>
    </row>
    <row r="19" spans="2:12" ht="25.5" x14ac:dyDescent="0.2">
      <c r="B19" s="5"/>
      <c r="C19" s="33" t="s">
        <v>61</v>
      </c>
      <c r="D19" s="33" t="s">
        <v>12</v>
      </c>
      <c r="F19" s="5"/>
      <c r="G19" s="33" t="s">
        <v>61</v>
      </c>
      <c r="H19" s="33" t="s">
        <v>12</v>
      </c>
      <c r="I19" s="17"/>
      <c r="J19" s="80"/>
      <c r="K19" s="80"/>
    </row>
    <row r="20" spans="2:12" ht="15" customHeight="1" x14ac:dyDescent="0.2">
      <c r="B20" s="15" t="s">
        <v>14</v>
      </c>
      <c r="C20" s="7">
        <v>158377.58100000001</v>
      </c>
      <c r="D20" s="7">
        <v>28362.723999999998</v>
      </c>
      <c r="F20" s="15" t="s">
        <v>14</v>
      </c>
      <c r="G20" s="7">
        <v>199599.89499999999</v>
      </c>
      <c r="H20" s="7">
        <v>47855.637000000002</v>
      </c>
      <c r="I20" s="17"/>
      <c r="L20" s="11"/>
    </row>
    <row r="21" spans="2:12" ht="15" customHeight="1" x14ac:dyDescent="0.2">
      <c r="B21" s="16" t="s">
        <v>13</v>
      </c>
      <c r="C21" s="12">
        <v>152133.394</v>
      </c>
      <c r="D21" s="12">
        <v>28190.359</v>
      </c>
      <c r="F21" s="16" t="s">
        <v>13</v>
      </c>
      <c r="G21" s="12">
        <v>159806.818</v>
      </c>
      <c r="H21" s="12">
        <v>42755.502999999997</v>
      </c>
      <c r="I21" s="17"/>
    </row>
    <row r="22" spans="2:12" ht="15" customHeight="1" x14ac:dyDescent="0.2">
      <c r="B22" s="15" t="s">
        <v>26</v>
      </c>
      <c r="C22" s="7">
        <v>16193.439</v>
      </c>
      <c r="D22" s="7">
        <v>3089.3290000000002</v>
      </c>
      <c r="F22" s="15" t="s">
        <v>26</v>
      </c>
      <c r="G22" s="7">
        <v>12562.262000000001</v>
      </c>
      <c r="H22" s="7">
        <v>4422.415</v>
      </c>
      <c r="I22" s="17"/>
      <c r="K22" s="11"/>
    </row>
    <row r="23" spans="2:12" ht="15" customHeight="1" x14ac:dyDescent="0.2">
      <c r="B23" s="16" t="s">
        <v>108</v>
      </c>
      <c r="C23" s="12">
        <v>574.39400000000001</v>
      </c>
      <c r="D23" s="12">
        <v>490.52600000000001</v>
      </c>
      <c r="F23" s="16" t="s">
        <v>27</v>
      </c>
      <c r="G23" s="12">
        <v>9438.6830000000009</v>
      </c>
      <c r="H23" s="12">
        <v>2355.0039999999999</v>
      </c>
      <c r="I23" s="17"/>
    </row>
    <row r="24" spans="2:12" ht="15" customHeight="1" x14ac:dyDescent="0.2">
      <c r="B24" s="15" t="s">
        <v>27</v>
      </c>
      <c r="C24" s="7">
        <v>1736.3150000000001</v>
      </c>
      <c r="D24" s="7">
        <v>303.80399999999997</v>
      </c>
      <c r="F24" s="15" t="s">
        <v>108</v>
      </c>
      <c r="G24" s="7">
        <v>237.06700000000001</v>
      </c>
      <c r="H24" s="7">
        <v>183.916</v>
      </c>
      <c r="I24" s="17"/>
    </row>
    <row r="25" spans="2:12" ht="15" customHeight="1" x14ac:dyDescent="0.2">
      <c r="B25" s="16" t="s">
        <v>84</v>
      </c>
      <c r="C25" s="12">
        <v>66.492999999999995</v>
      </c>
      <c r="D25" s="12">
        <v>52.393000000000001</v>
      </c>
      <c r="F25" s="16" t="s">
        <v>84</v>
      </c>
      <c r="G25" s="12">
        <v>211.28</v>
      </c>
      <c r="H25" s="12">
        <v>85.483000000000004</v>
      </c>
      <c r="I25" s="17"/>
    </row>
    <row r="26" spans="2:12" ht="15" customHeight="1" x14ac:dyDescent="0.2">
      <c r="B26" s="15" t="s">
        <v>102</v>
      </c>
      <c r="C26" s="7">
        <v>140</v>
      </c>
      <c r="D26" s="7">
        <v>39.110999999999997</v>
      </c>
      <c r="F26" s="15" t="s">
        <v>107</v>
      </c>
      <c r="G26" s="7">
        <v>171.91800000000001</v>
      </c>
      <c r="H26" s="7">
        <v>33.076000000000001</v>
      </c>
      <c r="I26" s="17"/>
    </row>
    <row r="27" spans="2:12" ht="15" customHeight="1" x14ac:dyDescent="0.2">
      <c r="B27" s="16" t="s">
        <v>15</v>
      </c>
      <c r="C27" s="12">
        <v>171.577</v>
      </c>
      <c r="D27" s="12">
        <v>30.847000000000001</v>
      </c>
      <c r="F27" s="16" t="s">
        <v>15</v>
      </c>
      <c r="G27" s="12">
        <v>98.06</v>
      </c>
      <c r="H27" s="12">
        <v>28.370999999999999</v>
      </c>
      <c r="I27" s="17"/>
    </row>
    <row r="28" spans="2:12" ht="15" customHeight="1" x14ac:dyDescent="0.2">
      <c r="B28" s="15" t="s">
        <v>65</v>
      </c>
      <c r="C28" s="7">
        <f>C29-SUM(C20:C27)</f>
        <v>29.659999999974389</v>
      </c>
      <c r="D28" s="7">
        <f t="shared" ref="D28" si="0">D29-SUM(D20:D27)</f>
        <v>4.8510000000023865</v>
      </c>
      <c r="F28" s="15" t="s">
        <v>65</v>
      </c>
      <c r="G28" s="7">
        <f>G29-SUM(G20:G27)</f>
        <v>57.073000000033062</v>
      </c>
      <c r="H28" s="7">
        <f t="shared" ref="H28" si="1">H29-SUM(H20:H27)</f>
        <v>22.378999999986263</v>
      </c>
      <c r="I28" s="17"/>
    </row>
    <row r="29" spans="2:12" ht="18" customHeight="1" x14ac:dyDescent="0.2">
      <c r="B29" s="34" t="s">
        <v>28</v>
      </c>
      <c r="C29" s="65">
        <v>329422.85299999994</v>
      </c>
      <c r="D29" s="65">
        <v>60563.943999999989</v>
      </c>
      <c r="F29" s="34" t="s">
        <v>28</v>
      </c>
      <c r="G29" s="65">
        <v>382183.05600000004</v>
      </c>
      <c r="H29" s="65">
        <v>97741.783999999971</v>
      </c>
      <c r="I29" s="17"/>
    </row>
    <row r="30" spans="2:12" x14ac:dyDescent="0.2">
      <c r="G30" s="17"/>
      <c r="H30" s="17"/>
      <c r="I30" s="17"/>
    </row>
    <row r="31" spans="2:12" x14ac:dyDescent="0.2">
      <c r="B31" s="66" t="s">
        <v>56</v>
      </c>
      <c r="G31" s="17"/>
      <c r="H31" s="17"/>
      <c r="I31" s="17"/>
      <c r="J31" s="17"/>
    </row>
    <row r="32" spans="2:12" x14ac:dyDescent="0.2">
      <c r="G32" s="17"/>
      <c r="I32" s="17"/>
    </row>
    <row r="33" spans="7:9" x14ac:dyDescent="0.2">
      <c r="G33" s="35" t="s">
        <v>9</v>
      </c>
      <c r="H33" s="17"/>
      <c r="I33" s="17"/>
    </row>
    <row r="34" spans="7:9" x14ac:dyDescent="0.2">
      <c r="G34" s="17"/>
      <c r="H34" s="17"/>
      <c r="I34" s="17"/>
    </row>
    <row r="35" spans="7:9" x14ac:dyDescent="0.2">
      <c r="G35" s="17"/>
      <c r="H35" s="17"/>
      <c r="I35" s="17"/>
    </row>
    <row r="36" spans="7:9" x14ac:dyDescent="0.2">
      <c r="G36" s="17"/>
      <c r="H36" s="17"/>
      <c r="I36" s="17"/>
    </row>
    <row r="37" spans="7:9" x14ac:dyDescent="0.2">
      <c r="G37" s="17"/>
      <c r="H37" s="17"/>
      <c r="I37" s="17"/>
    </row>
    <row r="38" spans="7:9" x14ac:dyDescent="0.2">
      <c r="G38" s="17"/>
      <c r="H38" s="17"/>
      <c r="I38" s="17"/>
    </row>
    <row r="39" spans="7:9" x14ac:dyDescent="0.2">
      <c r="G39" s="17"/>
      <c r="H39" s="17"/>
      <c r="I39" s="17"/>
    </row>
    <row r="40" spans="7:9" x14ac:dyDescent="0.2">
      <c r="G40" s="17"/>
      <c r="H40" s="17"/>
      <c r="I40" s="17"/>
    </row>
    <row r="41" spans="7:9" x14ac:dyDescent="0.2">
      <c r="G41" s="17"/>
      <c r="H41" s="17"/>
      <c r="I41" s="17"/>
    </row>
    <row r="42" spans="7:9" x14ac:dyDescent="0.2">
      <c r="G42" s="17"/>
      <c r="H42" s="17"/>
      <c r="I42" s="17"/>
    </row>
    <row r="43" spans="7:9" x14ac:dyDescent="0.2">
      <c r="G43" s="17"/>
      <c r="H43" s="17"/>
      <c r="I43" s="17"/>
    </row>
    <row r="44" spans="7:9" x14ac:dyDescent="0.2">
      <c r="G44" s="17"/>
      <c r="H44" s="17"/>
      <c r="I44" s="17"/>
    </row>
    <row r="45" spans="7:9" x14ac:dyDescent="0.2">
      <c r="G45" s="17"/>
      <c r="H45" s="17"/>
      <c r="I45" s="17"/>
    </row>
    <row r="46" spans="7:9" x14ac:dyDescent="0.2">
      <c r="G46" s="17"/>
      <c r="H46" s="17"/>
      <c r="I46" s="17"/>
    </row>
    <row r="47" spans="7:9" x14ac:dyDescent="0.2">
      <c r="G47" s="17"/>
      <c r="H47" s="17"/>
      <c r="I47" s="17"/>
    </row>
    <row r="48" spans="7:9" x14ac:dyDescent="0.2">
      <c r="G48" s="17"/>
      <c r="H48" s="17"/>
      <c r="I48" s="17"/>
    </row>
    <row r="49" spans="7:10" x14ac:dyDescent="0.2">
      <c r="G49" s="17"/>
      <c r="H49" s="17"/>
      <c r="I49" s="17"/>
    </row>
    <row r="50" spans="7:10" x14ac:dyDescent="0.2">
      <c r="G50" s="17"/>
      <c r="H50" s="17"/>
      <c r="I50" s="17"/>
    </row>
    <row r="51" spans="7:10" x14ac:dyDescent="0.2">
      <c r="G51" s="17"/>
      <c r="H51" s="17"/>
      <c r="I51" s="17"/>
    </row>
    <row r="52" spans="7:10" x14ac:dyDescent="0.2">
      <c r="G52" s="17"/>
      <c r="H52" s="17"/>
      <c r="I52" s="17"/>
    </row>
    <row r="53" spans="7:10" x14ac:dyDescent="0.2">
      <c r="G53" s="17"/>
      <c r="H53" s="17"/>
      <c r="I53" s="17"/>
    </row>
    <row r="54" spans="7:10" x14ac:dyDescent="0.2">
      <c r="G54" s="17"/>
      <c r="H54" s="17"/>
      <c r="I54" s="17"/>
    </row>
    <row r="55" spans="7:10" x14ac:dyDescent="0.2">
      <c r="G55" s="17"/>
      <c r="H55" s="17"/>
      <c r="I55" s="17"/>
    </row>
    <row r="56" spans="7:10" x14ac:dyDescent="0.2">
      <c r="G56" s="17"/>
      <c r="H56" s="17"/>
      <c r="I56" s="17"/>
    </row>
    <row r="57" spans="7:10" x14ac:dyDescent="0.2">
      <c r="G57" s="17"/>
      <c r="H57" s="17"/>
      <c r="I57" s="17"/>
    </row>
    <row r="58" spans="7:10" x14ac:dyDescent="0.2">
      <c r="G58" s="17"/>
      <c r="H58" s="17"/>
      <c r="I58" s="17"/>
    </row>
    <row r="59" spans="7:10" x14ac:dyDescent="0.2">
      <c r="G59" s="17"/>
      <c r="H59" s="17"/>
      <c r="I59" s="17"/>
    </row>
    <row r="60" spans="7:10" x14ac:dyDescent="0.2">
      <c r="G60" s="17"/>
      <c r="H60" s="17"/>
      <c r="I60" s="17"/>
      <c r="J60" s="17"/>
    </row>
    <row r="61" spans="7:10" x14ac:dyDescent="0.2">
      <c r="G61" s="17"/>
      <c r="H61" s="17"/>
      <c r="I61" s="17"/>
    </row>
    <row r="62" spans="7:10" x14ac:dyDescent="0.2">
      <c r="G62" s="17"/>
      <c r="H62" s="17"/>
      <c r="I62" s="17"/>
    </row>
    <row r="63" spans="7:10" x14ac:dyDescent="0.2">
      <c r="G63" s="17"/>
      <c r="H63" s="17"/>
      <c r="I63" s="17"/>
    </row>
    <row r="64" spans="7:10" x14ac:dyDescent="0.2">
      <c r="G64" s="17"/>
      <c r="H64" s="17"/>
      <c r="I64" s="17"/>
    </row>
    <row r="65" spans="7:9" x14ac:dyDescent="0.2">
      <c r="G65" s="17"/>
      <c r="H65" s="17"/>
      <c r="I65" s="17"/>
    </row>
    <row r="66" spans="7:9" x14ac:dyDescent="0.2">
      <c r="G66" s="17"/>
      <c r="H66" s="17"/>
      <c r="I66" s="17"/>
    </row>
    <row r="67" spans="7:9" x14ac:dyDescent="0.2">
      <c r="G67" s="17"/>
      <c r="H67" s="17"/>
      <c r="I67" s="17"/>
    </row>
    <row r="68" spans="7:9" x14ac:dyDescent="0.2">
      <c r="G68" s="17"/>
      <c r="H68" s="17"/>
      <c r="I68" s="17"/>
    </row>
    <row r="69" spans="7:9" x14ac:dyDescent="0.2">
      <c r="G69" s="17"/>
      <c r="H69" s="17"/>
      <c r="I69" s="17"/>
    </row>
    <row r="70" spans="7:9" x14ac:dyDescent="0.2">
      <c r="G70" s="17"/>
      <c r="H70" s="17"/>
      <c r="I70" s="17"/>
    </row>
    <row r="71" spans="7:9" x14ac:dyDescent="0.2">
      <c r="G71" s="17"/>
      <c r="H71" s="17"/>
      <c r="I71" s="17"/>
    </row>
    <row r="72" spans="7:9" x14ac:dyDescent="0.2">
      <c r="G72" s="17"/>
      <c r="H72" s="17"/>
      <c r="I72" s="17"/>
    </row>
    <row r="73" spans="7:9" x14ac:dyDescent="0.2">
      <c r="G73" s="17"/>
      <c r="H73" s="17"/>
      <c r="I73" s="17"/>
    </row>
    <row r="74" spans="7:9" x14ac:dyDescent="0.2">
      <c r="G74" s="17"/>
      <c r="H74" s="17"/>
      <c r="I74" s="17"/>
    </row>
    <row r="75" spans="7:9" x14ac:dyDescent="0.2">
      <c r="G75" s="17"/>
      <c r="H75" s="17"/>
      <c r="I75" s="17"/>
    </row>
    <row r="76" spans="7:9" x14ac:dyDescent="0.2">
      <c r="G76" s="17"/>
      <c r="H76" s="17"/>
      <c r="I76" s="17"/>
    </row>
    <row r="77" spans="7:9" x14ac:dyDescent="0.2">
      <c r="G77" s="17"/>
      <c r="H77" s="17"/>
      <c r="I77" s="17"/>
    </row>
    <row r="78" spans="7:9" x14ac:dyDescent="0.2">
      <c r="G78" s="17"/>
      <c r="H78" s="17"/>
      <c r="I78" s="17"/>
    </row>
    <row r="79" spans="7:9" x14ac:dyDescent="0.2">
      <c r="G79" s="17"/>
      <c r="H79" s="17"/>
      <c r="I79" s="17"/>
    </row>
    <row r="80" spans="7:9" x14ac:dyDescent="0.2">
      <c r="G80" s="17"/>
      <c r="H80" s="17"/>
      <c r="I80" s="17"/>
    </row>
    <row r="81" spans="7:9" x14ac:dyDescent="0.2">
      <c r="G81" s="17"/>
      <c r="H81" s="17"/>
      <c r="I81" s="17"/>
    </row>
    <row r="82" spans="7:9" x14ac:dyDescent="0.2">
      <c r="G82" s="17"/>
      <c r="H82" s="17"/>
      <c r="I82" s="17"/>
    </row>
    <row r="83" spans="7:9" x14ac:dyDescent="0.2">
      <c r="G83" s="17"/>
      <c r="H83" s="17"/>
      <c r="I83" s="17"/>
    </row>
    <row r="84" spans="7:9" x14ac:dyDescent="0.2">
      <c r="G84" s="17"/>
      <c r="H84" s="17"/>
      <c r="I84" s="17"/>
    </row>
    <row r="85" spans="7:9" x14ac:dyDescent="0.2">
      <c r="G85" s="17"/>
      <c r="H85" s="17"/>
      <c r="I85" s="17"/>
    </row>
    <row r="86" spans="7:9" x14ac:dyDescent="0.2">
      <c r="G86" s="17"/>
      <c r="H86" s="17"/>
      <c r="I86" s="17"/>
    </row>
    <row r="87" spans="7:9" x14ac:dyDescent="0.2">
      <c r="G87" s="17"/>
      <c r="H87" s="17"/>
      <c r="I87" s="17"/>
    </row>
    <row r="88" spans="7:9" x14ac:dyDescent="0.2">
      <c r="G88" s="17"/>
      <c r="H88" s="17"/>
      <c r="I88" s="17"/>
    </row>
    <row r="89" spans="7:9" x14ac:dyDescent="0.2">
      <c r="G89" s="17"/>
      <c r="H89" s="17"/>
      <c r="I89" s="17"/>
    </row>
    <row r="90" spans="7:9" x14ac:dyDescent="0.2">
      <c r="G90" s="17"/>
      <c r="H90" s="17"/>
      <c r="I90" s="17"/>
    </row>
    <row r="91" spans="7:9" x14ac:dyDescent="0.2">
      <c r="G91" s="17"/>
      <c r="H91" s="17"/>
      <c r="I91" s="17"/>
    </row>
    <row r="92" spans="7:9" x14ac:dyDescent="0.2">
      <c r="G92" s="17"/>
      <c r="H92" s="17"/>
      <c r="I92" s="17"/>
    </row>
    <row r="93" spans="7:9" x14ac:dyDescent="0.2">
      <c r="G93" s="17"/>
      <c r="H93" s="17"/>
      <c r="I93" s="17"/>
    </row>
    <row r="94" spans="7:9" x14ac:dyDescent="0.2">
      <c r="G94" s="17"/>
      <c r="H94" s="17"/>
    </row>
    <row r="95" spans="7:9" x14ac:dyDescent="0.2">
      <c r="G95" s="17"/>
      <c r="H95" s="17"/>
    </row>
    <row r="96" spans="7:9" x14ac:dyDescent="0.2">
      <c r="G96" s="17"/>
      <c r="H96" s="17"/>
    </row>
    <row r="97" spans="7:8" x14ac:dyDescent="0.2">
      <c r="G97" s="17"/>
      <c r="H97" s="17"/>
    </row>
    <row r="98" spans="7:8" x14ac:dyDescent="0.2">
      <c r="G98" s="17"/>
      <c r="H98" s="17"/>
    </row>
    <row r="99" spans="7:8" x14ac:dyDescent="0.2">
      <c r="G99" s="17"/>
      <c r="H99" s="17"/>
    </row>
    <row r="100" spans="7:8" x14ac:dyDescent="0.2">
      <c r="G100" s="17"/>
      <c r="H100" s="17"/>
    </row>
    <row r="101" spans="7:8" x14ac:dyDescent="0.2">
      <c r="G101" s="17"/>
      <c r="H101" s="17"/>
    </row>
    <row r="102" spans="7:8" x14ac:dyDescent="0.2">
      <c r="G102" s="17"/>
      <c r="H102" s="17"/>
    </row>
    <row r="103" spans="7:8" x14ac:dyDescent="0.2">
      <c r="G103" s="17"/>
      <c r="H103" s="17"/>
    </row>
    <row r="104" spans="7:8" x14ac:dyDescent="0.2">
      <c r="G104" s="17"/>
      <c r="H104" s="17"/>
    </row>
    <row r="105" spans="7:8" x14ac:dyDescent="0.2">
      <c r="G105" s="17"/>
      <c r="H105" s="17"/>
    </row>
    <row r="106" spans="7:8" x14ac:dyDescent="0.2">
      <c r="G106" s="17"/>
      <c r="H106" s="17"/>
    </row>
    <row r="107" spans="7:8" x14ac:dyDescent="0.2">
      <c r="G107" s="17"/>
      <c r="H107" s="17"/>
    </row>
    <row r="108" spans="7:8" x14ac:dyDescent="0.2">
      <c r="G108" s="17"/>
      <c r="H108" s="17"/>
    </row>
    <row r="109" spans="7:8" x14ac:dyDescent="0.2">
      <c r="G109" s="17"/>
      <c r="H109" s="17"/>
    </row>
    <row r="110" spans="7:8" x14ac:dyDescent="0.2">
      <c r="G110" s="17"/>
      <c r="H110" s="17"/>
    </row>
    <row r="111" spans="7:8" x14ac:dyDescent="0.2">
      <c r="G111" s="17"/>
      <c r="H111" s="17"/>
    </row>
    <row r="112" spans="7:8" x14ac:dyDescent="0.2">
      <c r="G112" s="17"/>
      <c r="H112" s="17"/>
    </row>
    <row r="113" spans="7:8" x14ac:dyDescent="0.2">
      <c r="G113" s="17"/>
      <c r="H113" s="17"/>
    </row>
    <row r="114" spans="7:8" x14ac:dyDescent="0.2">
      <c r="G114" s="17"/>
      <c r="H114" s="17"/>
    </row>
    <row r="115" spans="7:8" x14ac:dyDescent="0.2">
      <c r="G115" s="17"/>
      <c r="H115" s="17"/>
    </row>
    <row r="116" spans="7:8" x14ac:dyDescent="0.2">
      <c r="G116" s="17"/>
      <c r="H116" s="17"/>
    </row>
    <row r="117" spans="7:8" x14ac:dyDescent="0.2">
      <c r="G117" s="17"/>
      <c r="H117" s="17"/>
    </row>
    <row r="118" spans="7:8" x14ac:dyDescent="0.2">
      <c r="G118" s="17"/>
      <c r="H118" s="17"/>
    </row>
    <row r="119" spans="7:8" x14ac:dyDescent="0.2">
      <c r="G119" s="17"/>
      <c r="H119" s="17"/>
    </row>
    <row r="120" spans="7:8" x14ac:dyDescent="0.2">
      <c r="G120" s="17"/>
      <c r="H120" s="17"/>
    </row>
    <row r="121" spans="7:8" x14ac:dyDescent="0.2">
      <c r="G121" s="17"/>
      <c r="H121" s="17"/>
    </row>
    <row r="122" spans="7:8" x14ac:dyDescent="0.2">
      <c r="G122" s="17"/>
      <c r="H122" s="17"/>
    </row>
    <row r="123" spans="7:8" x14ac:dyDescent="0.2">
      <c r="G123" s="17"/>
      <c r="H123" s="17"/>
    </row>
    <row r="124" spans="7:8" x14ac:dyDescent="0.2">
      <c r="G124" s="17"/>
      <c r="H124" s="17"/>
    </row>
    <row r="125" spans="7:8" x14ac:dyDescent="0.2">
      <c r="G125" s="17"/>
      <c r="H125" s="17"/>
    </row>
    <row r="126" spans="7:8" x14ac:dyDescent="0.2">
      <c r="G126" s="17"/>
      <c r="H126" s="17"/>
    </row>
    <row r="127" spans="7:8" x14ac:dyDescent="0.2">
      <c r="G127" s="17"/>
      <c r="H127" s="17"/>
    </row>
    <row r="128" spans="7:8" x14ac:dyDescent="0.2">
      <c r="G128" s="17"/>
      <c r="H128" s="17"/>
    </row>
    <row r="129" spans="7:8" x14ac:dyDescent="0.2">
      <c r="G129" s="17"/>
      <c r="H129" s="17"/>
    </row>
    <row r="130" spans="7:8" x14ac:dyDescent="0.2">
      <c r="G130" s="17"/>
      <c r="H130" s="17"/>
    </row>
    <row r="131" spans="7:8" x14ac:dyDescent="0.2">
      <c r="G131" s="17"/>
      <c r="H131" s="17"/>
    </row>
    <row r="132" spans="7:8" x14ac:dyDescent="0.2">
      <c r="G132" s="17"/>
      <c r="H132" s="17"/>
    </row>
    <row r="133" spans="7:8" x14ac:dyDescent="0.2">
      <c r="G133" s="17"/>
      <c r="H133" s="17"/>
    </row>
    <row r="134" spans="7:8" x14ac:dyDescent="0.2">
      <c r="G134" s="17"/>
      <c r="H134" s="17"/>
    </row>
    <row r="135" spans="7:8" x14ac:dyDescent="0.2">
      <c r="G135" s="17"/>
      <c r="H135" s="17"/>
    </row>
    <row r="136" spans="7:8" x14ac:dyDescent="0.2">
      <c r="G136" s="17"/>
      <c r="H136" s="17"/>
    </row>
    <row r="137" spans="7:8" x14ac:dyDescent="0.2">
      <c r="G137" s="17"/>
      <c r="H137" s="17"/>
    </row>
    <row r="138" spans="7:8" x14ac:dyDescent="0.2">
      <c r="G138" s="17"/>
      <c r="H138" s="17"/>
    </row>
    <row r="139" spans="7:8" x14ac:dyDescent="0.2">
      <c r="G139" s="17"/>
      <c r="H139" s="17"/>
    </row>
    <row r="140" spans="7:8" x14ac:dyDescent="0.2">
      <c r="G140" s="17"/>
      <c r="H140" s="17"/>
    </row>
    <row r="141" spans="7:8" x14ac:dyDescent="0.2">
      <c r="G141" s="17"/>
      <c r="H141" s="17"/>
    </row>
    <row r="142" spans="7:8" x14ac:dyDescent="0.2">
      <c r="G142" s="17"/>
      <c r="H142" s="17"/>
    </row>
    <row r="143" spans="7:8" x14ac:dyDescent="0.2">
      <c r="G143" s="17"/>
      <c r="H143" s="17"/>
    </row>
    <row r="144" spans="7:8" x14ac:dyDescent="0.2">
      <c r="G144" s="17"/>
      <c r="H144" s="17"/>
    </row>
    <row r="145" spans="7:8" x14ac:dyDescent="0.2">
      <c r="G145" s="17"/>
      <c r="H145" s="17"/>
    </row>
  </sheetData>
  <sheetProtection selectLockedCells="1" selectUnlockedCells="1"/>
  <sortState ref="L7:N26">
    <sortCondition descending="1" ref="N7:N26"/>
  </sortState>
  <phoneticPr fontId="8" type="noConversion"/>
  <hyperlinks>
    <hyperlink ref="G33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4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8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25.140625" style="2" customWidth="1"/>
    <col min="3" max="3" width="12.140625" style="2" customWidth="1"/>
    <col min="4" max="16" width="12.7109375" style="2" customWidth="1"/>
    <col min="17" max="16384" width="9.140625" style="2"/>
  </cols>
  <sheetData>
    <row r="1" spans="2:16" ht="29.85" customHeight="1" x14ac:dyDescent="0.2">
      <c r="B1" s="21" t="s">
        <v>51</v>
      </c>
    </row>
    <row r="2" spans="2:16" ht="21.95" customHeight="1" x14ac:dyDescent="0.2">
      <c r="B2" s="4" t="s">
        <v>16</v>
      </c>
      <c r="C2" s="18" t="s">
        <v>2</v>
      </c>
      <c r="D2" s="25" t="s">
        <v>21</v>
      </c>
      <c r="E2" s="25" t="s">
        <v>48</v>
      </c>
      <c r="F2" s="25">
        <v>2012</v>
      </c>
      <c r="G2" s="25">
        <v>2013</v>
      </c>
      <c r="H2" s="25" t="s">
        <v>71</v>
      </c>
      <c r="I2" s="25" t="s">
        <v>86</v>
      </c>
      <c r="J2" s="25" t="s">
        <v>89</v>
      </c>
      <c r="K2" s="25" t="s">
        <v>94</v>
      </c>
      <c r="L2" s="25">
        <v>2018</v>
      </c>
      <c r="M2" s="25" t="s">
        <v>103</v>
      </c>
      <c r="N2" s="25">
        <v>2020</v>
      </c>
      <c r="O2" s="25">
        <v>2021</v>
      </c>
      <c r="P2" s="25">
        <v>2022</v>
      </c>
    </row>
    <row r="3" spans="2:16" ht="21.95" customHeight="1" x14ac:dyDescent="0.2">
      <c r="B3" s="104" t="s">
        <v>73</v>
      </c>
      <c r="C3" s="105" t="s">
        <v>17</v>
      </c>
      <c r="D3" s="6">
        <v>20578</v>
      </c>
      <c r="E3" s="6">
        <v>21907</v>
      </c>
      <c r="F3" s="6">
        <v>20875</v>
      </c>
      <c r="G3" s="6">
        <v>21568</v>
      </c>
      <c r="H3" s="6">
        <v>21696</v>
      </c>
      <c r="I3" s="6">
        <v>20267</v>
      </c>
      <c r="J3" s="6">
        <v>19252</v>
      </c>
      <c r="K3" s="6">
        <v>20129</v>
      </c>
      <c r="L3" s="6">
        <v>17832</v>
      </c>
      <c r="M3" s="6">
        <v>14685</v>
      </c>
      <c r="N3" s="6">
        <v>14096</v>
      </c>
      <c r="O3" s="6">
        <v>13748</v>
      </c>
      <c r="P3" s="6">
        <v>11900</v>
      </c>
    </row>
    <row r="4" spans="2:16" ht="21.95" customHeight="1" x14ac:dyDescent="0.2">
      <c r="B4" s="104" t="s">
        <v>74</v>
      </c>
      <c r="C4" s="105" t="s">
        <v>17</v>
      </c>
      <c r="D4" s="6">
        <v>4953</v>
      </c>
      <c r="E4" s="6">
        <v>4594</v>
      </c>
      <c r="F4" s="6">
        <v>4177</v>
      </c>
      <c r="G4" s="6">
        <v>5190</v>
      </c>
      <c r="H4" s="6">
        <v>5518</v>
      </c>
      <c r="I4" s="6">
        <v>4355</v>
      </c>
      <c r="J4" s="6">
        <v>4044</v>
      </c>
      <c r="K4" s="6">
        <v>3606</v>
      </c>
      <c r="L4" s="6">
        <v>2967</v>
      </c>
      <c r="M4" s="6">
        <v>3304</v>
      </c>
      <c r="N4" s="6">
        <v>3432</v>
      </c>
      <c r="O4" s="6">
        <v>3057</v>
      </c>
      <c r="P4" s="6">
        <v>2611</v>
      </c>
    </row>
    <row r="5" spans="2:16" ht="21.95" customHeight="1" x14ac:dyDescent="0.2">
      <c r="B5" s="106" t="s">
        <v>75</v>
      </c>
      <c r="C5" s="107" t="s">
        <v>17</v>
      </c>
      <c r="D5" s="61">
        <f>SUM(D3:D4)</f>
        <v>25531</v>
      </c>
      <c r="E5" s="61">
        <f t="shared" ref="E5:O5" si="0">SUM(E3:E4)</f>
        <v>26501</v>
      </c>
      <c r="F5" s="61">
        <f t="shared" si="0"/>
        <v>25052</v>
      </c>
      <c r="G5" s="61">
        <f t="shared" si="0"/>
        <v>26758</v>
      </c>
      <c r="H5" s="61">
        <f t="shared" si="0"/>
        <v>27214</v>
      </c>
      <c r="I5" s="61">
        <f t="shared" si="0"/>
        <v>24622</v>
      </c>
      <c r="J5" s="61">
        <f t="shared" si="0"/>
        <v>23296</v>
      </c>
      <c r="K5" s="61">
        <f t="shared" si="0"/>
        <v>23735</v>
      </c>
      <c r="L5" s="61">
        <f t="shared" si="0"/>
        <v>20799</v>
      </c>
      <c r="M5" s="61">
        <f t="shared" si="0"/>
        <v>17989</v>
      </c>
      <c r="N5" s="61">
        <f t="shared" si="0"/>
        <v>17528</v>
      </c>
      <c r="O5" s="61">
        <f t="shared" si="0"/>
        <v>16805</v>
      </c>
      <c r="P5" s="61">
        <f t="shared" ref="P5" si="1">SUM(P3:P4)</f>
        <v>14511</v>
      </c>
    </row>
    <row r="6" spans="2:16" ht="21.95" customHeight="1" x14ac:dyDescent="0.2">
      <c r="B6" s="104" t="s">
        <v>76</v>
      </c>
      <c r="C6" s="105" t="s">
        <v>62</v>
      </c>
      <c r="D6" s="6">
        <v>339175</v>
      </c>
      <c r="E6" s="6">
        <v>347461</v>
      </c>
      <c r="F6" s="6">
        <v>409266</v>
      </c>
      <c r="G6" s="6">
        <v>429057</v>
      </c>
      <c r="H6" s="6">
        <v>472690</v>
      </c>
      <c r="I6" s="6">
        <v>444166</v>
      </c>
      <c r="J6" s="6">
        <v>407675</v>
      </c>
      <c r="K6" s="6">
        <v>475865</v>
      </c>
      <c r="L6" s="6">
        <v>402769</v>
      </c>
      <c r="M6" s="6">
        <v>379090</v>
      </c>
      <c r="N6" s="6">
        <v>363887</v>
      </c>
      <c r="O6" s="6">
        <v>373113</v>
      </c>
      <c r="P6" s="6">
        <v>286824</v>
      </c>
    </row>
    <row r="7" spans="2:16" ht="21.95" customHeight="1" x14ac:dyDescent="0.2">
      <c r="B7" s="104" t="s">
        <v>77</v>
      </c>
      <c r="C7" s="105" t="s">
        <v>62</v>
      </c>
      <c r="D7" s="6">
        <v>44660</v>
      </c>
      <c r="E7" s="6">
        <v>42338</v>
      </c>
      <c r="F7" s="6">
        <v>36383</v>
      </c>
      <c r="G7" s="6">
        <v>58589</v>
      </c>
      <c r="H7" s="6">
        <v>67183</v>
      </c>
      <c r="I7" s="6">
        <v>42624</v>
      </c>
      <c r="J7" s="6">
        <v>43366</v>
      </c>
      <c r="K7" s="6">
        <v>39165</v>
      </c>
      <c r="L7" s="6">
        <v>28917</v>
      </c>
      <c r="M7" s="6">
        <v>45204</v>
      </c>
      <c r="N7" s="6">
        <v>45755</v>
      </c>
      <c r="O7" s="6">
        <v>40210</v>
      </c>
      <c r="P7" s="6">
        <v>33009</v>
      </c>
    </row>
    <row r="8" spans="2:16" ht="21.95" customHeight="1" x14ac:dyDescent="0.2">
      <c r="B8" s="108" t="s">
        <v>78</v>
      </c>
      <c r="C8" s="109" t="s">
        <v>62</v>
      </c>
      <c r="D8" s="61">
        <f>SUM(D6:D7)</f>
        <v>383835</v>
      </c>
      <c r="E8" s="61">
        <f t="shared" ref="E8:O8" si="2">SUM(E6:E7)</f>
        <v>389799</v>
      </c>
      <c r="F8" s="61">
        <f t="shared" si="2"/>
        <v>445649</v>
      </c>
      <c r="G8" s="61">
        <f t="shared" si="2"/>
        <v>487646</v>
      </c>
      <c r="H8" s="61">
        <f t="shared" si="2"/>
        <v>539873</v>
      </c>
      <c r="I8" s="61">
        <f t="shared" si="2"/>
        <v>486790</v>
      </c>
      <c r="J8" s="61">
        <f t="shared" si="2"/>
        <v>451041</v>
      </c>
      <c r="K8" s="61">
        <f t="shared" si="2"/>
        <v>515030</v>
      </c>
      <c r="L8" s="61">
        <f t="shared" si="2"/>
        <v>431686</v>
      </c>
      <c r="M8" s="61">
        <f t="shared" si="2"/>
        <v>424294</v>
      </c>
      <c r="N8" s="61">
        <f t="shared" si="2"/>
        <v>409642</v>
      </c>
      <c r="O8" s="61">
        <f t="shared" si="2"/>
        <v>413323</v>
      </c>
      <c r="P8" s="61">
        <f t="shared" ref="P8" si="3">SUM(P6:P7)</f>
        <v>319833</v>
      </c>
    </row>
    <row r="9" spans="2:16" ht="15" customHeight="1" x14ac:dyDescent="0.2">
      <c r="B9" s="2" t="s">
        <v>101</v>
      </c>
    </row>
    <row r="11" spans="2:16" ht="30" customHeight="1" x14ac:dyDescent="0.2">
      <c r="B11" s="21" t="s">
        <v>96</v>
      </c>
      <c r="D11" s="11"/>
      <c r="E11" s="11"/>
      <c r="F11" s="11"/>
      <c r="G11" s="11"/>
      <c r="H11" s="11"/>
    </row>
    <row r="12" spans="2:16" ht="21.95" customHeight="1" x14ac:dyDescent="0.2">
      <c r="B12" s="4" t="s">
        <v>16</v>
      </c>
      <c r="C12" s="18" t="s">
        <v>2</v>
      </c>
      <c r="D12" s="25" t="s">
        <v>21</v>
      </c>
      <c r="E12" s="25">
        <v>2011</v>
      </c>
      <c r="F12" s="25">
        <v>2012</v>
      </c>
      <c r="G12" s="25">
        <v>2013</v>
      </c>
      <c r="H12" s="25">
        <v>2014</v>
      </c>
      <c r="I12" s="25">
        <v>2015</v>
      </c>
      <c r="J12" s="25">
        <v>2016</v>
      </c>
      <c r="K12" s="25">
        <v>2017</v>
      </c>
      <c r="L12" s="25">
        <v>2018</v>
      </c>
      <c r="M12" s="25">
        <v>2019</v>
      </c>
      <c r="N12" s="25">
        <v>2020</v>
      </c>
      <c r="O12" s="25">
        <v>2021</v>
      </c>
      <c r="P12" s="25">
        <v>2022</v>
      </c>
    </row>
    <row r="13" spans="2:16" ht="21.95" customHeight="1" x14ac:dyDescent="0.2">
      <c r="B13" s="110" t="s">
        <v>97</v>
      </c>
      <c r="C13" s="107" t="s">
        <v>62</v>
      </c>
      <c r="D13" s="76">
        <v>21383.822</v>
      </c>
      <c r="E13" s="76">
        <v>21150.675999999999</v>
      </c>
      <c r="F13" s="76" t="s">
        <v>98</v>
      </c>
      <c r="G13" s="76" t="s">
        <v>98</v>
      </c>
      <c r="H13" s="76" t="s">
        <v>98</v>
      </c>
      <c r="I13" s="76">
        <v>36220.15</v>
      </c>
      <c r="J13" s="76">
        <v>40542.26</v>
      </c>
      <c r="K13" s="76">
        <v>46243.392999999996</v>
      </c>
      <c r="L13" s="76">
        <v>37259.069000000003</v>
      </c>
      <c r="M13" s="76" t="s">
        <v>98</v>
      </c>
      <c r="N13" s="76">
        <v>55562.599000000002</v>
      </c>
      <c r="O13" s="76">
        <v>63776.671000000002</v>
      </c>
      <c r="P13" s="76">
        <v>51066.116999999998</v>
      </c>
    </row>
    <row r="14" spans="2:16" x14ac:dyDescent="0.2">
      <c r="B14" s="2" t="s">
        <v>55</v>
      </c>
      <c r="D14" s="17"/>
      <c r="E14" s="17"/>
    </row>
    <row r="15" spans="2:16" ht="18" customHeight="1" x14ac:dyDescent="0.2">
      <c r="B15" s="2" t="s">
        <v>105</v>
      </c>
      <c r="D15"/>
      <c r="E15"/>
    </row>
    <row r="16" spans="2:16" ht="18" customHeight="1" x14ac:dyDescent="0.2">
      <c r="D16"/>
      <c r="E16"/>
      <c r="G16" s="6"/>
      <c r="H16" s="6"/>
      <c r="O16" s="13" t="s">
        <v>9</v>
      </c>
    </row>
    <row r="17" spans="4:10" x14ac:dyDescent="0.2">
      <c r="D17"/>
      <c r="E17"/>
      <c r="G17" s="6"/>
      <c r="H17" s="6"/>
    </row>
    <row r="18" spans="4:10" x14ac:dyDescent="0.2">
      <c r="I18"/>
      <c r="J18"/>
    </row>
  </sheetData>
  <sheetProtection selectLockedCells="1" selectUnlockedCells="1"/>
  <phoneticPr fontId="8" type="noConversion"/>
  <hyperlinks>
    <hyperlink ref="O16" location="ÍNDICE!A1" display="Voltar ao índice"/>
  </hyperlinks>
  <pageMargins left="0.35" right="0.25" top="1" bottom="1" header="0.51180555555555551" footer="0.51180555555555551"/>
  <pageSetup paperSize="9" scale="86" firstPageNumber="0" orientation="landscape" horizontalDpi="300" verticalDpi="300" r:id="rId1"/>
  <headerFooter alignWithMargins="0"/>
  <ignoredErrors>
    <ignoredError sqref="D2:E2 H2:K2 D12 M2" numberStoredAsText="1"/>
    <ignoredError sqref="L5:P5 F5:G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5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33" style="2" customWidth="1"/>
    <col min="3" max="3" width="18.7109375" style="2" customWidth="1"/>
    <col min="4" max="16" width="12.7109375" style="2" customWidth="1"/>
    <col min="17" max="16384" width="9.140625" style="2"/>
  </cols>
  <sheetData>
    <row r="1" spans="2:16" ht="29.25" customHeight="1" x14ac:dyDescent="0.2">
      <c r="B1" s="31" t="s">
        <v>52</v>
      </c>
    </row>
    <row r="2" spans="2:16" ht="24.75" customHeight="1" x14ac:dyDescent="0.2">
      <c r="B2" s="3" t="s">
        <v>16</v>
      </c>
      <c r="C2" s="27" t="s">
        <v>2</v>
      </c>
      <c r="D2" s="5" t="s">
        <v>49</v>
      </c>
      <c r="E2" s="5" t="s">
        <v>50</v>
      </c>
      <c r="F2" s="5" t="s">
        <v>63</v>
      </c>
      <c r="G2" s="5" t="s">
        <v>72</v>
      </c>
      <c r="H2" s="5" t="s">
        <v>87</v>
      </c>
      <c r="I2" s="5" t="s">
        <v>88</v>
      </c>
      <c r="J2" s="5" t="s">
        <v>93</v>
      </c>
      <c r="K2" s="5" t="s">
        <v>95</v>
      </c>
      <c r="L2" s="5" t="s">
        <v>100</v>
      </c>
      <c r="M2" s="5" t="s">
        <v>104</v>
      </c>
      <c r="N2" s="5" t="s">
        <v>106</v>
      </c>
      <c r="O2" s="5" t="s">
        <v>111</v>
      </c>
      <c r="P2" s="5" t="s">
        <v>112</v>
      </c>
    </row>
    <row r="3" spans="2:16" ht="21.95" customHeight="1" x14ac:dyDescent="0.2">
      <c r="B3" s="96" t="s">
        <v>36</v>
      </c>
      <c r="C3" s="82" t="s">
        <v>113</v>
      </c>
      <c r="D3" s="68">
        <v>468</v>
      </c>
      <c r="E3" s="68">
        <v>384</v>
      </c>
      <c r="F3" s="68">
        <v>390</v>
      </c>
      <c r="G3" s="68">
        <v>446</v>
      </c>
      <c r="H3" s="68">
        <v>488</v>
      </c>
      <c r="I3" s="68">
        <v>540</v>
      </c>
      <c r="J3" s="68">
        <v>487</v>
      </c>
      <c r="K3" s="68">
        <v>451</v>
      </c>
      <c r="L3" s="68">
        <v>515</v>
      </c>
      <c r="M3" s="68">
        <v>432</v>
      </c>
      <c r="N3" s="68">
        <v>425</v>
      </c>
      <c r="O3" s="68">
        <v>410</v>
      </c>
      <c r="P3" s="68">
        <v>413</v>
      </c>
    </row>
    <row r="4" spans="2:16" ht="21.95" customHeight="1" x14ac:dyDescent="0.2">
      <c r="B4" s="99" t="s">
        <v>90</v>
      </c>
      <c r="C4" s="84" t="s">
        <v>113</v>
      </c>
      <c r="D4" s="73">
        <v>628</v>
      </c>
      <c r="E4" s="73">
        <v>651</v>
      </c>
      <c r="F4" s="73">
        <v>673</v>
      </c>
      <c r="G4" s="73">
        <v>692</v>
      </c>
      <c r="H4" s="73">
        <v>636</v>
      </c>
      <c r="I4" s="73">
        <v>697</v>
      </c>
      <c r="J4" s="73">
        <v>733</v>
      </c>
      <c r="K4" s="73">
        <v>666</v>
      </c>
      <c r="L4" s="73">
        <v>706</v>
      </c>
      <c r="M4" s="73">
        <v>708</v>
      </c>
      <c r="N4" s="73">
        <v>684</v>
      </c>
      <c r="O4" s="73">
        <v>712</v>
      </c>
      <c r="P4" s="73">
        <v>852</v>
      </c>
    </row>
    <row r="5" spans="2:16" ht="21.95" customHeight="1" x14ac:dyDescent="0.2">
      <c r="B5" s="100" t="s">
        <v>91</v>
      </c>
      <c r="C5" s="92" t="s">
        <v>113</v>
      </c>
      <c r="D5" s="68">
        <v>116</v>
      </c>
      <c r="E5" s="68">
        <v>116</v>
      </c>
      <c r="F5" s="68">
        <v>126</v>
      </c>
      <c r="G5" s="68">
        <v>116</v>
      </c>
      <c r="H5" s="68">
        <v>115</v>
      </c>
      <c r="I5" s="68">
        <v>160</v>
      </c>
      <c r="J5" s="68">
        <v>141</v>
      </c>
      <c r="K5" s="68">
        <v>153</v>
      </c>
      <c r="L5" s="68">
        <v>119</v>
      </c>
      <c r="M5" s="68">
        <v>161</v>
      </c>
      <c r="N5" s="68">
        <v>158</v>
      </c>
      <c r="O5" s="68">
        <v>160</v>
      </c>
      <c r="P5" s="68">
        <v>206</v>
      </c>
    </row>
    <row r="6" spans="2:16" ht="21.95" customHeight="1" x14ac:dyDescent="0.2">
      <c r="B6" s="99" t="s">
        <v>85</v>
      </c>
      <c r="C6" s="84" t="s">
        <v>113</v>
      </c>
      <c r="D6" s="73">
        <v>980</v>
      </c>
      <c r="E6" s="73">
        <v>919</v>
      </c>
      <c r="F6" s="73">
        <v>937</v>
      </c>
      <c r="G6" s="73">
        <v>1022</v>
      </c>
      <c r="H6" s="73">
        <v>1009</v>
      </c>
      <c r="I6" s="73">
        <v>1077</v>
      </c>
      <c r="J6" s="73">
        <v>1079</v>
      </c>
      <c r="K6" s="73">
        <v>964</v>
      </c>
      <c r="L6" s="73">
        <v>1102</v>
      </c>
      <c r="M6" s="73">
        <v>979</v>
      </c>
      <c r="N6" s="73">
        <v>951</v>
      </c>
      <c r="O6" s="73">
        <v>962</v>
      </c>
      <c r="P6" s="73">
        <v>1059</v>
      </c>
    </row>
    <row r="7" spans="2:16" ht="21.95" customHeight="1" x14ac:dyDescent="0.2">
      <c r="B7" s="100" t="s">
        <v>92</v>
      </c>
      <c r="C7" s="92" t="s">
        <v>113</v>
      </c>
      <c r="D7" s="68">
        <v>37</v>
      </c>
      <c r="E7" s="68">
        <v>38</v>
      </c>
      <c r="F7" s="68">
        <v>36</v>
      </c>
      <c r="G7" s="68">
        <v>39</v>
      </c>
      <c r="H7" s="68">
        <v>39</v>
      </c>
      <c r="I7" s="68">
        <v>36</v>
      </c>
      <c r="J7" s="68">
        <v>34</v>
      </c>
      <c r="K7" s="68">
        <v>34</v>
      </c>
      <c r="L7" s="68">
        <v>30</v>
      </c>
      <c r="M7" s="68">
        <v>26</v>
      </c>
      <c r="N7" s="68">
        <v>25</v>
      </c>
      <c r="O7" s="68">
        <v>24</v>
      </c>
      <c r="P7" s="68">
        <v>21</v>
      </c>
    </row>
    <row r="8" spans="2:16" ht="21.95" customHeight="1" x14ac:dyDescent="0.2">
      <c r="B8" s="99" t="s">
        <v>33</v>
      </c>
      <c r="C8" s="84" t="s">
        <v>113</v>
      </c>
      <c r="D8" s="73">
        <v>954</v>
      </c>
      <c r="E8" s="73">
        <v>890</v>
      </c>
      <c r="F8" s="73">
        <v>890</v>
      </c>
      <c r="G8" s="73">
        <v>942</v>
      </c>
      <c r="H8" s="73">
        <v>943</v>
      </c>
      <c r="I8" s="73">
        <v>961</v>
      </c>
      <c r="J8" s="73">
        <v>958</v>
      </c>
      <c r="K8" s="73">
        <v>960</v>
      </c>
      <c r="L8" s="73">
        <v>959</v>
      </c>
      <c r="M8" s="73">
        <v>939</v>
      </c>
      <c r="N8" s="73">
        <v>912</v>
      </c>
      <c r="O8" s="73">
        <v>906</v>
      </c>
      <c r="P8" s="73">
        <v>957</v>
      </c>
    </row>
    <row r="9" spans="2:16" ht="21.95" customHeight="1" x14ac:dyDescent="0.2">
      <c r="B9" s="101" t="s">
        <v>34</v>
      </c>
      <c r="C9" s="82" t="s">
        <v>35</v>
      </c>
      <c r="D9" s="72">
        <v>90.2</v>
      </c>
      <c r="E9" s="72">
        <v>84.2</v>
      </c>
      <c r="F9" s="72">
        <v>84.4</v>
      </c>
      <c r="G9" s="72">
        <v>89.8</v>
      </c>
      <c r="H9" s="72">
        <v>90.4</v>
      </c>
      <c r="I9" s="72">
        <v>92.6</v>
      </c>
      <c r="J9" s="72">
        <v>92.6</v>
      </c>
      <c r="K9" s="72">
        <v>93.1</v>
      </c>
      <c r="L9" s="72">
        <v>93.2</v>
      </c>
      <c r="M9" s="72">
        <v>91.4</v>
      </c>
      <c r="N9" s="72">
        <v>88.6</v>
      </c>
      <c r="O9" s="72">
        <v>88</v>
      </c>
      <c r="P9" s="72">
        <v>92.5</v>
      </c>
    </row>
    <row r="10" spans="2:16" ht="21.95" customHeight="1" x14ac:dyDescent="0.2">
      <c r="B10" s="102" t="s">
        <v>19</v>
      </c>
      <c r="C10" s="103" t="s">
        <v>18</v>
      </c>
      <c r="D10" s="74">
        <v>46.3</v>
      </c>
      <c r="E10" s="74">
        <v>40.700000000000003</v>
      </c>
      <c r="F10" s="74">
        <v>41.4</v>
      </c>
      <c r="G10" s="74">
        <v>44.7</v>
      </c>
      <c r="H10" s="74">
        <v>48.8</v>
      </c>
      <c r="I10" s="74">
        <v>52.6</v>
      </c>
      <c r="J10" s="74">
        <v>47.8</v>
      </c>
      <c r="K10" s="74">
        <v>44.5</v>
      </c>
      <c r="L10" s="74">
        <v>50.4</v>
      </c>
      <c r="M10" s="74">
        <v>43.6</v>
      </c>
      <c r="N10" s="74">
        <v>44.1</v>
      </c>
      <c r="O10" s="74">
        <v>42</v>
      </c>
      <c r="P10" s="74">
        <v>40.9</v>
      </c>
    </row>
    <row r="11" spans="2:16" ht="17.25" customHeight="1" x14ac:dyDescent="0.2">
      <c r="B11" s="51" t="s">
        <v>55</v>
      </c>
      <c r="C11" s="37"/>
      <c r="D11"/>
      <c r="E11"/>
    </row>
    <row r="12" spans="2:16" x14ac:dyDescent="0.2">
      <c r="B12" s="136"/>
      <c r="C12" s="136"/>
      <c r="D12"/>
      <c r="E12"/>
    </row>
    <row r="13" spans="2:16" x14ac:dyDescent="0.2">
      <c r="O13" s="43" t="s">
        <v>9</v>
      </c>
    </row>
    <row r="15" spans="2:16" x14ac:dyDescent="0.2">
      <c r="D15" s="17"/>
      <c r="E15" s="17"/>
    </row>
  </sheetData>
  <mergeCells count="1">
    <mergeCell ref="B12:C12"/>
  </mergeCells>
  <phoneticPr fontId="8" type="noConversion"/>
  <hyperlinks>
    <hyperlink ref="O13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3"/>
  <sheetViews>
    <sheetView showGridLines="0" zoomScale="95" zoomScaleNormal="95" workbookViewId="0"/>
  </sheetViews>
  <sheetFormatPr defaultRowHeight="12.75" x14ac:dyDescent="0.2"/>
  <cols>
    <col min="1" max="1" width="2.28515625" customWidth="1"/>
    <col min="2" max="2" width="40.42578125" customWidth="1"/>
    <col min="3" max="3" width="10.5703125" customWidth="1"/>
    <col min="4" max="16" width="12.7109375" customWidth="1"/>
  </cols>
  <sheetData>
    <row r="1" spans="2:16" ht="23.25" customHeight="1" x14ac:dyDescent="0.2">
      <c r="B1" s="21" t="s">
        <v>53</v>
      </c>
      <c r="C1" s="19"/>
      <c r="D1" s="19"/>
      <c r="E1" s="19"/>
    </row>
    <row r="2" spans="2:16" ht="21.95" customHeight="1" x14ac:dyDescent="0.2">
      <c r="B2" s="1" t="s">
        <v>16</v>
      </c>
      <c r="C2" s="1" t="s">
        <v>2</v>
      </c>
      <c r="D2" s="20">
        <v>2010</v>
      </c>
      <c r="E2" s="20">
        <v>2011</v>
      </c>
      <c r="F2" s="20">
        <v>2012</v>
      </c>
      <c r="G2" s="20">
        <v>2013</v>
      </c>
      <c r="H2" s="20">
        <v>2014</v>
      </c>
      <c r="I2" s="20">
        <v>2015</v>
      </c>
      <c r="J2" s="20">
        <v>2016</v>
      </c>
      <c r="K2" s="20">
        <v>2017</v>
      </c>
      <c r="L2" s="20">
        <v>2018</v>
      </c>
      <c r="M2" s="20">
        <v>2019</v>
      </c>
      <c r="N2" s="20">
        <v>2020</v>
      </c>
      <c r="O2" s="20">
        <v>2021</v>
      </c>
      <c r="P2" s="20">
        <v>2022</v>
      </c>
    </row>
    <row r="3" spans="2:16" ht="21.95" customHeight="1" x14ac:dyDescent="0.2">
      <c r="B3" s="96" t="s">
        <v>30</v>
      </c>
      <c r="C3" s="82" t="s">
        <v>62</v>
      </c>
      <c r="D3" s="6">
        <v>383835</v>
      </c>
      <c r="E3" s="6">
        <v>389799</v>
      </c>
      <c r="F3" s="6">
        <v>445649</v>
      </c>
      <c r="G3" s="6">
        <v>487646</v>
      </c>
      <c r="H3" s="6">
        <v>539873</v>
      </c>
      <c r="I3" s="6">
        <v>486790</v>
      </c>
      <c r="J3" s="6">
        <v>451041</v>
      </c>
      <c r="K3" s="6">
        <v>515030</v>
      </c>
      <c r="L3" s="6">
        <v>431686</v>
      </c>
      <c r="M3" s="6">
        <v>424294</v>
      </c>
      <c r="N3" s="6">
        <v>409642</v>
      </c>
      <c r="O3" s="6">
        <v>413323</v>
      </c>
      <c r="P3" s="6">
        <v>319833</v>
      </c>
    </row>
    <row r="4" spans="2:16" ht="21.95" customHeight="1" x14ac:dyDescent="0.2">
      <c r="B4" s="97" t="s">
        <v>29</v>
      </c>
      <c r="C4" s="84" t="s">
        <v>62</v>
      </c>
      <c r="D4" s="23">
        <v>0</v>
      </c>
      <c r="E4" s="23">
        <v>0</v>
      </c>
      <c r="F4" s="23">
        <v>30</v>
      </c>
      <c r="G4" s="23">
        <v>25</v>
      </c>
      <c r="H4" s="23">
        <v>41.24</v>
      </c>
      <c r="I4" s="23">
        <v>48.6</v>
      </c>
      <c r="J4" s="23">
        <v>21.172999999999998</v>
      </c>
      <c r="K4" s="23">
        <v>22</v>
      </c>
      <c r="L4" s="23">
        <v>22.503</v>
      </c>
      <c r="M4" s="23">
        <v>17.667999999999999</v>
      </c>
      <c r="N4" s="23">
        <v>6.2175000000000002</v>
      </c>
      <c r="O4" s="23"/>
      <c r="P4" s="23"/>
    </row>
    <row r="5" spans="2:16" ht="21.95" customHeight="1" x14ac:dyDescent="0.2">
      <c r="B5" s="98" t="s">
        <v>20</v>
      </c>
      <c r="C5" s="86" t="s">
        <v>18</v>
      </c>
      <c r="D5" s="52">
        <f t="shared" ref="D5:N5" si="0">D4/D3*100</f>
        <v>0</v>
      </c>
      <c r="E5" s="52">
        <f t="shared" si="0"/>
        <v>0</v>
      </c>
      <c r="F5" s="24">
        <f t="shared" si="0"/>
        <v>6.731755260305756E-3</v>
      </c>
      <c r="G5" s="24">
        <f t="shared" si="0"/>
        <v>5.1266697563396397E-3</v>
      </c>
      <c r="H5" s="24">
        <f t="shared" si="0"/>
        <v>7.6388335775265668E-3</v>
      </c>
      <c r="I5" s="24">
        <f t="shared" si="0"/>
        <v>9.9837712360566159E-3</v>
      </c>
      <c r="J5" s="78">
        <f t="shared" si="0"/>
        <v>4.6942517420810962E-3</v>
      </c>
      <c r="K5" s="78">
        <f t="shared" si="0"/>
        <v>4.2715958293691632E-3</v>
      </c>
      <c r="L5" s="24">
        <f t="shared" si="0"/>
        <v>5.2128167232664488E-3</v>
      </c>
      <c r="M5" s="78">
        <f t="shared" si="0"/>
        <v>4.1640937651722621E-3</v>
      </c>
      <c r="N5" s="78">
        <f t="shared" si="0"/>
        <v>1.5177887033067899E-3</v>
      </c>
      <c r="O5" s="78"/>
      <c r="P5" s="78"/>
    </row>
    <row r="6" spans="2:16" x14ac:dyDescent="0.2">
      <c r="B6" s="22"/>
    </row>
    <row r="8" spans="2:16" x14ac:dyDescent="0.2">
      <c r="O8" s="9" t="s">
        <v>9</v>
      </c>
    </row>
    <row r="13" spans="2:16" x14ac:dyDescent="0.2">
      <c r="M13" s="77"/>
    </row>
  </sheetData>
  <phoneticPr fontId="8" type="noConversion"/>
  <hyperlinks>
    <hyperlink ref="O8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GridLines="0" zoomScaleNormal="100" workbookViewId="0"/>
  </sheetViews>
  <sheetFormatPr defaultRowHeight="12.75" x14ac:dyDescent="0.2"/>
  <cols>
    <col min="1" max="1" width="2.28515625" customWidth="1"/>
    <col min="2" max="2" width="28.28515625" style="2" customWidth="1"/>
    <col min="3" max="3" width="10.85546875" style="2" customWidth="1"/>
    <col min="4" max="16" width="12.7109375" style="2" customWidth="1"/>
    <col min="17" max="16384" width="9.140625" style="2"/>
  </cols>
  <sheetData>
    <row r="1" spans="2:16" ht="25.5" customHeight="1" x14ac:dyDescent="0.2">
      <c r="B1" s="38" t="s">
        <v>54</v>
      </c>
    </row>
    <row r="2" spans="2:16" ht="23.25" customHeight="1" x14ac:dyDescent="0.2">
      <c r="B2" s="1" t="s">
        <v>16</v>
      </c>
      <c r="C2" s="1" t="s">
        <v>2</v>
      </c>
      <c r="D2" s="20">
        <v>2010</v>
      </c>
      <c r="E2" s="20">
        <v>2011</v>
      </c>
      <c r="F2" s="20">
        <v>2012</v>
      </c>
      <c r="G2" s="20">
        <v>2013</v>
      </c>
      <c r="H2" s="20">
        <v>2014</v>
      </c>
      <c r="I2" s="20">
        <v>2015</v>
      </c>
      <c r="J2" s="20">
        <v>2016</v>
      </c>
      <c r="K2" s="20">
        <v>2017</v>
      </c>
      <c r="L2" s="20">
        <v>2018</v>
      </c>
      <c r="M2" s="20">
        <v>2019</v>
      </c>
      <c r="N2" s="20">
        <v>2020</v>
      </c>
      <c r="O2" s="20">
        <v>2021</v>
      </c>
      <c r="P2" s="20">
        <v>2022</v>
      </c>
    </row>
    <row r="3" spans="2:16" ht="18" customHeight="1" x14ac:dyDescent="0.2">
      <c r="B3" s="81" t="s">
        <v>37</v>
      </c>
      <c r="C3" s="82" t="s">
        <v>62</v>
      </c>
      <c r="D3" s="36">
        <v>383835</v>
      </c>
      <c r="E3" s="36">
        <v>389799</v>
      </c>
      <c r="F3" s="36">
        <v>445649</v>
      </c>
      <c r="G3" s="36">
        <v>487646</v>
      </c>
      <c r="H3" s="36">
        <v>539873</v>
      </c>
      <c r="I3" s="36">
        <v>486790</v>
      </c>
      <c r="J3" s="36">
        <v>451041</v>
      </c>
      <c r="K3" s="36">
        <v>515030</v>
      </c>
      <c r="L3" s="36">
        <v>431686</v>
      </c>
      <c r="M3" s="36">
        <v>424294</v>
      </c>
      <c r="N3" s="36">
        <v>409642</v>
      </c>
      <c r="O3" s="36">
        <v>413323</v>
      </c>
      <c r="P3" s="36">
        <v>319833</v>
      </c>
    </row>
    <row r="4" spans="2:16" ht="18" customHeight="1" x14ac:dyDescent="0.2">
      <c r="B4" s="83" t="s">
        <v>38</v>
      </c>
      <c r="C4" s="84" t="s">
        <v>62</v>
      </c>
      <c r="D4" s="12">
        <v>353048.69899999996</v>
      </c>
      <c r="E4" s="12">
        <v>344723.78</v>
      </c>
      <c r="F4" s="12">
        <v>358126.38500000001</v>
      </c>
      <c r="G4" s="12">
        <v>364777.36899999995</v>
      </c>
      <c r="H4" s="12">
        <v>318661.94099999999</v>
      </c>
      <c r="I4" s="12">
        <v>352563.51299999998</v>
      </c>
      <c r="J4" s="12">
        <v>375079.87299999996</v>
      </c>
      <c r="K4" s="12">
        <v>312878.02399999998</v>
      </c>
      <c r="L4" s="12">
        <v>370028.147</v>
      </c>
      <c r="M4" s="12">
        <v>331534.92000000004</v>
      </c>
      <c r="N4" s="12">
        <v>332032.26199999999</v>
      </c>
      <c r="O4" s="12">
        <v>329422.853</v>
      </c>
      <c r="P4" s="12">
        <v>382183.05599999998</v>
      </c>
    </row>
    <row r="5" spans="2:16" ht="18" customHeight="1" x14ac:dyDescent="0.2">
      <c r="B5" s="85" t="s">
        <v>39</v>
      </c>
      <c r="C5" s="86" t="s">
        <v>62</v>
      </c>
      <c r="D5" s="39">
        <v>32947.735000000001</v>
      </c>
      <c r="E5" s="39">
        <v>40338.19</v>
      </c>
      <c r="F5" s="39">
        <v>48304.288999999997</v>
      </c>
      <c r="G5" s="39">
        <v>49707.811000000002</v>
      </c>
      <c r="H5" s="39">
        <v>46694.912000000004</v>
      </c>
      <c r="I5" s="39">
        <v>30823.698</v>
      </c>
      <c r="J5" s="39">
        <v>44550.81</v>
      </c>
      <c r="K5" s="39">
        <v>54440.915999999997</v>
      </c>
      <c r="L5" s="39">
        <v>29315.100999999999</v>
      </c>
      <c r="M5" s="39">
        <v>63157.29</v>
      </c>
      <c r="N5" s="39">
        <v>44244.914000000004</v>
      </c>
      <c r="O5" s="39">
        <v>46416.553</v>
      </c>
      <c r="P5" s="39">
        <v>51461.414000000004</v>
      </c>
    </row>
    <row r="6" spans="2:16" ht="18" customHeight="1" x14ac:dyDescent="0.2">
      <c r="B6" s="87"/>
      <c r="C6" s="8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2:16" ht="24" customHeight="1" x14ac:dyDescent="0.2">
      <c r="B7" s="89" t="s">
        <v>40</v>
      </c>
      <c r="C7" s="90" t="s">
        <v>18</v>
      </c>
      <c r="D7" s="40">
        <f t="shared" ref="D7:E7" si="0">(D5/D3)*100</f>
        <v>8.5838276863756562</v>
      </c>
      <c r="E7" s="40">
        <f t="shared" si="0"/>
        <v>10.348459077627188</v>
      </c>
      <c r="F7" s="40">
        <f t="shared" ref="F7:G7" si="1">(F5/F3)*100</f>
        <v>10.839088385702649</v>
      </c>
      <c r="G7" s="40">
        <f t="shared" si="1"/>
        <v>10.193421252301874</v>
      </c>
      <c r="H7" s="40">
        <f t="shared" ref="H7:J7" si="2">(H5/H3)*100</f>
        <v>8.649240099060334</v>
      </c>
      <c r="I7" s="40">
        <f t="shared" si="2"/>
        <v>6.3320318823311901</v>
      </c>
      <c r="J7" s="40">
        <f t="shared" si="2"/>
        <v>9.8773304422436095</v>
      </c>
      <c r="K7" s="40">
        <f t="shared" ref="K7:L7" si="3">(K5/K3)*100</f>
        <v>10.570435896938042</v>
      </c>
      <c r="L7" s="40">
        <f t="shared" si="3"/>
        <v>6.7908389431206944</v>
      </c>
      <c r="M7" s="40">
        <f t="shared" ref="M7:N7" si="4">(M5/M3)*100</f>
        <v>14.885265876962672</v>
      </c>
      <c r="N7" s="40">
        <f t="shared" si="4"/>
        <v>10.800873445593959</v>
      </c>
      <c r="O7" s="40">
        <f t="shared" ref="O7:P7" si="5">(O5/O3)*100</f>
        <v>11.230091961976468</v>
      </c>
      <c r="P7" s="40">
        <f t="shared" si="5"/>
        <v>16.09008889013954</v>
      </c>
    </row>
    <row r="8" spans="2:16" ht="24" customHeight="1" x14ac:dyDescent="0.2">
      <c r="B8" s="91" t="s">
        <v>41</v>
      </c>
      <c r="C8" s="92" t="s">
        <v>62</v>
      </c>
      <c r="D8" s="36">
        <f t="shared" ref="D8:E8" si="6">D3+D4-D5</f>
        <v>703935.96400000004</v>
      </c>
      <c r="E8" s="36">
        <f t="shared" si="6"/>
        <v>694184.59000000008</v>
      </c>
      <c r="F8" s="36">
        <f t="shared" ref="F8:G8" si="7">F3+F4-F5</f>
        <v>755471.09600000002</v>
      </c>
      <c r="G8" s="36">
        <f t="shared" si="7"/>
        <v>802715.55799999996</v>
      </c>
      <c r="H8" s="36">
        <f t="shared" ref="H8:J8" si="8">H3+H4-H5</f>
        <v>811840.02899999998</v>
      </c>
      <c r="I8" s="36">
        <f t="shared" si="8"/>
        <v>808529.81500000006</v>
      </c>
      <c r="J8" s="36">
        <f t="shared" si="8"/>
        <v>781570.06299999985</v>
      </c>
      <c r="K8" s="36">
        <f t="shared" ref="K8:L8" si="9">K3+K4-K5</f>
        <v>773467.10800000001</v>
      </c>
      <c r="L8" s="36">
        <f t="shared" si="9"/>
        <v>772399.04599999997</v>
      </c>
      <c r="M8" s="36">
        <f t="shared" ref="M8:N8" si="10">M3+M4-M5</f>
        <v>692671.63</v>
      </c>
      <c r="N8" s="36">
        <f t="shared" si="10"/>
        <v>697429.348</v>
      </c>
      <c r="O8" s="36">
        <f t="shared" ref="O8:P8" si="11">O3+O4-O5</f>
        <v>696329.3</v>
      </c>
      <c r="P8" s="36">
        <f t="shared" si="11"/>
        <v>650554.64199999999</v>
      </c>
    </row>
    <row r="9" spans="2:16" ht="24" customHeight="1" x14ac:dyDescent="0.2">
      <c r="B9" s="93" t="s">
        <v>19</v>
      </c>
      <c r="C9" s="94" t="s">
        <v>18</v>
      </c>
      <c r="D9" s="41">
        <f t="shared" ref="D9:E9" si="12">(D3/D8)*100</f>
        <v>54.526976831659645</v>
      </c>
      <c r="E9" s="41">
        <f t="shared" si="12"/>
        <v>56.152067564622833</v>
      </c>
      <c r="F9" s="41">
        <f t="shared" ref="F9:G9" si="13">(F3/F8)*100</f>
        <v>58.989550011851144</v>
      </c>
      <c r="G9" s="41">
        <f t="shared" si="13"/>
        <v>60.749538879623913</v>
      </c>
      <c r="H9" s="41">
        <f t="shared" ref="H9:J9" si="14">(H3/H8)*100</f>
        <v>66.499923718346238</v>
      </c>
      <c r="I9" s="41">
        <f t="shared" si="14"/>
        <v>60.206808823741397</v>
      </c>
      <c r="J9" s="41">
        <f t="shared" si="14"/>
        <v>57.709605491887949</v>
      </c>
      <c r="K9" s="41">
        <f t="shared" ref="K9:L9" si="15">(K3/K8)*100</f>
        <v>66.587188346217303</v>
      </c>
      <c r="L9" s="41">
        <f t="shared" si="15"/>
        <v>55.888986688365229</v>
      </c>
      <c r="M9" s="41">
        <f t="shared" ref="M9:N9" si="16">(M3/M8)*100</f>
        <v>61.254710258596845</v>
      </c>
      <c r="N9" s="41">
        <f t="shared" si="16"/>
        <v>58.735985397620517</v>
      </c>
      <c r="O9" s="41">
        <f t="shared" ref="O9:P9" si="17">(O3/O8)*100</f>
        <v>59.357404607274169</v>
      </c>
      <c r="P9" s="41">
        <f t="shared" si="17"/>
        <v>49.163126254350829</v>
      </c>
    </row>
    <row r="10" spans="2:16" ht="26.1" customHeight="1" x14ac:dyDescent="0.2">
      <c r="B10" s="95" t="s">
        <v>42</v>
      </c>
      <c r="C10" s="86" t="s">
        <v>18</v>
      </c>
      <c r="D10" s="42">
        <f t="shared" ref="D10:E10" si="18">(D3-D5)/D8*100</f>
        <v>49.846475097840006</v>
      </c>
      <c r="E10" s="42">
        <f t="shared" si="18"/>
        <v>50.341193831456266</v>
      </c>
      <c r="F10" s="42">
        <f t="shared" ref="F10:G10" si="19">(F3-F5)/F8*100</f>
        <v>52.595620547738328</v>
      </c>
      <c r="G10" s="42">
        <f t="shared" si="19"/>
        <v>54.557082472792942</v>
      </c>
      <c r="H10" s="42">
        <f t="shared" ref="H10:J10" si="20">(H3-H5)/H8*100</f>
        <v>60.748185650254506</v>
      </c>
      <c r="I10" s="42">
        <f t="shared" si="20"/>
        <v>56.394494493687908</v>
      </c>
      <c r="J10" s="42">
        <f t="shared" si="20"/>
        <v>52.009437060539007</v>
      </c>
      <c r="K10" s="42">
        <f t="shared" ref="K10:L10" si="21">(K3-K5)/K8*100</f>
        <v>59.548632286507008</v>
      </c>
      <c r="L10" s="42">
        <f t="shared" si="21"/>
        <v>52.093655615416182</v>
      </c>
      <c r="M10" s="42">
        <f t="shared" ref="M10:N10" si="22">(M3-M5)/M8*100</f>
        <v>52.136783774441575</v>
      </c>
      <c r="N10" s="42">
        <f t="shared" si="22"/>
        <v>52.391985947800976</v>
      </c>
      <c r="O10" s="42">
        <f t="shared" ref="O10:P10" si="23">(O3-O5)/O8*100</f>
        <v>52.691513483634822</v>
      </c>
      <c r="P10" s="42">
        <f t="shared" si="23"/>
        <v>41.252735538854246</v>
      </c>
    </row>
    <row r="11" spans="2:16" x14ac:dyDescent="0.2">
      <c r="B11" s="10" t="s">
        <v>43</v>
      </c>
    </row>
    <row r="12" spans="2:16" x14ac:dyDescent="0.2">
      <c r="B12" s="10" t="s">
        <v>44</v>
      </c>
    </row>
    <row r="13" spans="2:16" ht="12.75" customHeight="1" x14ac:dyDescent="0.2">
      <c r="B13" s="10" t="s">
        <v>45</v>
      </c>
      <c r="O13" s="9" t="s">
        <v>9</v>
      </c>
    </row>
    <row r="14" spans="2:16" x14ac:dyDescent="0.2">
      <c r="B14" s="10" t="s">
        <v>46</v>
      </c>
    </row>
    <row r="15" spans="2:16" x14ac:dyDescent="0.2">
      <c r="B15" s="10" t="s">
        <v>47</v>
      </c>
    </row>
    <row r="17" spans="3:6" x14ac:dyDescent="0.2">
      <c r="C17"/>
      <c r="D17"/>
      <c r="E17"/>
      <c r="F17"/>
    </row>
    <row r="18" spans="3:6" x14ac:dyDescent="0.2">
      <c r="C18"/>
      <c r="D18"/>
      <c r="E18"/>
      <c r="F18"/>
    </row>
    <row r="19" spans="3:6" x14ac:dyDescent="0.2">
      <c r="C19"/>
      <c r="D19"/>
      <c r="E19"/>
      <c r="F19"/>
    </row>
    <row r="20" spans="3:6" x14ac:dyDescent="0.2">
      <c r="C20"/>
      <c r="D20"/>
      <c r="E20"/>
      <c r="F20"/>
    </row>
    <row r="21" spans="3:6" x14ac:dyDescent="0.2">
      <c r="C21"/>
      <c r="D21"/>
      <c r="E21"/>
      <c r="F21"/>
    </row>
    <row r="22" spans="3:6" x14ac:dyDescent="0.2">
      <c r="C22"/>
      <c r="D22"/>
      <c r="E22"/>
      <c r="F22"/>
    </row>
    <row r="23" spans="3:6" x14ac:dyDescent="0.2">
      <c r="C23"/>
      <c r="D23"/>
      <c r="E23"/>
      <c r="F23"/>
    </row>
    <row r="24" spans="3:6" x14ac:dyDescent="0.2">
      <c r="C24"/>
      <c r="D24"/>
      <c r="E24"/>
      <c r="F24"/>
    </row>
    <row r="25" spans="3:6" x14ac:dyDescent="0.2">
      <c r="C25"/>
      <c r="D25"/>
      <c r="E25"/>
      <c r="F25"/>
    </row>
    <row r="26" spans="3:6" x14ac:dyDescent="0.2">
      <c r="C26"/>
      <c r="D26"/>
      <c r="E26"/>
      <c r="F26"/>
    </row>
    <row r="27" spans="3:6" x14ac:dyDescent="0.2">
      <c r="C27"/>
      <c r="D27"/>
      <c r="E27"/>
      <c r="F27"/>
    </row>
    <row r="28" spans="3:6" x14ac:dyDescent="0.2">
      <c r="C28"/>
      <c r="D28"/>
      <c r="E28"/>
      <c r="F28"/>
    </row>
  </sheetData>
  <phoneticPr fontId="8" type="noConversion"/>
  <hyperlinks>
    <hyperlink ref="O13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6</vt:i4>
      </vt:variant>
    </vt:vector>
  </HeadingPairs>
  <TitlesOfParts>
    <vt:vector size="14" baseType="lpstr">
      <vt:lpstr>ÍNDICE</vt:lpstr>
      <vt:lpstr>1</vt:lpstr>
      <vt:lpstr>2</vt:lpstr>
      <vt:lpstr>3</vt:lpstr>
      <vt:lpstr>4</vt:lpstr>
      <vt:lpstr>5</vt:lpstr>
      <vt:lpstr>6</vt:lpstr>
      <vt:lpstr>7</vt:lpstr>
      <vt:lpstr>'1'!Área_de_Impressão</vt:lpstr>
      <vt:lpstr>'2'!Área_de_Impressão</vt:lpstr>
      <vt:lpstr>'3'!Área_de_Impressão</vt:lpstr>
      <vt:lpstr>'4'!Área_de_Impressão</vt:lpstr>
      <vt:lpstr>'5'!Área_de_Impressão</vt:lpstr>
      <vt:lpstr>'7'!Área_de_Impressão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2019-10-07T15:54:44Z</cp:lastPrinted>
  <dcterms:created xsi:type="dcterms:W3CDTF">2011-09-19T15:33:05Z</dcterms:created>
  <dcterms:modified xsi:type="dcterms:W3CDTF">2023-10-23T15:32:37Z</dcterms:modified>
</cp:coreProperties>
</file>