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Azeite_Azeitona\"/>
    </mc:Choice>
  </mc:AlternateContent>
  <bookViews>
    <workbookView xWindow="-105" yWindow="225" windowWidth="11280" windowHeight="7215" tabRatio="730"/>
  </bookViews>
  <sheets>
    <sheet name="ÍNDICE" sheetId="15" r:id="rId1"/>
    <sheet name="1" sheetId="19" r:id="rId2"/>
    <sheet name="2" sheetId="20" r:id="rId3"/>
    <sheet name="3" sheetId="16" r:id="rId4"/>
    <sheet name="4" sheetId="10" r:id="rId5"/>
    <sheet name="5" sheetId="17" r:id="rId6"/>
    <sheet name="6" sheetId="18" r:id="rId7"/>
    <sheet name="7" sheetId="11" r:id="rId8"/>
  </sheets>
  <definedNames>
    <definedName name="_xlnm.Print_Area" localSheetId="0">ÍNDICE!$A$1:$B$11</definedName>
  </definedNames>
  <calcPr calcId="152511"/>
</workbook>
</file>

<file path=xl/calcChain.xml><?xml version="1.0" encoding="utf-8"?>
<calcChain xmlns="http://schemas.openxmlformats.org/spreadsheetml/2006/main">
  <c r="Q64" i="19" l="1"/>
  <c r="Q70" i="19" s="1"/>
  <c r="Q71" i="19"/>
  <c r="Q68" i="19"/>
  <c r="Q67" i="19"/>
  <c r="C23" i="10"/>
  <c r="D23" i="10"/>
  <c r="Q65" i="19"/>
  <c r="E70" i="19"/>
  <c r="E67" i="19"/>
  <c r="E64" i="19"/>
  <c r="P20" i="11" l="1"/>
  <c r="P21" i="11" s="1"/>
  <c r="P19" i="11"/>
  <c r="P8" i="11"/>
  <c r="P10" i="11" s="1"/>
  <c r="P7" i="11"/>
  <c r="P9" i="11" l="1"/>
  <c r="P22" i="11"/>
  <c r="Q8" i="16"/>
  <c r="Q5" i="16"/>
  <c r="P12" i="20"/>
  <c r="P11" i="20"/>
  <c r="P10" i="20"/>
  <c r="P9" i="20"/>
  <c r="P8" i="20"/>
  <c r="P7" i="20"/>
  <c r="P6" i="20"/>
  <c r="P5" i="20"/>
  <c r="P4" i="20"/>
  <c r="P3" i="20"/>
  <c r="Q32" i="19"/>
  <c r="Q29" i="19"/>
  <c r="Q26" i="19"/>
  <c r="Q23" i="19"/>
  <c r="Q20" i="19"/>
  <c r="Q17" i="19"/>
  <c r="Q14" i="19"/>
  <c r="Q11" i="19"/>
  <c r="Q8" i="19"/>
  <c r="Q5" i="19"/>
  <c r="O20" i="11" l="1"/>
  <c r="O22" i="11" s="1"/>
  <c r="O19" i="11"/>
  <c r="O21" i="11" l="1"/>
  <c r="P68" i="19"/>
  <c r="O68" i="19"/>
  <c r="N68" i="19"/>
  <c r="M68" i="19"/>
  <c r="L68" i="19"/>
  <c r="K68" i="19"/>
  <c r="J68" i="19"/>
  <c r="I68" i="19"/>
  <c r="H68" i="19"/>
  <c r="G68" i="19"/>
  <c r="F68" i="19"/>
  <c r="P67" i="19"/>
  <c r="O67" i="19"/>
  <c r="N67" i="19"/>
  <c r="M67" i="19"/>
  <c r="L67" i="19"/>
  <c r="K67" i="19"/>
  <c r="J67" i="19"/>
  <c r="I67" i="19"/>
  <c r="H67" i="19"/>
  <c r="G67" i="19"/>
  <c r="F67" i="19"/>
  <c r="E68" i="19"/>
  <c r="E65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P8" i="19"/>
  <c r="O8" i="19"/>
  <c r="N8" i="19"/>
  <c r="M8" i="19"/>
  <c r="L8" i="19"/>
  <c r="K8" i="19"/>
  <c r="J8" i="19"/>
  <c r="I8" i="19"/>
  <c r="H8" i="19"/>
  <c r="G8" i="19"/>
  <c r="F8" i="19"/>
  <c r="E8" i="19"/>
  <c r="P5" i="19"/>
  <c r="O5" i="19"/>
  <c r="N5" i="19"/>
  <c r="M5" i="19"/>
  <c r="L5" i="19"/>
  <c r="K5" i="19"/>
  <c r="J5" i="19"/>
  <c r="I5" i="19"/>
  <c r="H5" i="19"/>
  <c r="G5" i="19"/>
  <c r="F5" i="19"/>
  <c r="E5" i="19"/>
  <c r="G23" i="10"/>
  <c r="H23" i="10"/>
  <c r="P65" i="19" l="1"/>
  <c r="P71" i="19" s="1"/>
  <c r="P64" i="19"/>
  <c r="P70" i="19" s="1"/>
  <c r="E71" i="19"/>
  <c r="O8" i="11"/>
  <c r="O10" i="11" s="1"/>
  <c r="O7" i="11"/>
  <c r="P8" i="16"/>
  <c r="P5" i="16"/>
  <c r="O12" i="20"/>
  <c r="O11" i="20"/>
  <c r="O10" i="20"/>
  <c r="O9" i="20"/>
  <c r="O8" i="20"/>
  <c r="O7" i="20"/>
  <c r="O6" i="20"/>
  <c r="O5" i="20"/>
  <c r="O4" i="20"/>
  <c r="O3" i="20"/>
  <c r="O9" i="11" l="1"/>
  <c r="K71" i="19"/>
  <c r="I71" i="19"/>
  <c r="G71" i="19"/>
  <c r="K70" i="19"/>
  <c r="G70" i="19"/>
  <c r="F65" i="19"/>
  <c r="F71" i="19" s="1"/>
  <c r="G65" i="19"/>
  <c r="H65" i="19"/>
  <c r="H71" i="19" s="1"/>
  <c r="I65" i="19"/>
  <c r="J65" i="19"/>
  <c r="J71" i="19" s="1"/>
  <c r="K65" i="19"/>
  <c r="L65" i="19"/>
  <c r="L71" i="19" s="1"/>
  <c r="M65" i="19"/>
  <c r="M71" i="19" s="1"/>
  <c r="N65" i="19"/>
  <c r="N71" i="19" s="1"/>
  <c r="O65" i="19"/>
  <c r="O71" i="19" s="1"/>
  <c r="F64" i="19"/>
  <c r="F70" i="19" s="1"/>
  <c r="G64" i="19"/>
  <c r="H64" i="19"/>
  <c r="H70" i="19" s="1"/>
  <c r="I64" i="19"/>
  <c r="I70" i="19" s="1"/>
  <c r="J64" i="19"/>
  <c r="J70" i="19" s="1"/>
  <c r="K64" i="19"/>
  <c r="L64" i="19"/>
  <c r="L70" i="19" s="1"/>
  <c r="M64" i="19"/>
  <c r="M70" i="19" s="1"/>
  <c r="N64" i="19"/>
  <c r="N70" i="19" s="1"/>
  <c r="O64" i="19"/>
  <c r="O70" i="19" s="1"/>
  <c r="E7" i="20" l="1"/>
  <c r="F7" i="20"/>
  <c r="G7" i="20"/>
  <c r="H7" i="20"/>
  <c r="I7" i="20"/>
  <c r="J7" i="20"/>
  <c r="K7" i="20"/>
  <c r="L7" i="20"/>
  <c r="M7" i="20"/>
  <c r="N7" i="20"/>
  <c r="E8" i="20"/>
  <c r="F8" i="20"/>
  <c r="G8" i="20"/>
  <c r="H8" i="20"/>
  <c r="I8" i="20"/>
  <c r="J8" i="20"/>
  <c r="K8" i="20"/>
  <c r="L8" i="20"/>
  <c r="M8" i="20"/>
  <c r="N8" i="20"/>
  <c r="D8" i="20"/>
  <c r="D7" i="20"/>
  <c r="E11" i="20"/>
  <c r="F11" i="20"/>
  <c r="G11" i="20"/>
  <c r="H11" i="20"/>
  <c r="I11" i="20"/>
  <c r="J11" i="20"/>
  <c r="K11" i="20"/>
  <c r="L11" i="20"/>
  <c r="M11" i="20"/>
  <c r="N11" i="20"/>
  <c r="E12" i="20"/>
  <c r="F12" i="20"/>
  <c r="G12" i="20"/>
  <c r="H12" i="20"/>
  <c r="I12" i="20"/>
  <c r="J12" i="20"/>
  <c r="K12" i="20"/>
  <c r="L12" i="20"/>
  <c r="M12" i="20"/>
  <c r="N12" i="20"/>
  <c r="D12" i="20"/>
  <c r="D11" i="20"/>
  <c r="E9" i="20"/>
  <c r="F9" i="20"/>
  <c r="G9" i="20"/>
  <c r="H9" i="20"/>
  <c r="I9" i="20"/>
  <c r="J9" i="20"/>
  <c r="K9" i="20"/>
  <c r="L9" i="20"/>
  <c r="M9" i="20"/>
  <c r="N9" i="20"/>
  <c r="E10" i="20"/>
  <c r="F10" i="20"/>
  <c r="G10" i="20"/>
  <c r="H10" i="20"/>
  <c r="I10" i="20"/>
  <c r="J10" i="20"/>
  <c r="K10" i="20"/>
  <c r="L10" i="20"/>
  <c r="M10" i="20"/>
  <c r="N10" i="20"/>
  <c r="D10" i="20"/>
  <c r="D9" i="20"/>
  <c r="F5" i="20"/>
  <c r="G5" i="20"/>
  <c r="H5" i="20"/>
  <c r="I5" i="20"/>
  <c r="J5" i="20"/>
  <c r="K5" i="20"/>
  <c r="L5" i="20"/>
  <c r="M5" i="20"/>
  <c r="N5" i="20"/>
  <c r="E6" i="20"/>
  <c r="F6" i="20"/>
  <c r="G6" i="20"/>
  <c r="H6" i="20"/>
  <c r="I6" i="20"/>
  <c r="J6" i="20"/>
  <c r="K6" i="20"/>
  <c r="L6" i="20"/>
  <c r="M6" i="20"/>
  <c r="N6" i="20"/>
  <c r="D6" i="20"/>
  <c r="D5" i="20"/>
  <c r="E3" i="20"/>
  <c r="F3" i="20"/>
  <c r="G3" i="20"/>
  <c r="H3" i="20"/>
  <c r="I3" i="20"/>
  <c r="J3" i="20"/>
  <c r="K3" i="20"/>
  <c r="L3" i="20"/>
  <c r="M3" i="20"/>
  <c r="N3" i="20"/>
  <c r="E4" i="20"/>
  <c r="F4" i="20"/>
  <c r="G4" i="20"/>
  <c r="H4" i="20"/>
  <c r="I4" i="20"/>
  <c r="J4" i="20"/>
  <c r="K4" i="20"/>
  <c r="L4" i="20"/>
  <c r="M4" i="20"/>
  <c r="N4" i="20"/>
  <c r="D4" i="20"/>
  <c r="D3" i="20"/>
  <c r="N5" i="18" l="1"/>
  <c r="M5" i="18"/>
  <c r="N20" i="11" l="1"/>
  <c r="N22" i="11" s="1"/>
  <c r="N19" i="11"/>
  <c r="N8" i="11"/>
  <c r="N10" i="11" s="1"/>
  <c r="M8" i="11"/>
  <c r="M9" i="11" s="1"/>
  <c r="N7" i="11"/>
  <c r="M7" i="11"/>
  <c r="O8" i="16"/>
  <c r="O5" i="16"/>
  <c r="N21" i="11" l="1"/>
  <c r="M10" i="11"/>
  <c r="N9" i="11"/>
  <c r="M20" i="11" l="1"/>
  <c r="M21" i="11" s="1"/>
  <c r="M19" i="11"/>
  <c r="M22" i="11" l="1"/>
  <c r="L5" i="18"/>
  <c r="D34" i="10" l="1"/>
  <c r="C34" i="10"/>
  <c r="N8" i="16"/>
  <c r="N5" i="16"/>
  <c r="L20" i="11" l="1"/>
  <c r="L22" i="11" s="1"/>
  <c r="L19" i="11"/>
  <c r="L21" i="11" l="1"/>
  <c r="L8" i="11"/>
  <c r="L10" i="11" s="1"/>
  <c r="L7" i="11"/>
  <c r="L9" i="11" l="1"/>
  <c r="K5" i="18"/>
  <c r="M8" i="16" l="1"/>
  <c r="M5" i="16"/>
  <c r="K19" i="11" l="1"/>
  <c r="J5" i="18"/>
  <c r="L8" i="16" l="1"/>
  <c r="L5" i="16"/>
  <c r="K20" i="11"/>
  <c r="K21" i="11" s="1"/>
  <c r="K8" i="11"/>
  <c r="K9" i="11" s="1"/>
  <c r="K7" i="11"/>
  <c r="K10" i="11" l="1"/>
  <c r="K22" i="11"/>
  <c r="K8" i="16"/>
  <c r="K5" i="16"/>
  <c r="I5" i="18" l="1"/>
  <c r="H5" i="18"/>
  <c r="J20" i="11"/>
  <c r="J21" i="11" s="1"/>
  <c r="J19" i="11"/>
  <c r="J8" i="11"/>
  <c r="J9" i="11" s="1"/>
  <c r="J7" i="11"/>
  <c r="J22" i="11" l="1"/>
  <c r="J10" i="11"/>
  <c r="G5" i="18"/>
  <c r="G34" i="10" l="1"/>
  <c r="J8" i="16"/>
  <c r="J5" i="16"/>
  <c r="I20" i="11"/>
  <c r="I22" i="11" s="1"/>
  <c r="I19" i="11"/>
  <c r="I8" i="11"/>
  <c r="I10" i="11" s="1"/>
  <c r="I7" i="11"/>
  <c r="I21" i="11" l="1"/>
  <c r="I9" i="11"/>
  <c r="F5" i="18"/>
  <c r="E5" i="18" l="1"/>
  <c r="D5" i="18"/>
  <c r="H20" i="11" l="1"/>
  <c r="H22" i="11" s="1"/>
  <c r="G20" i="11"/>
  <c r="G21" i="11" s="1"/>
  <c r="H19" i="11"/>
  <c r="G19" i="11"/>
  <c r="H8" i="11"/>
  <c r="H10" i="11" s="1"/>
  <c r="H7" i="11"/>
  <c r="I8" i="16"/>
  <c r="I5" i="16"/>
  <c r="H21" i="11" l="1"/>
  <c r="G22" i="11"/>
  <c r="H9" i="11"/>
  <c r="H8" i="16"/>
  <c r="H5" i="16"/>
  <c r="G8" i="11"/>
  <c r="G10" i="11" s="1"/>
  <c r="G7" i="11"/>
  <c r="G9" i="11" l="1"/>
  <c r="F20" i="11" l="1"/>
  <c r="F22" i="11" s="1"/>
  <c r="E20" i="11"/>
  <c r="E21" i="11" s="1"/>
  <c r="D20" i="11"/>
  <c r="D22" i="11" s="1"/>
  <c r="F19" i="11"/>
  <c r="E19" i="11"/>
  <c r="D19" i="11"/>
  <c r="D21" i="11" l="1"/>
  <c r="F21" i="11"/>
  <c r="E22" i="11"/>
  <c r="H34" i="10" l="1"/>
  <c r="G5" i="16" l="1"/>
  <c r="F5" i="16"/>
  <c r="E5" i="16"/>
  <c r="D8" i="11" l="1"/>
  <c r="D10" i="11" s="1"/>
  <c r="D7" i="11"/>
  <c r="D9" i="11" l="1"/>
  <c r="G8" i="16" l="1"/>
  <c r="F8" i="16"/>
  <c r="E8" i="16"/>
  <c r="F8" i="11" l="1"/>
  <c r="F10" i="11" s="1"/>
  <c r="F7" i="11"/>
  <c r="F9" i="11" l="1"/>
  <c r="E8" i="11"/>
  <c r="E10" i="11" s="1"/>
  <c r="E7" i="11"/>
  <c r="E9" i="11" l="1"/>
</calcChain>
</file>

<file path=xl/sharedStrings.xml><?xml version="1.0" encoding="utf-8"?>
<sst xmlns="http://schemas.openxmlformats.org/spreadsheetml/2006/main" count="234" uniqueCount="101">
  <si>
    <t>Importação</t>
  </si>
  <si>
    <t>Exportação</t>
  </si>
  <si>
    <t>Saldo</t>
  </si>
  <si>
    <t>Entradas</t>
  </si>
  <si>
    <t>Saídas</t>
  </si>
  <si>
    <t>Produto</t>
  </si>
  <si>
    <t>Unidade</t>
  </si>
  <si>
    <t>Fluxo</t>
  </si>
  <si>
    <t>Grau de Auto-Aprovisionamento</t>
  </si>
  <si>
    <t>%</t>
  </si>
  <si>
    <t>Rubrica</t>
  </si>
  <si>
    <t>Orientação Exportadora</t>
  </si>
  <si>
    <t>Consumo Aparente</t>
  </si>
  <si>
    <t>Grau de Abastecimento
do mercado interno</t>
  </si>
  <si>
    <t>Preço Médio de Importação</t>
  </si>
  <si>
    <t>Preço Médio de Exportação</t>
  </si>
  <si>
    <t>PT</t>
  </si>
  <si>
    <t>Total</t>
  </si>
  <si>
    <t>Espanha</t>
  </si>
  <si>
    <t>França</t>
  </si>
  <si>
    <t>TOTAL</t>
  </si>
  <si>
    <t>ha</t>
  </si>
  <si>
    <t>Alemanha</t>
  </si>
  <si>
    <t>Bélgica</t>
  </si>
  <si>
    <t>Produção</t>
  </si>
  <si>
    <r>
      <t xml:space="preserve">Valor
</t>
    </r>
    <r>
      <rPr>
        <sz val="10"/>
        <color indexed="19"/>
        <rFont val="Arial"/>
        <family val="2"/>
      </rPr>
      <t>(1000 EUR)</t>
    </r>
  </si>
  <si>
    <t>1. Comércio Internacional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</si>
  <si>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</si>
  <si>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</si>
  <si>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2010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</si>
  <si>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</si>
  <si>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</si>
  <si>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</si>
  <si>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</si>
  <si>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</si>
  <si>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Angola</t>
  </si>
  <si>
    <t>Outros países</t>
  </si>
  <si>
    <t>Fonte: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</si>
  <si>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</si>
  <si>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</si>
  <si>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r>
      <t xml:space="preserve">Quantidade
</t>
    </r>
    <r>
      <rPr>
        <sz val="10"/>
        <color indexed="19"/>
        <rFont val="Arial"/>
        <family val="2"/>
      </rPr>
      <t>(tonelada)</t>
    </r>
  </si>
  <si>
    <t>Luxemburgo</t>
  </si>
  <si>
    <t>Suíça</t>
  </si>
  <si>
    <t>Brasil</t>
  </si>
  <si>
    <t>Estados Unidos</t>
  </si>
  <si>
    <t>AZEITONA DE MESA</t>
  </si>
  <si>
    <t xml:space="preserve">Azeitona de mesa - Comércio Internacional </t>
  </si>
  <si>
    <t xml:space="preserve">Azeitona de mesa fresca/refrigerada </t>
  </si>
  <si>
    <t>Azeitona de mesa congelada</t>
  </si>
  <si>
    <t>Azeitona de mesa conservada em vinagre ou ácido acético</t>
  </si>
  <si>
    <t>Azeitona de mesa - Destinos das Saídas - UE e Países Terceiros (PT)</t>
  </si>
  <si>
    <t>Azeitona de mesa - Área e Produção</t>
  </si>
  <si>
    <t>Total da Azeitona de mesa</t>
  </si>
  <si>
    <t>Canadá</t>
  </si>
  <si>
    <t>Moçambique</t>
  </si>
  <si>
    <t>Rússia, Federação da</t>
  </si>
  <si>
    <t>Produção total</t>
  </si>
  <si>
    <t>Peso da Prod. Certificada na Prod. Total</t>
  </si>
  <si>
    <t>Azeitonas conservadas* - Produção industrial</t>
  </si>
  <si>
    <t>*  excepto em vinagre ou ácido acético, congeladas e pratos preparados de produtos hortícolas e azeitonas secas</t>
  </si>
  <si>
    <t xml:space="preserve">Azeitona de mesa - Produção total versus Produção Certificada DOP </t>
  </si>
  <si>
    <t>Azeitonas conservadas</t>
  </si>
  <si>
    <t xml:space="preserve">Azeitona de mesa conservada transitoriamente </t>
  </si>
  <si>
    <t>Azeitona de mesa conservada (consumo)</t>
  </si>
  <si>
    <t>Azeitona de mesa (imprópria para consumo nesse estado)* - Indicadores de análise do Comércio Internacional</t>
  </si>
  <si>
    <t>Azeitona de mesa conservada (consumo) - Indicadores de análise do Comércio Internacional</t>
  </si>
  <si>
    <t>UE</t>
  </si>
  <si>
    <t>Cabo Verde</t>
  </si>
  <si>
    <t>Arménia</t>
  </si>
  <si>
    <t>Área de olival p/ azeitona de mesa</t>
  </si>
  <si>
    <t>Produção de azeitona de mesa</t>
  </si>
  <si>
    <t>Códigos NC: 07099210 (07099031 até 2011) (fresca/ref); 07108010 (congelada) 07112010 (conserv. transitoria/); 20019065 (conserv.vinagre ou ác.acético); 200570 (conservada)</t>
  </si>
  <si>
    <t>Produção Certificada DOP *</t>
  </si>
  <si>
    <t>* Fonte: GPP e DGADR</t>
  </si>
  <si>
    <t>Por se tratar de fontes distintas - a produção e o comércio internacional - não são diretamente comparáveis, pelo que os indicadores calculados apresentam por vezes resultados incoerentes.</t>
  </si>
  <si>
    <t>2. Preços Médios de Importação e Exportação</t>
  </si>
  <si>
    <t>3. Destinos das Saídas UE/Países Terceiros</t>
  </si>
  <si>
    <t>4. Origens das Entradas e Destinos das Saídas</t>
  </si>
  <si>
    <t xml:space="preserve">5. Área e Produção </t>
  </si>
  <si>
    <t>6. Produção Certificada</t>
  </si>
  <si>
    <t>7. Indicadores de análise do Comércio Internacional</t>
  </si>
  <si>
    <t>Itália</t>
  </si>
  <si>
    <t>Polónia</t>
  </si>
  <si>
    <t>* dados preliminares</t>
  </si>
  <si>
    <r>
      <t>Azeitona de mesa</t>
    </r>
    <r>
      <rPr>
        <b/>
        <sz val="10"/>
        <color indexed="56"/>
        <rFont val="Arial"/>
        <family val="2"/>
      </rPr>
      <t xml:space="preserve"> </t>
    </r>
  </si>
  <si>
    <t>(imprópria para consumo nesse estado)*</t>
  </si>
  <si>
    <t xml:space="preserve">Azeitona de mesa conservada (consumo) </t>
  </si>
  <si>
    <t>Áustria</t>
  </si>
  <si>
    <t>São Tomé e Príncipe</t>
  </si>
  <si>
    <t>Grécia</t>
  </si>
  <si>
    <t>Azeitona de Mesa - Preços Médios de Importação e Exportação (EUR/kg)</t>
  </si>
  <si>
    <t>2022*</t>
  </si>
  <si>
    <t>atualizado em: jul/2023</t>
  </si>
  <si>
    <r>
      <t xml:space="preserve">Principais destinos das Saídas - 2022 </t>
    </r>
    <r>
      <rPr>
        <sz val="12"/>
        <color indexed="56"/>
        <rFont val="Arial"/>
        <family val="2"/>
      </rPr>
      <t>(dados preliminares)</t>
    </r>
  </si>
  <si>
    <r>
      <t xml:space="preserve">Principais origens das Entradas - 2022 </t>
    </r>
    <r>
      <rPr>
        <sz val="12"/>
        <color indexed="56"/>
        <rFont val="Arial"/>
        <family val="2"/>
      </rPr>
      <t>(dados preliminares)</t>
    </r>
  </si>
  <si>
    <t>Belarus</t>
  </si>
  <si>
    <t>China, República Popular da</t>
  </si>
  <si>
    <t>Reino Unido (não inc. Irlanda Norte)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</si>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</sst>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1"/>
      <color theme="0"/>
      <name val="Calibri"/>
      <family val="2"/>
      <scheme val="minor"/>
    </font>
    <font>
      <sz val="9.5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9.5"/>
      <name val="Arial"/>
      <family val="2"/>
    </font>
    <font>
      <b/>
      <sz val="12"/>
      <color rgb="FF003366"/>
      <name val="Arial"/>
      <family val="2"/>
    </font>
    <font>
      <b/>
      <sz val="10"/>
      <color rgb="FF804C19"/>
      <name val="Arial"/>
      <family val="2"/>
    </font>
    <font>
      <b/>
      <sz val="10"/>
      <color rgb="FF996633"/>
      <name val="Arial"/>
      <family val="2"/>
    </font>
    <font>
      <u/>
      <sz val="10"/>
      <color rgb="FF0000FF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99"/>
        <bgColor rgb="FFE6E6E6"/>
      </patternFill>
    </fill>
    <fill>
      <patternFill patternType="solid">
        <fgColor rgb="FFE6E6E6"/>
        <bgColor rgb="FFFFFFFF"/>
      </patternFill>
    </fill>
  </fills>
  <borders count="15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 style="thin">
        <color rgb="FFFFCC99"/>
      </top>
      <bottom style="thin">
        <color rgb="FFFFCC99"/>
      </bottom>
      <diagonal/>
    </border>
    <border>
      <left/>
      <right/>
      <top/>
      <bottom style="hair">
        <color rgb="FFFFCC99"/>
      </bottom>
      <diagonal/>
    </border>
    <border>
      <left/>
      <right/>
      <top style="thin">
        <color rgb="FFFFCC99"/>
      </top>
      <bottom/>
      <diagonal/>
    </border>
    <border>
      <left/>
      <right/>
      <top/>
      <bottom style="thin">
        <color rgb="FFFFCC99"/>
      </bottom>
      <diagonal/>
    </border>
    <border>
      <left/>
      <right/>
      <top style="hair">
        <color rgb="FFFFCC99"/>
      </top>
      <bottom style="hair">
        <color rgb="FFFFCC99"/>
      </bottom>
      <diagonal/>
    </border>
    <border>
      <left/>
      <right/>
      <top style="hair">
        <color rgb="FFFFCC99"/>
      </top>
      <bottom/>
      <diagonal/>
    </border>
    <border>
      <left/>
      <right/>
      <top/>
      <bottom style="thin">
        <color theme="9" tint="0.59996337778862885"/>
      </bottom>
      <diagonal/>
    </border>
  </borders>
  <cellStyleXfs count="7">
    <xf numFmtId="0" fontId="0" fillId="0" borderId="0"/>
    <xf numFmtId="0" fontId="11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2" borderId="0" applyNumberFormat="0" applyProtection="0">
      <alignment horizontal="center" vertical="center"/>
    </xf>
    <xf numFmtId="0" fontId="14" fillId="0" borderId="0"/>
    <xf numFmtId="0" fontId="6" fillId="0" borderId="0" applyNumberFormat="0" applyFill="0" applyProtection="0">
      <alignment vertical="center" wrapText="1"/>
    </xf>
  </cellStyleXfs>
  <cellXfs count="140">
    <xf numFmtId="0" fontId="0" fillId="0" borderId="0" xfId="0"/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2" borderId="0" xfId="4" quotePrefix="1" applyNumberFormat="1" applyFont="1" applyBorder="1" applyAlignment="1" applyProtection="1">
      <alignment horizontal="right" vertical="center"/>
    </xf>
    <xf numFmtId="0" fontId="8" fillId="2" borderId="0" xfId="4" applyNumberFormat="1" applyFont="1" applyBorder="1" applyProtection="1">
      <alignment horizontal="center" vertical="center"/>
    </xf>
    <xf numFmtId="0" fontId="9" fillId="2" borderId="0" xfId="4" applyNumberFormat="1" applyFont="1" applyBorder="1" applyProtection="1">
      <alignment horizontal="center" vertical="center"/>
    </xf>
    <xf numFmtId="0" fontId="8" fillId="2" borderId="0" xfId="4" applyNumberFormat="1" applyFont="1" applyBorder="1" applyAlignment="1" applyProtection="1">
      <alignment vertical="center"/>
    </xf>
    <xf numFmtId="0" fontId="8" fillId="2" borderId="0" xfId="4" applyNumberFormat="1" applyFont="1" applyBorder="1" applyAlignment="1" applyProtection="1">
      <alignment horizontal="right" vertical="center"/>
    </xf>
    <xf numFmtId="0" fontId="11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2" fillId="0" borderId="0" xfId="3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2" quotePrefix="1" applyNumberFormat="1" applyFont="1" applyFill="1" applyBorder="1" applyAlignment="1" applyProtection="1">
      <alignment horizontal="left" vertical="center"/>
    </xf>
    <xf numFmtId="0" fontId="8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3" applyNumberForma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horizontal="left" vertical="center"/>
    </xf>
    <xf numFmtId="0" fontId="8" fillId="2" borderId="0" xfId="4" applyNumberFormat="1" applyFont="1" applyProtection="1">
      <alignment horizontal="center" vertical="center"/>
    </xf>
    <xf numFmtId="0" fontId="8" fillId="2" borderId="0" xfId="4" applyNumberFormat="1" applyAlignment="1" applyProtection="1">
      <alignment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164" fontId="0" fillId="0" borderId="3" xfId="0" applyNumberForma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10" fillId="4" borderId="2" xfId="0" applyNumberFormat="1" applyFont="1" applyFill="1" applyBorder="1" applyAlignment="1" applyProtection="1">
      <alignment vertical="center"/>
    </xf>
    <xf numFmtId="0" fontId="11" fillId="3" borderId="0" xfId="1" applyNumberFormat="1" applyFont="1" applyFill="1" applyAlignment="1" applyProtection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1" fillId="3" borderId="0" xfId="1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4" borderId="2" xfId="0" applyNumberFormat="1" applyFill="1" applyBorder="1" applyAlignment="1">
      <alignment horizontal="right" vertical="center"/>
    </xf>
    <xf numFmtId="0" fontId="10" fillId="3" borderId="0" xfId="0" applyNumberFormat="1" applyFont="1" applyFill="1" applyAlignment="1" applyProtection="1">
      <alignment vertical="center"/>
    </xf>
    <xf numFmtId="3" fontId="14" fillId="4" borderId="2" xfId="0" applyNumberFormat="1" applyFont="1" applyFill="1" applyBorder="1" applyAlignment="1">
      <alignment horizontal="right" vertical="center"/>
    </xf>
    <xf numFmtId="0" fontId="15" fillId="5" borderId="0" xfId="5" applyFont="1" applyFill="1" applyAlignment="1">
      <alignment horizontal="center" vertical="center"/>
    </xf>
    <xf numFmtId="0" fontId="16" fillId="0" borderId="0" xfId="0" applyFont="1"/>
    <xf numFmtId="0" fontId="5" fillId="6" borderId="0" xfId="3" applyNumberFormat="1" applyFill="1" applyBorder="1" applyAlignment="1" applyProtection="1"/>
    <xf numFmtId="3" fontId="0" fillId="7" borderId="0" xfId="0" applyNumberFormat="1" applyFill="1" applyBorder="1" applyAlignment="1">
      <alignment vertical="center"/>
    </xf>
    <xf numFmtId="0" fontId="11" fillId="0" borderId="0" xfId="1" applyNumberFormat="1" applyFont="1" applyFill="1" applyAlignment="1" applyProtection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0" fillId="0" borderId="0" xfId="0" applyFill="1"/>
    <xf numFmtId="0" fontId="11" fillId="8" borderId="0" xfId="1" applyNumberFormat="1" applyFont="1" applyFill="1" applyAlignment="1" applyProtection="1">
      <alignment horizontal="center" vertical="center"/>
    </xf>
    <xf numFmtId="0" fontId="11" fillId="4" borderId="2" xfId="1" applyNumberFormat="1" applyFont="1" applyFill="1" applyBorder="1" applyAlignment="1" applyProtection="1">
      <alignment vertical="center"/>
    </xf>
    <xf numFmtId="0" fontId="11" fillId="0" borderId="7" xfId="1" applyNumberFormat="1" applyFont="1" applyFill="1" applyBorder="1" applyAlignment="1" applyProtection="1">
      <alignment vertical="center"/>
    </xf>
    <xf numFmtId="3" fontId="0" fillId="0" borderId="7" xfId="0" applyNumberFormat="1" applyBorder="1" applyAlignment="1">
      <alignment vertical="center"/>
    </xf>
    <xf numFmtId="0" fontId="18" fillId="0" borderId="0" xfId="0" applyFont="1" applyAlignment="1">
      <alignment vertical="center"/>
    </xf>
    <xf numFmtId="164" fontId="0" fillId="8" borderId="0" xfId="0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 applyProtection="1">
      <alignment vertical="center"/>
    </xf>
    <xf numFmtId="0" fontId="5" fillId="6" borderId="0" xfId="3" quotePrefix="1" applyNumberForma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center" wrapText="1"/>
    </xf>
    <xf numFmtId="3" fontId="19" fillId="0" borderId="0" xfId="0" applyNumberFormat="1" applyFont="1" applyBorder="1" applyAlignment="1">
      <alignment vertical="center"/>
    </xf>
    <xf numFmtId="164" fontId="19" fillId="3" borderId="0" xfId="0" applyNumberFormat="1" applyFont="1" applyFill="1" applyBorder="1" applyAlignment="1">
      <alignment vertical="center"/>
    </xf>
    <xf numFmtId="164" fontId="19" fillId="0" borderId="3" xfId="0" applyNumberFormat="1" applyFon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164" fontId="14" fillId="3" borderId="1" xfId="0" applyNumberFormat="1" applyFont="1" applyFill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6" applyFont="1">
      <alignment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0" fontId="10" fillId="3" borderId="1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 wrapText="1"/>
    </xf>
    <xf numFmtId="3" fontId="1" fillId="7" borderId="2" xfId="0" applyNumberFormat="1" applyFont="1" applyFill="1" applyBorder="1" applyAlignment="1">
      <alignment vertical="center"/>
    </xf>
    <xf numFmtId="3" fontId="1" fillId="7" borderId="6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20" fillId="0" borderId="0" xfId="0" quotePrefix="1" applyFont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21" fillId="0" borderId="0" xfId="0" applyFont="1"/>
    <xf numFmtId="0" fontId="20" fillId="0" borderId="0" xfId="0" quotePrefix="1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4" fillId="9" borderId="0" xfId="4" applyNumberFormat="1" applyFont="1" applyFill="1" applyBorder="1" applyProtection="1">
      <alignment horizontal="center" vertical="center"/>
    </xf>
    <xf numFmtId="0" fontId="24" fillId="9" borderId="0" xfId="4" applyNumberFormat="1" applyFont="1" applyFill="1" applyBorder="1" applyAlignment="1" applyProtection="1">
      <alignment horizontal="right" vertical="center"/>
    </xf>
    <xf numFmtId="1" fontId="14" fillId="0" borderId="0" xfId="0" applyNumberFormat="1" applyFont="1" applyFill="1" applyBorder="1" applyAlignment="1">
      <alignment vertical="center"/>
    </xf>
    <xf numFmtId="3" fontId="3" fillId="10" borderId="9" xfId="0" applyNumberFormat="1" applyFont="1" applyFill="1" applyBorder="1" applyAlignment="1">
      <alignment vertical="center"/>
    </xf>
    <xf numFmtId="0" fontId="26" fillId="0" borderId="0" xfId="3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4" fillId="9" borderId="0" xfId="4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" fontId="14" fillId="10" borderId="9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3" fillId="10" borderId="11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0" fillId="7" borderId="14" xfId="6" applyFont="1" applyFill="1" applyBorder="1">
      <alignment vertical="center" wrapText="1"/>
    </xf>
    <xf numFmtId="0" fontId="11" fillId="7" borderId="14" xfId="1" applyNumberFormat="1" applyFont="1" applyFill="1" applyBorder="1" applyAlignment="1" applyProtection="1">
      <alignment horizontal="center" vertical="center"/>
    </xf>
    <xf numFmtId="2" fontId="0" fillId="7" borderId="14" xfId="0" applyNumberFormat="1" applyFill="1" applyBorder="1" applyAlignment="1">
      <alignment vertical="center"/>
    </xf>
    <xf numFmtId="165" fontId="0" fillId="7" borderId="14" xfId="0" applyNumberFormat="1" applyFill="1" applyBorder="1" applyAlignment="1">
      <alignment vertical="center"/>
    </xf>
    <xf numFmtId="0" fontId="17" fillId="5" borderId="0" xfId="5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0" xfId="1" applyNumberFormat="1" applyFont="1" applyFill="1" applyBorder="1" applyProtection="1">
      <alignment vertical="center"/>
    </xf>
    <xf numFmtId="0" fontId="31" fillId="0" borderId="0" xfId="0" applyFont="1" applyFill="1" applyBorder="1" applyAlignment="1">
      <alignment vertical="center"/>
    </xf>
    <xf numFmtId="0" fontId="31" fillId="10" borderId="9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3" xfId="1" applyNumberFormat="1" applyFont="1" applyFill="1" applyBorder="1" applyProtection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10" borderId="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 wrapText="1"/>
    </xf>
    <xf numFmtId="0" fontId="25" fillId="0" borderId="0" xfId="0" applyNumberFormat="1" applyFont="1" applyFill="1" applyAlignment="1" applyProtection="1">
      <alignment vertical="center"/>
    </xf>
    <xf numFmtId="0" fontId="25" fillId="3" borderId="0" xfId="0" applyNumberFormat="1" applyFont="1" applyFill="1" applyAlignment="1" applyProtection="1">
      <alignment vertical="center"/>
    </xf>
    <xf numFmtId="0" fontId="25" fillId="7" borderId="0" xfId="0" applyNumberFormat="1" applyFont="1" applyFill="1" applyAlignment="1" applyProtection="1">
      <alignment vertical="center"/>
    </xf>
    <xf numFmtId="0" fontId="25" fillId="7" borderId="2" xfId="0" applyNumberFormat="1" applyFont="1" applyFill="1" applyBorder="1" applyAlignment="1" applyProtection="1">
      <alignment vertical="center"/>
    </xf>
  </cellXfs>
  <cellStyles count="7">
    <cellStyle name="Col_Titulo" xfId="6"/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33"/>
      <color rgb="FF8080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 de mesa fresca/refrigerada - Preço Médio de Importação e de Exportação (€/kg)</a:t>
            </a:r>
          </a:p>
        </c:rich>
      </c:tx>
      <c:layout>
        <c:manualLayout>
          <c:xMode val="edge"/>
          <c:yMode val="edge"/>
          <c:x val="0.16608779666226309"/>
          <c:y val="3.160090031901092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'2'!$D$4:$P$4</c:f>
              <c:numCache>
                <c:formatCode>#,##0.00</c:formatCode>
                <c:ptCount val="13"/>
                <c:pt idx="0">
                  <c:v>1.0395888649455423</c:v>
                </c:pt>
                <c:pt idx="1">
                  <c:v>0.81512732349010319</c:v>
                </c:pt>
                <c:pt idx="2">
                  <c:v>0.60033917790676394</c:v>
                </c:pt>
                <c:pt idx="3">
                  <c:v>0.66854657769239367</c:v>
                </c:pt>
                <c:pt idx="4">
                  <c:v>0.73999982526408248</c:v>
                </c:pt>
                <c:pt idx="5">
                  <c:v>0.65525308414181804</c:v>
                </c:pt>
                <c:pt idx="6">
                  <c:v>0.70548877915660069</c:v>
                </c:pt>
                <c:pt idx="7">
                  <c:v>0.64867890795014194</c:v>
                </c:pt>
                <c:pt idx="8">
                  <c:v>0.67654257562025333</c:v>
                </c:pt>
                <c:pt idx="9">
                  <c:v>0.68389803208738154</c:v>
                </c:pt>
                <c:pt idx="10">
                  <c:v>0.72001924084652813</c:v>
                </c:pt>
                <c:pt idx="11">
                  <c:v>0.67228005487058895</c:v>
                </c:pt>
                <c:pt idx="12">
                  <c:v>0.73876252926379871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'2'!$D$3:$P$3</c:f>
              <c:numCache>
                <c:formatCode>0.00</c:formatCode>
                <c:ptCount val="13"/>
                <c:pt idx="0">
                  <c:v>0.69549711695497118</c:v>
                </c:pt>
                <c:pt idx="1">
                  <c:v>0.5534637648796743</c:v>
                </c:pt>
                <c:pt idx="2">
                  <c:v>0.47986624290016144</c:v>
                </c:pt>
                <c:pt idx="3">
                  <c:v>0.67075182819535073</c:v>
                </c:pt>
                <c:pt idx="4">
                  <c:v>0.70618145618819306</c:v>
                </c:pt>
                <c:pt idx="5">
                  <c:v>0.76020097116256813</c:v>
                </c:pt>
                <c:pt idx="6">
                  <c:v>0.77240501988916255</c:v>
                </c:pt>
                <c:pt idx="7">
                  <c:v>0.85289385345922086</c:v>
                </c:pt>
                <c:pt idx="8">
                  <c:v>0.77049060684191839</c:v>
                </c:pt>
                <c:pt idx="9">
                  <c:v>0.8313242273853082</c:v>
                </c:pt>
                <c:pt idx="10">
                  <c:v>0.82081633243143759</c:v>
                </c:pt>
                <c:pt idx="11">
                  <c:v>0.79293167366106332</c:v>
                </c:pt>
                <c:pt idx="12">
                  <c:v>0.96011510116665189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23200"/>
        <c:axId val="-300806336"/>
      </c:lineChart>
      <c:catAx>
        <c:axId val="-3008232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063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23200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 de mesa conservada transitoriamente - Preço Médio de Importação e de Exportação (€/kg)</a:t>
            </a:r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'2'!$C$7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'2'!$D$7:$P$7</c:f>
              <c:numCache>
                <c:formatCode>0.00</c:formatCode>
                <c:ptCount val="13"/>
                <c:pt idx="0">
                  <c:v>0.57792598869527911</c:v>
                </c:pt>
                <c:pt idx="1">
                  <c:v>0.5565701452852474</c:v>
                </c:pt>
                <c:pt idx="2">
                  <c:v>0.49952989138989001</c:v>
                </c:pt>
                <c:pt idx="3">
                  <c:v>0.61343616123439348</c:v>
                </c:pt>
                <c:pt idx="4">
                  <c:v>0.57301372874050505</c:v>
                </c:pt>
                <c:pt idx="5">
                  <c:v>0.71991152463617314</c:v>
                </c:pt>
                <c:pt idx="6">
                  <c:v>0.82338202651076575</c:v>
                </c:pt>
                <c:pt idx="7">
                  <c:v>0.84949783056140904</c:v>
                </c:pt>
                <c:pt idx="8">
                  <c:v>0.89170278180385165</c:v>
                </c:pt>
                <c:pt idx="9">
                  <c:v>0.85209746595281644</c:v>
                </c:pt>
                <c:pt idx="10">
                  <c:v>0.79017366192698468</c:v>
                </c:pt>
                <c:pt idx="11">
                  <c:v>0.9808443990156418</c:v>
                </c:pt>
                <c:pt idx="12">
                  <c:v>1.0955858408417776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'2'!$C$8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'2'!$D$8:$P$8</c:f>
              <c:numCache>
                <c:formatCode>#,##0.00</c:formatCode>
                <c:ptCount val="13"/>
                <c:pt idx="0">
                  <c:v>0.20321063120377111</c:v>
                </c:pt>
                <c:pt idx="1">
                  <c:v>0.3434378962177918</c:v>
                </c:pt>
                <c:pt idx="2">
                  <c:v>0.31051775295017875</c:v>
                </c:pt>
                <c:pt idx="3">
                  <c:v>0.34608075640886371</c:v>
                </c:pt>
                <c:pt idx="4">
                  <c:v>0.27542416963002192</c:v>
                </c:pt>
                <c:pt idx="5">
                  <c:v>0.29542801662539409</c:v>
                </c:pt>
                <c:pt idx="6">
                  <c:v>0.45270863881071921</c:v>
                </c:pt>
                <c:pt idx="7">
                  <c:v>0.47982295776003081</c:v>
                </c:pt>
                <c:pt idx="8">
                  <c:v>0.27519282468035561</c:v>
                </c:pt>
                <c:pt idx="9">
                  <c:v>0.202595945222313</c:v>
                </c:pt>
                <c:pt idx="10">
                  <c:v>0.4833833977506895</c:v>
                </c:pt>
                <c:pt idx="11">
                  <c:v>1.0484645632171794</c:v>
                </c:pt>
                <c:pt idx="12">
                  <c:v>0.20578466952600902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09056"/>
        <c:axId val="-300815584"/>
      </c:lineChart>
      <c:catAx>
        <c:axId val="-3008090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155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09056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 de mesa conservada em vinagre ou ácido acético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'2'!$C$9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'2'!$D$9:$P$9</c:f>
              <c:numCache>
                <c:formatCode>0.00</c:formatCode>
                <c:ptCount val="13"/>
                <c:pt idx="0">
                  <c:v>1.294783528041024</c:v>
                </c:pt>
                <c:pt idx="1">
                  <c:v>1.470625020234223</c:v>
                </c:pt>
                <c:pt idx="2">
                  <c:v>0.94525843126015097</c:v>
                </c:pt>
                <c:pt idx="3">
                  <c:v>1.3497361224737925</c:v>
                </c:pt>
                <c:pt idx="4">
                  <c:v>1.2258388607689048</c:v>
                </c:pt>
                <c:pt idx="5">
                  <c:v>1.247129149818321</c:v>
                </c:pt>
                <c:pt idx="6">
                  <c:v>1.1279771667631378</c:v>
                </c:pt>
                <c:pt idx="7">
                  <c:v>1.0313879132842496</c:v>
                </c:pt>
                <c:pt idx="8">
                  <c:v>1.0304425242848694</c:v>
                </c:pt>
                <c:pt idx="9">
                  <c:v>0.89518153279570489</c:v>
                </c:pt>
                <c:pt idx="10">
                  <c:v>0.94031745571421443</c:v>
                </c:pt>
                <c:pt idx="11">
                  <c:v>0.99840424047205678</c:v>
                </c:pt>
                <c:pt idx="12">
                  <c:v>1.2242512099656133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'2'!$C$10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'2'!$D$10:$P$10</c:f>
              <c:numCache>
                <c:formatCode>#,##0.00</c:formatCode>
                <c:ptCount val="13"/>
                <c:pt idx="0">
                  <c:v>0.67428389198448058</c:v>
                </c:pt>
                <c:pt idx="1">
                  <c:v>1.6368461042109725</c:v>
                </c:pt>
                <c:pt idx="2">
                  <c:v>1.8483750709607945</c:v>
                </c:pt>
                <c:pt idx="3">
                  <c:v>1.2963389308236892</c:v>
                </c:pt>
                <c:pt idx="4">
                  <c:v>1.9098201929299934</c:v>
                </c:pt>
                <c:pt idx="5">
                  <c:v>1.8480959578272171</c:v>
                </c:pt>
                <c:pt idx="6">
                  <c:v>0.85825878449799975</c:v>
                </c:pt>
                <c:pt idx="7">
                  <c:v>0.85341361349471268</c:v>
                </c:pt>
                <c:pt idx="8">
                  <c:v>2.0812627916496114</c:v>
                </c:pt>
                <c:pt idx="9">
                  <c:v>2.4823005089370862</c:v>
                </c:pt>
                <c:pt idx="10">
                  <c:v>2.1394549824068663</c:v>
                </c:pt>
                <c:pt idx="11">
                  <c:v>1.9972856695207364</c:v>
                </c:pt>
                <c:pt idx="12">
                  <c:v>2.2444726257705003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19936"/>
        <c:axId val="-300815040"/>
      </c:lineChart>
      <c:catAx>
        <c:axId val="-3008199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150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99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 de mesa conservada - Preço Médio de Importação e de Exportação (€/Kg)</a:t>
            </a:r>
          </a:p>
        </c:rich>
      </c:tx>
      <c:layout>
        <c:manualLayout>
          <c:xMode val="edge"/>
          <c:yMode val="edge"/>
          <c:x val="0.11795202159641696"/>
          <c:y val="3.160187630439188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7114773317287E-2"/>
          <c:y val="0.13819108046457521"/>
          <c:w val="0.870509060032581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'2'!$C$11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'2'!$D$11:$P$11</c:f>
              <c:numCache>
                <c:formatCode>0.00</c:formatCode>
                <c:ptCount val="13"/>
                <c:pt idx="0">
                  <c:v>1.0075431030305755</c:v>
                </c:pt>
                <c:pt idx="1">
                  <c:v>0.87714964051191258</c:v>
                </c:pt>
                <c:pt idx="2">
                  <c:v>0.86973451566073379</c:v>
                </c:pt>
                <c:pt idx="3">
                  <c:v>0.94424605035399867</c:v>
                </c:pt>
                <c:pt idx="4">
                  <c:v>0.94126729610782955</c:v>
                </c:pt>
                <c:pt idx="5">
                  <c:v>1.0606233583574436</c:v>
                </c:pt>
                <c:pt idx="6">
                  <c:v>1.174194414746639</c:v>
                </c:pt>
                <c:pt idx="7">
                  <c:v>1.3787278215152772</c:v>
                </c:pt>
                <c:pt idx="8">
                  <c:v>1.4681544118889824</c:v>
                </c:pt>
                <c:pt idx="9">
                  <c:v>1.2724391189071189</c:v>
                </c:pt>
                <c:pt idx="10">
                  <c:v>1.2573348303274317</c:v>
                </c:pt>
                <c:pt idx="11">
                  <c:v>1.2099381554052271</c:v>
                </c:pt>
                <c:pt idx="12">
                  <c:v>1.3948501607925365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'2'!$C$12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'2'!$D$12:$P$12</c:f>
              <c:numCache>
                <c:formatCode>#,##0.00</c:formatCode>
                <c:ptCount val="13"/>
                <c:pt idx="0">
                  <c:v>1.0589499486425644</c:v>
                </c:pt>
                <c:pt idx="1">
                  <c:v>0.98250600772168928</c:v>
                </c:pt>
                <c:pt idx="2">
                  <c:v>1.0000818336573645</c:v>
                </c:pt>
                <c:pt idx="3">
                  <c:v>1.0388745312076213</c:v>
                </c:pt>
                <c:pt idx="4">
                  <c:v>1.0283186663791599</c:v>
                </c:pt>
                <c:pt idx="5">
                  <c:v>1.0325533414459922</c:v>
                </c:pt>
                <c:pt idx="6">
                  <c:v>1.2300733316902941</c:v>
                </c:pt>
                <c:pt idx="7">
                  <c:v>1.3995847727566555</c:v>
                </c:pt>
                <c:pt idx="8">
                  <c:v>1.5255253218095168</c:v>
                </c:pt>
                <c:pt idx="9">
                  <c:v>1.1810512439356657</c:v>
                </c:pt>
                <c:pt idx="10">
                  <c:v>1.3137404024699002</c:v>
                </c:pt>
                <c:pt idx="11">
                  <c:v>1.3376780181965009</c:v>
                </c:pt>
                <c:pt idx="12">
                  <c:v>1.3110661694957086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18304"/>
        <c:axId val="-300800896"/>
      </c:lineChart>
      <c:catAx>
        <c:axId val="-3008183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008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8304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Total da Azeitona de mesa 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404205067778879"/>
          <c:y val="2.2689302241094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185601884564311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'3'!$D$3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'3'!$E$3:$Q$3</c:f>
              <c:numCache>
                <c:formatCode>#,##0</c:formatCode>
                <c:ptCount val="13"/>
                <c:pt idx="0">
                  <c:v>7474.17</c:v>
                </c:pt>
                <c:pt idx="1">
                  <c:v>8785.3250000000007</c:v>
                </c:pt>
                <c:pt idx="2">
                  <c:v>7318.2250000000004</c:v>
                </c:pt>
                <c:pt idx="3">
                  <c:v>13938.129000000001</c:v>
                </c:pt>
                <c:pt idx="4">
                  <c:v>15325.643</c:v>
                </c:pt>
                <c:pt idx="5">
                  <c:v>15931.888000000001</c:v>
                </c:pt>
                <c:pt idx="6">
                  <c:v>23267.403999999999</c:v>
                </c:pt>
                <c:pt idx="7">
                  <c:v>28031.287</c:v>
                </c:pt>
                <c:pt idx="8">
                  <c:v>26848.397000000001</c:v>
                </c:pt>
                <c:pt idx="9">
                  <c:v>26838.993999999999</c:v>
                </c:pt>
                <c:pt idx="10">
                  <c:v>18888.242999999999</c:v>
                </c:pt>
                <c:pt idx="11">
                  <c:v>23977.105</c:v>
                </c:pt>
                <c:pt idx="12">
                  <c:v>33607.235000000001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'3'!$E$4:$Q$4</c:f>
              <c:numCache>
                <c:formatCode>#,##0</c:formatCode>
                <c:ptCount val="13"/>
                <c:pt idx="0">
                  <c:v>15022.93</c:v>
                </c:pt>
                <c:pt idx="1">
                  <c:v>15463.044</c:v>
                </c:pt>
                <c:pt idx="2">
                  <c:v>17997.749</c:v>
                </c:pt>
                <c:pt idx="3">
                  <c:v>18029.240000000002</c:v>
                </c:pt>
                <c:pt idx="4">
                  <c:v>21707.808000000001</c:v>
                </c:pt>
                <c:pt idx="5">
                  <c:v>19679.079000000002</c:v>
                </c:pt>
                <c:pt idx="6">
                  <c:v>20463.441999999999</c:v>
                </c:pt>
                <c:pt idx="7">
                  <c:v>20177.332999999999</c:v>
                </c:pt>
                <c:pt idx="8">
                  <c:v>22440.858</c:v>
                </c:pt>
                <c:pt idx="9">
                  <c:v>26446.859</c:v>
                </c:pt>
                <c:pt idx="10">
                  <c:v>25110.674999999999</c:v>
                </c:pt>
                <c:pt idx="11">
                  <c:v>19978.460999999999</c:v>
                </c:pt>
                <c:pt idx="12">
                  <c:v>24915.850999999999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14496"/>
        <c:axId val="-300802528"/>
      </c:lineChart>
      <c:catAx>
        <c:axId val="-3008144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025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44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 de mesa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3596038639499958"/>
          <c:y val="5.4013365976311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'5'!$D$4:$P$4</c:f>
              <c:numCache>
                <c:formatCode>#,##0</c:formatCode>
                <c:ptCount val="13"/>
                <c:pt idx="0">
                  <c:v>10292</c:v>
                </c:pt>
                <c:pt idx="1">
                  <c:v>9047</c:v>
                </c:pt>
                <c:pt idx="2">
                  <c:v>11973</c:v>
                </c:pt>
                <c:pt idx="3">
                  <c:v>17532</c:v>
                </c:pt>
                <c:pt idx="4">
                  <c:v>17399</c:v>
                </c:pt>
                <c:pt idx="5">
                  <c:v>20752</c:v>
                </c:pt>
                <c:pt idx="6">
                  <c:v>17316</c:v>
                </c:pt>
                <c:pt idx="7">
                  <c:v>17802</c:v>
                </c:pt>
                <c:pt idx="8">
                  <c:v>24658</c:v>
                </c:pt>
                <c:pt idx="9">
                  <c:v>22341</c:v>
                </c:pt>
                <c:pt idx="10">
                  <c:v>20171</c:v>
                </c:pt>
                <c:pt idx="11">
                  <c:v>25515</c:v>
                </c:pt>
                <c:pt idx="12">
                  <c:v>16914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805248"/>
        <c:axId val="-300799264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'5'!$D$3:$P$3</c:f>
              <c:numCache>
                <c:formatCode>#,##0</c:formatCode>
                <c:ptCount val="13"/>
                <c:pt idx="0">
                  <c:v>7633</c:v>
                </c:pt>
                <c:pt idx="1">
                  <c:v>7635</c:v>
                </c:pt>
                <c:pt idx="2">
                  <c:v>8730</c:v>
                </c:pt>
                <c:pt idx="3">
                  <c:v>8789</c:v>
                </c:pt>
                <c:pt idx="4">
                  <c:v>8794</c:v>
                </c:pt>
                <c:pt idx="5">
                  <c:v>8794</c:v>
                </c:pt>
                <c:pt idx="6">
                  <c:v>9090</c:v>
                </c:pt>
                <c:pt idx="7">
                  <c:v>9183</c:v>
                </c:pt>
                <c:pt idx="8">
                  <c:v>8772</c:v>
                </c:pt>
                <c:pt idx="9">
                  <c:v>5771</c:v>
                </c:pt>
                <c:pt idx="10">
                  <c:v>6090</c:v>
                </c:pt>
                <c:pt idx="11">
                  <c:v>5999</c:v>
                </c:pt>
                <c:pt idx="12">
                  <c:v>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813952"/>
        <c:axId val="-300824832"/>
      </c:lineChart>
      <c:catAx>
        <c:axId val="-3008052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7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79926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05248"/>
        <c:crosses val="autoZero"/>
        <c:crossBetween val="between"/>
        <c:majorUnit val="4000"/>
      </c:valAx>
      <c:catAx>
        <c:axId val="-30081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00824832"/>
        <c:crosses val="autoZero"/>
        <c:auto val="1"/>
        <c:lblAlgn val="ctr"/>
        <c:lblOffset val="100"/>
        <c:noMultiLvlLbl val="0"/>
      </c:catAx>
      <c:valAx>
        <c:axId val="-30082483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300813952"/>
        <c:crosses val="max"/>
        <c:crossBetween val="between"/>
        <c:majorUnit val="2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21194489241E-2"/>
          <c:y val="0.91481154855643054"/>
          <c:w val="0.82786811287143314"/>
          <c:h val="6.807699037620296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Azeitona</a:t>
            </a:r>
            <a:r>
              <a:rPr lang="pt-PT" baseline="0"/>
              <a:t> de mesa</a:t>
            </a:r>
            <a:r>
              <a:rPr lang="pt-PT"/>
              <a:t> - Peso da Prod. Certificada na Prod. Total (%)</a:t>
            </a:r>
          </a:p>
        </c:rich>
      </c:tx>
      <c:layout>
        <c:manualLayout>
          <c:xMode val="edge"/>
          <c:yMode val="edge"/>
          <c:x val="0.13501888965283865"/>
          <c:y val="1.599020682071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61181279016322E-2"/>
          <c:y val="0.17336879518475093"/>
          <c:w val="0.86698647829502962"/>
          <c:h val="0.72779623019990558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0.00</c:formatCode>
                <c:ptCount val="13"/>
                <c:pt idx="0">
                  <c:v>9.1177613680528569E-2</c:v>
                </c:pt>
                <c:pt idx="1">
                  <c:v>0.11099812092406323</c:v>
                </c:pt>
                <c:pt idx="2">
                  <c:v>5.0032573289902273E-2</c:v>
                </c:pt>
                <c:pt idx="3">
                  <c:v>2.4144421629021216E-2</c:v>
                </c:pt>
                <c:pt idx="4">
                  <c:v>5.7836657279153977E-2</c:v>
                </c:pt>
                <c:pt idx="5">
                  <c:v>0</c:v>
                </c:pt>
                <c:pt idx="6">
                  <c:v>7.5329175329175331E-3</c:v>
                </c:pt>
                <c:pt idx="7" formatCode="0.000">
                  <c:v>2.2109875294910684E-3</c:v>
                </c:pt>
                <c:pt idx="8">
                  <c:v>1.4246897558601672E-2</c:v>
                </c:pt>
                <c:pt idx="9">
                  <c:v>1.3804216463005238E-2</c:v>
                </c:pt>
                <c:pt idx="10">
                  <c:v>1.1323186753259629E-2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13408"/>
        <c:axId val="-300808512"/>
      </c:lineChart>
      <c:catAx>
        <c:axId val="-300813408"/>
        <c:scaling>
          <c:orientation val="minMax"/>
        </c:scaling>
        <c:delete val="0"/>
        <c:axPos val="b"/>
        <c:numFmt formatCode="0" sourceLinked="0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PT"/>
          </a:p>
        </c:txPr>
        <c:crossAx val="-3008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0851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008134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Azeitona de mesa (imprópria p/consumo nesse estado)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423140743966028"/>
          <c:y val="4.33115177358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834219898947546"/>
          <c:w val="0.86123274633545321"/>
          <c:h val="0.6957830707292111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9630.8009999999995</c:v>
                </c:pt>
                <c:pt idx="1">
                  <c:v>10568.264000000001</c:v>
                </c:pt>
                <c:pt idx="2">
                  <c:v>9863.8340000000007</c:v>
                </c:pt>
                <c:pt idx="3">
                  <c:v>10701.627</c:v>
                </c:pt>
                <c:pt idx="4">
                  <c:v>9786.4940000000006</c:v>
                </c:pt>
                <c:pt idx="5">
                  <c:v>11567.565000000001</c:v>
                </c:pt>
                <c:pt idx="6">
                  <c:v>14069.364000000001</c:v>
                </c:pt>
                <c:pt idx="7">
                  <c:v>10187.701000000001</c:v>
                </c:pt>
                <c:pt idx="8">
                  <c:v>15504.893</c:v>
                </c:pt>
                <c:pt idx="9">
                  <c:v>9443.5860000000011</c:v>
                </c:pt>
                <c:pt idx="10">
                  <c:v>13022.132</c:v>
                </c:pt>
                <c:pt idx="11">
                  <c:v>9873.9549999999999</c:v>
                </c:pt>
                <c:pt idx="12">
                  <c:v>10764.638999999999</c:v>
                </c:pt>
              </c:numCache>
            </c:numRef>
          </c:val>
        </c:ser>
        <c:ser>
          <c:idx val="2"/>
          <c:order val="2"/>
          <c:tx>
            <c:strRef>
              <c:f>'7'!$B$5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#,##0</c:formatCode>
                <c:ptCount val="13"/>
                <c:pt idx="0">
                  <c:v>3969.1109999999999</c:v>
                </c:pt>
                <c:pt idx="1">
                  <c:v>2516.3370000000004</c:v>
                </c:pt>
                <c:pt idx="2">
                  <c:v>2965.7570000000001</c:v>
                </c:pt>
                <c:pt idx="3">
                  <c:v>9465.6700000000019</c:v>
                </c:pt>
                <c:pt idx="4">
                  <c:v>13766.748</c:v>
                </c:pt>
                <c:pt idx="5">
                  <c:v>14619.082</c:v>
                </c:pt>
                <c:pt idx="6">
                  <c:v>21369.844999999998</c:v>
                </c:pt>
                <c:pt idx="7">
                  <c:v>26465.826999999997</c:v>
                </c:pt>
                <c:pt idx="8">
                  <c:v>26278.359999999997</c:v>
                </c:pt>
                <c:pt idx="9">
                  <c:v>18295.820000000003</c:v>
                </c:pt>
                <c:pt idx="10">
                  <c:v>18574.407999999999</c:v>
                </c:pt>
                <c:pt idx="11">
                  <c:v>23062.758000000002</c:v>
                </c:pt>
                <c:pt idx="12">
                  <c:v>29706.439000000002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829184"/>
        <c:axId val="-300822656"/>
      </c:barChart>
      <c:lineChart>
        <c:grouping val="standard"/>
        <c:varyColors val="0"/>
        <c:ser>
          <c:idx val="1"/>
          <c:order val="0"/>
          <c:tx>
            <c:strRef>
              <c:f>'7'!$B$3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'7'!$D$3:$P$3</c:f>
              <c:numCache>
                <c:formatCode>#,##0</c:formatCode>
                <c:ptCount val="13"/>
                <c:pt idx="0">
                  <c:v>10292</c:v>
                </c:pt>
                <c:pt idx="1">
                  <c:v>9047</c:v>
                </c:pt>
                <c:pt idx="2">
                  <c:v>11973</c:v>
                </c:pt>
                <c:pt idx="3">
                  <c:v>17532</c:v>
                </c:pt>
                <c:pt idx="4">
                  <c:v>17399</c:v>
                </c:pt>
                <c:pt idx="5">
                  <c:v>20752</c:v>
                </c:pt>
                <c:pt idx="6">
                  <c:v>17316</c:v>
                </c:pt>
                <c:pt idx="7">
                  <c:v>17802</c:v>
                </c:pt>
                <c:pt idx="8">
                  <c:v>24658</c:v>
                </c:pt>
                <c:pt idx="9">
                  <c:v>22341</c:v>
                </c:pt>
                <c:pt idx="10">
                  <c:v>20171</c:v>
                </c:pt>
                <c:pt idx="11">
                  <c:v>25515</c:v>
                </c:pt>
                <c:pt idx="12">
                  <c:v>16914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'7'!$D$8:$P$8</c:f>
              <c:numCache>
                <c:formatCode>#,##0</c:formatCode>
                <c:ptCount val="13"/>
                <c:pt idx="0">
                  <c:v>15953.689999999999</c:v>
                </c:pt>
                <c:pt idx="1">
                  <c:v>17098.927000000003</c:v>
                </c:pt>
                <c:pt idx="2">
                  <c:v>18871.077000000001</c:v>
                </c:pt>
                <c:pt idx="3">
                  <c:v>18767.956999999999</c:v>
                </c:pt>
                <c:pt idx="4">
                  <c:v>13418.745999999999</c:v>
                </c:pt>
                <c:pt idx="5">
                  <c:v>17700.483</c:v>
                </c:pt>
                <c:pt idx="6">
                  <c:v>10015.519000000004</c:v>
                </c:pt>
                <c:pt idx="7">
                  <c:v>1523.8740000000034</c:v>
                </c:pt>
                <c:pt idx="8">
                  <c:v>13884.532999999999</c:v>
                </c:pt>
                <c:pt idx="9">
                  <c:v>13488.766</c:v>
                </c:pt>
                <c:pt idx="10">
                  <c:v>14618.723999999998</c:v>
                </c:pt>
                <c:pt idx="11">
                  <c:v>12326.197</c:v>
                </c:pt>
                <c:pt idx="12">
                  <c:v>-2027.8000000000029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829184"/>
        <c:axId val="-300822656"/>
      </c:lineChart>
      <c:catAx>
        <c:axId val="-3008291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008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8226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0082918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0408148533E-2"/>
          <c:y val="0.9057391304347826"/>
          <c:w val="0.85293149365503618"/>
          <c:h val="9.426086956521739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Azeitona de mesa conservada (consumo)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623525453758803"/>
          <c:y val="1.04809531853376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65043702062134"/>
          <c:w val="0.87428132936159209"/>
          <c:h val="0.7331014233273895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'7'!$B$16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'7'!$D$16:$P$16</c:f>
              <c:numCache>
                <c:formatCode>#,##0</c:formatCode>
                <c:ptCount val="13"/>
                <c:pt idx="0">
                  <c:v>10319.227999999999</c:v>
                </c:pt>
                <c:pt idx="1">
                  <c:v>7735.3050000000003</c:v>
                </c:pt>
                <c:pt idx="2">
                  <c:v>8306.6669999999995</c:v>
                </c:pt>
                <c:pt idx="3">
                  <c:v>7538.5870000000004</c:v>
                </c:pt>
                <c:pt idx="4">
                  <c:v>8330.7759999999998</c:v>
                </c:pt>
                <c:pt idx="5">
                  <c:v>6751.6220000000003</c:v>
                </c:pt>
                <c:pt idx="6">
                  <c:v>6389.3609999999999</c:v>
                </c:pt>
                <c:pt idx="7">
                  <c:v>17989.394</c:v>
                </c:pt>
                <c:pt idx="8">
                  <c:v>18696.436000000002</c:v>
                </c:pt>
                <c:pt idx="9">
                  <c:v>20564.143</c:v>
                </c:pt>
                <c:pt idx="10">
                  <c:v>22915.254000000001</c:v>
                </c:pt>
                <c:pt idx="11">
                  <c:v>20850.650000000001</c:v>
                </c:pt>
                <c:pt idx="12">
                  <c:v>20991.334999999999</c:v>
                </c:pt>
              </c:numCache>
            </c:numRef>
          </c:val>
        </c:ser>
        <c:ser>
          <c:idx val="2"/>
          <c:order val="2"/>
          <c:tx>
            <c:strRef>
              <c:f>'7'!$B$17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'7'!$D$17:$P$17</c:f>
              <c:numCache>
                <c:formatCode>#,##0</c:formatCode>
                <c:ptCount val="13"/>
                <c:pt idx="0">
                  <c:v>18527.989000000001</c:v>
                </c:pt>
                <c:pt idx="1">
                  <c:v>21732.031999999999</c:v>
                </c:pt>
                <c:pt idx="2">
                  <c:v>22350.217000000001</c:v>
                </c:pt>
                <c:pt idx="3">
                  <c:v>22501.699000000001</c:v>
                </c:pt>
                <c:pt idx="4">
                  <c:v>23266.703000000001</c:v>
                </c:pt>
                <c:pt idx="5">
                  <c:v>20991.884999999998</c:v>
                </c:pt>
                <c:pt idx="6">
                  <c:v>22361.001</c:v>
                </c:pt>
                <c:pt idx="7">
                  <c:v>21742.793000000001</c:v>
                </c:pt>
                <c:pt idx="8">
                  <c:v>23010.895</c:v>
                </c:pt>
                <c:pt idx="9">
                  <c:v>34990.033000000003</c:v>
                </c:pt>
                <c:pt idx="10">
                  <c:v>25424.51</c:v>
                </c:pt>
                <c:pt idx="11">
                  <c:v>20892.808000000001</c:v>
                </c:pt>
                <c:pt idx="12">
                  <c:v>28816.647000000001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822112"/>
        <c:axId val="-300798176"/>
      </c:barChart>
      <c:lineChart>
        <c:grouping val="standard"/>
        <c:varyColors val="0"/>
        <c:ser>
          <c:idx val="1"/>
          <c:order val="0"/>
          <c:tx>
            <c:strRef>
              <c:f>'7'!$B$15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'7'!$D$15:$P$15</c:f>
              <c:numCache>
                <c:formatCode>#,##0</c:formatCode>
                <c:ptCount val="13"/>
                <c:pt idx="0">
                  <c:v>12158.811</c:v>
                </c:pt>
                <c:pt idx="1">
                  <c:v>13788.36</c:v>
                </c:pt>
                <c:pt idx="2">
                  <c:v>16210.665999999999</c:v>
                </c:pt>
                <c:pt idx="3">
                  <c:v>14874.697</c:v>
                </c:pt>
                <c:pt idx="4">
                  <c:v>16668.984</c:v>
                </c:pt>
                <c:pt idx="5">
                  <c:v>15750.691000000001</c:v>
                </c:pt>
                <c:pt idx="6">
                  <c:v>22756.203000000001</c:v>
                </c:pt>
                <c:pt idx="7">
                  <c:v>24370.161</c:v>
                </c:pt>
                <c:pt idx="8">
                  <c:v>13025.921</c:v>
                </c:pt>
                <c:pt idx="9">
                  <c:v>15756.682000000001</c:v>
                </c:pt>
                <c:pt idx="10">
                  <c:v>13295.369000000001</c:v>
                </c:pt>
                <c:pt idx="11">
                  <c:v>29560.248</c:v>
                </c:pt>
                <c:pt idx="12">
                  <c:v>18358.521000000001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'7'!$B$20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'7'!$D$20:$P$20</c:f>
              <c:numCache>
                <c:formatCode>#,##0</c:formatCode>
                <c:ptCount val="13"/>
                <c:pt idx="0">
                  <c:v>3950.0499999999956</c:v>
                </c:pt>
                <c:pt idx="1">
                  <c:v>-208.36699999999837</c:v>
                </c:pt>
                <c:pt idx="2">
                  <c:v>2167.1159999999982</c:v>
                </c:pt>
                <c:pt idx="3">
                  <c:v>-88.415000000000873</c:v>
                </c:pt>
                <c:pt idx="4">
                  <c:v>1733.0570000000007</c:v>
                </c:pt>
                <c:pt idx="5">
                  <c:v>1510.4280000000035</c:v>
                </c:pt>
                <c:pt idx="6">
                  <c:v>6784.5630000000019</c:v>
                </c:pt>
                <c:pt idx="7">
                  <c:v>20616.761999999999</c:v>
                </c:pt>
                <c:pt idx="8">
                  <c:v>8711.4620000000032</c:v>
                </c:pt>
                <c:pt idx="9">
                  <c:v>1330.791999999994</c:v>
                </c:pt>
                <c:pt idx="10">
                  <c:v>10786.113000000001</c:v>
                </c:pt>
                <c:pt idx="11">
                  <c:v>29518.09</c:v>
                </c:pt>
                <c:pt idx="12">
                  <c:v>10533.208999999999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822112"/>
        <c:axId val="-300798176"/>
      </c:lineChart>
      <c:catAx>
        <c:axId val="-3008221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007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00798176"/>
        <c:scaling>
          <c:orientation val="minMax"/>
          <c:min val="-1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0082211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5939383276559195E-2"/>
          <c:y val="0.8669276511287286"/>
          <c:w val="0.85293149365503618"/>
          <c:h val="9.426086956521739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402645</xdr:colOff>
      <xdr:row>9</xdr:row>
      <xdr:rowOff>25977</xdr:rowOff>
    </xdr:from>
    <xdr:to>
      <xdr:col>0</xdr:col>
      <xdr:colOff>2268682</xdr:colOff>
      <xdr:row>10</xdr:row>
      <xdr:rowOff>112568</xdr:rowOff>
    </xdr:to>
    <xdr:pic>
      <xdr:nvPicPr>
        <xdr:cNvPr id="513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45" y="2658341"/>
          <a:ext cx="1866037" cy="389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43296</xdr:colOff>
      <xdr:row>0</xdr:row>
      <xdr:rowOff>77932</xdr:rowOff>
    </xdr:from>
    <xdr:to>
      <xdr:col>0</xdr:col>
      <xdr:colOff>2427039</xdr:colOff>
      <xdr:row>1</xdr:row>
      <xdr:rowOff>111764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6" y="77932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66752</xdr:colOff>
      <xdr:row>2</xdr:row>
      <xdr:rowOff>285750</xdr:rowOff>
    </xdr:from>
    <xdr:to>
      <xdr:col>0</xdr:col>
      <xdr:colOff>2372591</xdr:colOff>
      <xdr:row>8</xdr:row>
      <xdr:rowOff>155863</xdr:rowOff>
    </xdr:to>
    <xdr:pic>
      <xdr:nvPicPr>
        <xdr:cNvPr id="8" name="Imagem 7" descr="8 Benefícios das azeitonas para sua saúde - Mil Dicas de Mã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2" y="883227"/>
          <a:ext cx="2305839" cy="1705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883050</xdr:colOff>
      <xdr:row>17</xdr:row>
      <xdr:rowOff>38433</xdr:rowOff>
    </xdr:from>
    <xdr:to>
      <xdr:col>6</xdr:col>
      <xdr:colOff>496212</xdr:colOff>
      <xdr:row>36</xdr:row>
      <xdr:rowOff>59871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17</xdr:row>
      <xdr:rowOff>66675</xdr:rowOff>
    </xdr:from>
    <xdr:to>
      <xdr:col>14</xdr:col>
      <xdr:colOff>794262</xdr:colOff>
      <xdr:row>36</xdr:row>
      <xdr:rowOff>88113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904875</xdr:colOff>
      <xdr:row>39</xdr:row>
      <xdr:rowOff>28575</xdr:rowOff>
    </xdr:from>
    <xdr:to>
      <xdr:col>6</xdr:col>
      <xdr:colOff>518037</xdr:colOff>
      <xdr:row>58</xdr:row>
      <xdr:rowOff>50013</xdr:rowOff>
    </xdr:to>
    <xdr:graphicFrame macro="">
      <xdr:nvGraphicFramePr>
        <xdr:cNvPr id="1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114300</xdr:colOff>
      <xdr:row>39</xdr:row>
      <xdr:rowOff>57150</xdr:rowOff>
    </xdr:from>
    <xdr:to>
      <xdr:col>14</xdr:col>
      <xdr:colOff>832362</xdr:colOff>
      <xdr:row>58</xdr:row>
      <xdr:rowOff>78588</xdr:rowOff>
    </xdr:to>
    <xdr:graphicFrame macro="">
      <xdr:nvGraphicFramePr>
        <xdr:cNvPr id="1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570386</xdr:colOff>
      <xdr:row>11</xdr:row>
      <xdr:rowOff>20942</xdr:rowOff>
    </xdr:from>
    <xdr:to>
      <xdr:col>11</xdr:col>
      <xdr:colOff>845553</xdr:colOff>
      <xdr:row>33</xdr:row>
      <xdr:rowOff>59043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9</xdr:col>
      <xdr:colOff>451185</xdr:colOff>
      <xdr:row>38</xdr:row>
      <xdr:rowOff>90738</xdr:rowOff>
    </xdr:to>
    <xdr:sp macro="" textlink="">
      <xdr:nvSpPr>
        <xdr:cNvPr id="2" name="CaixaDeTexto 1"/>
        <xdr:cNvSpPr txBox="1"/>
      </xdr:nvSpPr>
      <xdr:spPr>
        <a:xfrm>
          <a:off x="160421" y="8161421"/>
          <a:ext cx="8081211" cy="2511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* inclui a azeitona de mesa fresca/refrigerada, a congelada,  a conservada transitoriamente e a conservada em vinagre ou ácido</a:t>
          </a:r>
          <a:r>
            <a:rPr lang="pt-PT" sz="1100" b="1" baseline="0"/>
            <a:t> a</a:t>
          </a:r>
          <a:r>
            <a:rPr lang="pt-PT" sz="1100" b="1"/>
            <a:t>cético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624417</xdr:colOff>
      <xdr:row>12</xdr:row>
      <xdr:rowOff>42333</xdr:rowOff>
    </xdr:from>
    <xdr:to>
      <xdr:col>12</xdr:col>
      <xdr:colOff>10584</xdr:colOff>
      <xdr:row>36</xdr:row>
      <xdr:rowOff>10583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70184</xdr:colOff>
      <xdr:row>7</xdr:row>
      <xdr:rowOff>30079</xdr:rowOff>
    </xdr:from>
    <xdr:to>
      <xdr:col>10</xdr:col>
      <xdr:colOff>280737</xdr:colOff>
      <xdr:row>9</xdr:row>
      <xdr:rowOff>120316</xdr:rowOff>
    </xdr:to>
    <xdr:sp macro="" textlink="">
      <xdr:nvSpPr>
        <xdr:cNvPr id="2" name="CaixaDeTexto 1"/>
        <xdr:cNvSpPr txBox="1"/>
      </xdr:nvSpPr>
      <xdr:spPr>
        <a:xfrm>
          <a:off x="230605" y="1834816"/>
          <a:ext cx="9665369" cy="411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050"/>
            <a:t>As produções de azeitona de mesa certificada são as seguintes: Azeitonas de Conserva de Elvas e Campo Maior DOP e  Azeitona de Conserva Negrinha de Freixo DOP </a:t>
          </a:r>
        </a:p>
      </xdr:txBody>
    </xdr:sp>
    <xdr:clientData/>
  </xdr:twoCellAnchor>
  <xdr:twoCellAnchor>
    <xdr:from>
      <xdr:col>4</xdr:col>
      <xdr:colOff>182144</xdr:colOff>
      <xdr:row>11</xdr:row>
      <xdr:rowOff>46232</xdr:rowOff>
    </xdr:from>
    <xdr:to>
      <xdr:col>10</xdr:col>
      <xdr:colOff>833298</xdr:colOff>
      <xdr:row>32</xdr:row>
      <xdr:rowOff>14482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736449</xdr:colOff>
      <xdr:row>31</xdr:row>
      <xdr:rowOff>130342</xdr:rowOff>
    </xdr:from>
    <xdr:to>
      <xdr:col>7</xdr:col>
      <xdr:colOff>88621</xdr:colOff>
      <xdr:row>55</xdr:row>
      <xdr:rowOff>40535</xdr:rowOff>
    </xdr:to>
    <xdr:graphicFrame macro="">
      <xdr:nvGraphicFramePr>
        <xdr:cNvPr id="410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50131</xdr:colOff>
      <xdr:row>10</xdr:row>
      <xdr:rowOff>30079</xdr:rowOff>
    </xdr:from>
    <xdr:to>
      <xdr:col>12</xdr:col>
      <xdr:colOff>70184</xdr:colOff>
      <xdr:row>10</xdr:row>
      <xdr:rowOff>281238</xdr:rowOff>
    </xdr:to>
    <xdr:sp macro="" textlink="">
      <xdr:nvSpPr>
        <xdr:cNvPr id="2" name="CaixaDeTexto 1"/>
        <xdr:cNvSpPr txBox="1"/>
      </xdr:nvSpPr>
      <xdr:spPr>
        <a:xfrm>
          <a:off x="230605" y="2787316"/>
          <a:ext cx="10527632" cy="2511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* inclui a azeitona de mesa fresca/refrigerada, a congelada,  a conservada transitoriamente e a conservada em vinagre ou ácido</a:t>
          </a:r>
          <a:r>
            <a:rPr lang="pt-PT" sz="1100" b="1" baseline="0"/>
            <a:t> a</a:t>
          </a:r>
          <a:r>
            <a:rPr lang="pt-PT" sz="1100" b="1"/>
            <a:t>cético</a:t>
          </a:r>
        </a:p>
      </xdr:txBody>
    </xdr:sp>
    <xdr:clientData/>
  </xdr:twoCellAnchor>
  <xdr:twoCellAnchor>
    <xdr:from>
      <xdr:col>8</xdr:col>
      <xdr:colOff>745180</xdr:colOff>
      <xdr:row>32</xdr:row>
      <xdr:rowOff>7673</xdr:rowOff>
    </xdr:from>
    <xdr:to>
      <xdr:col>15</xdr:col>
      <xdr:colOff>263917</xdr:colOff>
      <xdr:row>56</xdr:row>
      <xdr:rowOff>12579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customWidth="1"/>
    <col min="2" max="2" width="58.85546875" customWidth="1"/>
  </cols>
  <sheetData>
    <row r="1" spans="1:5" ht="21.95" customHeight="1" x14ac:dyDescent="0.2">
      <c r="A1" s="1"/>
      <c r="B1" s="51" t="s">
        <v>45</v>
      </c>
    </row>
    <row r="2" spans="1:5" ht="26.1" customHeight="1" x14ac:dyDescent="0.2">
      <c r="A2" s="93" t="s">
        <v>92</v>
      </c>
      <c r="B2" s="116" t="s">
        <v>71</v>
      </c>
    </row>
    <row r="3" spans="1:5" ht="26.1" customHeight="1" x14ac:dyDescent="0.2">
      <c r="A3" s="90"/>
      <c r="B3" s="116"/>
    </row>
    <row r="4" spans="1:5" ht="24" customHeight="1" x14ac:dyDescent="0.2">
      <c r="B4" s="53" t="s">
        <v>26</v>
      </c>
    </row>
    <row r="5" spans="1:5" ht="24" customHeight="1" x14ac:dyDescent="0.2">
      <c r="B5" s="53" t="s">
        <v>75</v>
      </c>
    </row>
    <row r="6" spans="1:5" ht="24" customHeight="1" x14ac:dyDescent="0.2">
      <c r="B6" s="53" t="s">
        <v>76</v>
      </c>
    </row>
    <row r="7" spans="1:5" ht="24" customHeight="1" x14ac:dyDescent="0.25">
      <c r="B7" s="53" t="s">
        <v>77</v>
      </c>
      <c r="E7" s="92"/>
    </row>
    <row r="8" spans="1:5" ht="24" customHeight="1" x14ac:dyDescent="0.2">
      <c r="B8" s="72" t="s">
        <v>78</v>
      </c>
    </row>
    <row r="9" spans="1:5" ht="24" customHeight="1" x14ac:dyDescent="0.2">
      <c r="B9" s="72" t="s">
        <v>79</v>
      </c>
    </row>
    <row r="10" spans="1:5" ht="24" customHeight="1" x14ac:dyDescent="0.2">
      <c r="A10" s="52" t="s">
        <v>37</v>
      </c>
      <c r="B10" s="53" t="s">
        <v>80</v>
      </c>
    </row>
    <row r="11" spans="1:5" ht="20.100000000000001" customHeight="1" x14ac:dyDescent="0.2"/>
  </sheetData>
  <mergeCells count="1">
    <mergeCell ref="B2:B3"/>
  </mergeCells>
  <phoneticPr fontId="2" type="noConversion"/>
  <hyperlinks>
    <hyperlink ref="B4" location="'1'!A1" display="1. Comércio Internacional"/>
    <hyperlink ref="B6" location="'3'!A1" display="3. Destinos das Saídas UE/Países Terceiros"/>
    <hyperlink ref="B8" location="'5'!A1" display="5. Área e Produção "/>
    <hyperlink ref="B10" location="'7'!A1" display="7. Indicadores de análise do Comércio Internacional"/>
    <hyperlink ref="B7" location="'4'!A1" display="4. Origens das Entradas e Destinos das Saídas"/>
    <hyperlink ref="B9" location="'6'!A1" display="6. Produção Certificada"/>
    <hyperlink ref="B5" location="'2'!A1" display="2. Preços Médios de Importação e Exportação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3"/>
  <sheetViews>
    <sheetView showGridLines="0" workbookViewId="0"/>
  </sheetViews>
  <sheetFormatPr defaultRowHeight="12.75" x14ac:dyDescent="0.2"/>
  <cols>
    <col min="1" max="1" width="2.28515625" style="97" customWidth="1"/>
    <col min="2" max="2" width="19.140625" style="97" customWidth="1"/>
    <col min="3" max="3" width="15.5703125" style="97" customWidth="1"/>
    <col min="4" max="4" width="10.140625" style="97" customWidth="1"/>
    <col min="5" max="17" width="12.7109375" style="97" customWidth="1"/>
    <col min="18" max="16384" width="9.140625" style="97"/>
  </cols>
  <sheetData>
    <row r="1" spans="1:246" ht="30" customHeight="1" x14ac:dyDescent="0.2">
      <c r="A1" s="95"/>
      <c r="B1" s="16" t="s">
        <v>46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</row>
    <row r="2" spans="1:246" ht="21.75" customHeight="1" x14ac:dyDescent="0.2">
      <c r="A2" s="95"/>
      <c r="B2" s="98" t="s">
        <v>5</v>
      </c>
      <c r="C2" s="98" t="s">
        <v>6</v>
      </c>
      <c r="D2" s="98" t="s">
        <v>7</v>
      </c>
      <c r="E2" s="99">
        <v>2010</v>
      </c>
      <c r="F2" s="99">
        <v>2011</v>
      </c>
      <c r="G2" s="99">
        <v>2012</v>
      </c>
      <c r="H2" s="99">
        <v>2013</v>
      </c>
      <c r="I2" s="99">
        <v>2014</v>
      </c>
      <c r="J2" s="99">
        <v>2015</v>
      </c>
      <c r="K2" s="99">
        <v>2016</v>
      </c>
      <c r="L2" s="99">
        <v>2017</v>
      </c>
      <c r="M2" s="99">
        <v>2018</v>
      </c>
      <c r="N2" s="99">
        <v>2019</v>
      </c>
      <c r="O2" s="99">
        <v>2020</v>
      </c>
      <c r="P2" s="99">
        <v>2021</v>
      </c>
      <c r="Q2" s="99" t="s">
        <v>91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</row>
    <row r="3" spans="1:246" ht="14.45" customHeight="1" x14ac:dyDescent="0.2">
      <c r="B3" s="121" t="s">
        <v>47</v>
      </c>
      <c r="C3" s="122" t="s">
        <v>98</v>
      </c>
      <c r="D3" s="123" t="s">
        <v>3</v>
      </c>
      <c r="E3" s="59">
        <v>60.006</v>
      </c>
      <c r="F3" s="59">
        <v>1862.944</v>
      </c>
      <c r="G3" s="59">
        <v>2372.0610000000001</v>
      </c>
      <c r="H3" s="59">
        <v>4976.6289999999999</v>
      </c>
      <c r="I3" s="59">
        <v>4490.2849999999999</v>
      </c>
      <c r="J3" s="59">
        <v>5419.4840000000004</v>
      </c>
      <c r="K3" s="59">
        <v>6731.3040000000001</v>
      </c>
      <c r="L3" s="59">
        <v>4384.759</v>
      </c>
      <c r="M3" s="59">
        <v>6850.9440000000004</v>
      </c>
      <c r="N3" s="59">
        <v>4847.0150000000003</v>
      </c>
      <c r="O3" s="59">
        <v>3596.8679999999999</v>
      </c>
      <c r="P3" s="59">
        <v>4495.2650000000003</v>
      </c>
      <c r="Q3" s="59">
        <v>3420.643</v>
      </c>
    </row>
    <row r="4" spans="1:246" ht="14.45" customHeight="1" x14ac:dyDescent="0.2">
      <c r="B4" s="121"/>
      <c r="C4" s="122"/>
      <c r="D4" s="124" t="s">
        <v>4</v>
      </c>
      <c r="E4" s="59">
        <v>1930.9469999999999</v>
      </c>
      <c r="F4" s="59">
        <v>1260.7650000000001</v>
      </c>
      <c r="G4" s="59">
        <v>1924.0640000000001</v>
      </c>
      <c r="H4" s="59">
        <v>8011.9040000000005</v>
      </c>
      <c r="I4" s="59">
        <v>11789.218999999999</v>
      </c>
      <c r="J4" s="59">
        <v>13457.066000000001</v>
      </c>
      <c r="K4" s="59">
        <v>18698.638999999999</v>
      </c>
      <c r="L4" s="59">
        <v>23061.035</v>
      </c>
      <c r="M4" s="59">
        <v>24346.585999999999</v>
      </c>
      <c r="N4" s="59">
        <v>16958.629000000001</v>
      </c>
      <c r="O4" s="59">
        <v>16791.361000000001</v>
      </c>
      <c r="P4" s="59">
        <v>20868.739000000001</v>
      </c>
      <c r="Q4" s="59">
        <v>27903.076000000001</v>
      </c>
      <c r="R4" s="100"/>
      <c r="T4" s="100"/>
      <c r="U4" s="100"/>
      <c r="V4" s="100"/>
      <c r="W4" s="100"/>
    </row>
    <row r="5" spans="1:246" ht="14.45" customHeight="1" x14ac:dyDescent="0.2">
      <c r="B5" s="121"/>
      <c r="C5" s="122"/>
      <c r="D5" s="125" t="s">
        <v>2</v>
      </c>
      <c r="E5" s="101">
        <f>E4-E3</f>
        <v>1870.9409999999998</v>
      </c>
      <c r="F5" s="101">
        <f t="shared" ref="F5:P5" si="0">F4-F3</f>
        <v>-602.17899999999986</v>
      </c>
      <c r="G5" s="101">
        <f t="shared" si="0"/>
        <v>-447.99700000000007</v>
      </c>
      <c r="H5" s="101">
        <f t="shared" si="0"/>
        <v>3035.2750000000005</v>
      </c>
      <c r="I5" s="101">
        <f t="shared" si="0"/>
        <v>7298.9339999999993</v>
      </c>
      <c r="J5" s="101">
        <f t="shared" si="0"/>
        <v>8037.5820000000003</v>
      </c>
      <c r="K5" s="101">
        <f t="shared" si="0"/>
        <v>11967.334999999999</v>
      </c>
      <c r="L5" s="101">
        <f t="shared" si="0"/>
        <v>18676.275999999998</v>
      </c>
      <c r="M5" s="101">
        <f t="shared" si="0"/>
        <v>17495.642</v>
      </c>
      <c r="N5" s="101">
        <f t="shared" si="0"/>
        <v>12111.614000000001</v>
      </c>
      <c r="O5" s="101">
        <f t="shared" si="0"/>
        <v>13194.493</v>
      </c>
      <c r="P5" s="101">
        <f t="shared" si="0"/>
        <v>16373.474000000002</v>
      </c>
      <c r="Q5" s="101">
        <f t="shared" ref="Q5" si="1">Q4-Q3</f>
        <v>24482.433000000001</v>
      </c>
      <c r="R5" s="100"/>
      <c r="S5" s="100"/>
      <c r="T5" s="100"/>
      <c r="U5" s="100"/>
      <c r="V5" s="100"/>
      <c r="W5" s="100"/>
    </row>
    <row r="6" spans="1:246" ht="14.45" customHeight="1" x14ac:dyDescent="0.2">
      <c r="B6" s="121"/>
      <c r="C6" s="126" t="s">
        <v>99</v>
      </c>
      <c r="D6" s="127" t="s">
        <v>3</v>
      </c>
      <c r="E6" s="109">
        <v>41.734000000000002</v>
      </c>
      <c r="F6" s="109">
        <v>1031.0719999999999</v>
      </c>
      <c r="G6" s="109">
        <v>1138.2719999999999</v>
      </c>
      <c r="H6" s="109">
        <v>3338.0830000000001</v>
      </c>
      <c r="I6" s="109">
        <v>3170.9560000000001</v>
      </c>
      <c r="J6" s="109">
        <v>4119.8969999999999</v>
      </c>
      <c r="K6" s="109">
        <v>5199.2929999999997</v>
      </c>
      <c r="L6" s="109">
        <v>3739.7339999999999</v>
      </c>
      <c r="M6" s="109">
        <v>5278.5879999999997</v>
      </c>
      <c r="N6" s="109">
        <v>4029.4409999999998</v>
      </c>
      <c r="O6" s="109">
        <v>2952.3679999999999</v>
      </c>
      <c r="P6" s="109">
        <v>3564.4380000000001</v>
      </c>
      <c r="Q6" s="109">
        <v>3284.2109999999998</v>
      </c>
      <c r="R6" s="100"/>
      <c r="S6" s="100"/>
      <c r="T6" s="100"/>
      <c r="U6" s="100"/>
      <c r="V6" s="100"/>
      <c r="W6" s="100"/>
    </row>
    <row r="7" spans="1:246" ht="14.45" customHeight="1" x14ac:dyDescent="0.2">
      <c r="B7" s="121"/>
      <c r="C7" s="122"/>
      <c r="D7" s="124" t="s">
        <v>4</v>
      </c>
      <c r="E7" s="59">
        <v>2007.3910000000001</v>
      </c>
      <c r="F7" s="59">
        <v>1027.684</v>
      </c>
      <c r="G7" s="59">
        <v>1155.0909999999999</v>
      </c>
      <c r="H7" s="59">
        <v>5356.3310000000001</v>
      </c>
      <c r="I7" s="59">
        <v>8724.02</v>
      </c>
      <c r="J7" s="59">
        <v>8817.7839999999997</v>
      </c>
      <c r="K7" s="59">
        <v>13191.68</v>
      </c>
      <c r="L7" s="59">
        <v>14959.207</v>
      </c>
      <c r="M7" s="59">
        <v>16471.502</v>
      </c>
      <c r="N7" s="59">
        <v>11597.973</v>
      </c>
      <c r="O7" s="59">
        <v>12090.102999999999</v>
      </c>
      <c r="P7" s="59">
        <v>14029.637000000001</v>
      </c>
      <c r="Q7" s="59">
        <v>20613.746999999999</v>
      </c>
      <c r="R7" s="100"/>
      <c r="S7" s="100"/>
      <c r="U7" s="100"/>
      <c r="V7" s="100"/>
      <c r="W7" s="100"/>
    </row>
    <row r="8" spans="1:246" ht="14.45" customHeight="1" x14ac:dyDescent="0.2">
      <c r="B8" s="121"/>
      <c r="C8" s="128"/>
      <c r="D8" s="129" t="s">
        <v>2</v>
      </c>
      <c r="E8" s="110">
        <f>E7-E6</f>
        <v>1965.6570000000002</v>
      </c>
      <c r="F8" s="110">
        <f t="shared" ref="F8:P8" si="2">F7-F6</f>
        <v>-3.38799999999992</v>
      </c>
      <c r="G8" s="110">
        <f t="shared" si="2"/>
        <v>16.81899999999996</v>
      </c>
      <c r="H8" s="110">
        <f t="shared" si="2"/>
        <v>2018.248</v>
      </c>
      <c r="I8" s="110">
        <f t="shared" si="2"/>
        <v>5553.0640000000003</v>
      </c>
      <c r="J8" s="110">
        <f t="shared" si="2"/>
        <v>4697.8869999999997</v>
      </c>
      <c r="K8" s="110">
        <f t="shared" si="2"/>
        <v>7992.3870000000006</v>
      </c>
      <c r="L8" s="110">
        <f t="shared" si="2"/>
        <v>11219.473</v>
      </c>
      <c r="M8" s="110">
        <f t="shared" si="2"/>
        <v>11192.914000000001</v>
      </c>
      <c r="N8" s="110">
        <f t="shared" si="2"/>
        <v>7568.5320000000002</v>
      </c>
      <c r="O8" s="110">
        <f t="shared" si="2"/>
        <v>9137.7349999999988</v>
      </c>
      <c r="P8" s="110">
        <f t="shared" si="2"/>
        <v>10465.199000000001</v>
      </c>
      <c r="Q8" s="110">
        <f t="shared" ref="Q8" si="3">Q7-Q6</f>
        <v>17329.536</v>
      </c>
      <c r="R8" s="100"/>
      <c r="S8" s="100"/>
      <c r="T8" s="100"/>
      <c r="U8" s="100"/>
      <c r="V8" s="100"/>
      <c r="W8" s="100"/>
    </row>
    <row r="9" spans="1:246" ht="14.45" customHeight="1" x14ac:dyDescent="0.2">
      <c r="B9" s="121" t="s">
        <v>48</v>
      </c>
      <c r="C9" s="122" t="s">
        <v>100</v>
      </c>
      <c r="D9" s="123" t="s">
        <v>3</v>
      </c>
      <c r="E9" s="59">
        <v>3.36</v>
      </c>
      <c r="F9" s="59"/>
      <c r="G9" s="59">
        <v>11.52</v>
      </c>
      <c r="H9" s="59">
        <v>7.3029999999999999</v>
      </c>
      <c r="I9" s="59">
        <v>26.143000000000001</v>
      </c>
      <c r="J9" s="59">
        <v>41.537999999999997</v>
      </c>
      <c r="K9" s="59">
        <v>44.905000000000001</v>
      </c>
      <c r="L9" s="59">
        <v>46.252000000000002</v>
      </c>
      <c r="M9" s="59">
        <v>42.124000000000002</v>
      </c>
      <c r="N9" s="59">
        <v>34.798999999999999</v>
      </c>
      <c r="O9" s="59">
        <v>36.58</v>
      </c>
      <c r="P9" s="59">
        <v>38.985999999999997</v>
      </c>
      <c r="Q9" s="59">
        <v>49.865000000000002</v>
      </c>
      <c r="R9" s="100"/>
      <c r="S9" s="100"/>
      <c r="T9" s="100"/>
      <c r="U9" s="100"/>
      <c r="V9" s="100"/>
      <c r="W9" s="100"/>
    </row>
    <row r="10" spans="1:246" ht="14.45" customHeight="1" x14ac:dyDescent="0.2">
      <c r="B10" s="121"/>
      <c r="C10" s="122"/>
      <c r="D10" s="124" t="s">
        <v>4</v>
      </c>
      <c r="E10" s="59">
        <v>74.75</v>
      </c>
      <c r="F10" s="59">
        <v>44.057000000000002</v>
      </c>
      <c r="G10" s="59">
        <v>176.88300000000001</v>
      </c>
      <c r="H10" s="59">
        <v>403.54</v>
      </c>
      <c r="I10" s="59">
        <v>317.77800000000002</v>
      </c>
      <c r="J10" s="59">
        <v>361.32400000000001</v>
      </c>
      <c r="K10" s="59">
        <v>417.73200000000003</v>
      </c>
      <c r="L10" s="59">
        <v>470.56900000000002</v>
      </c>
      <c r="M10" s="59">
        <v>876.17100000000005</v>
      </c>
      <c r="N10" s="59">
        <v>550.73900000000003</v>
      </c>
      <c r="O10" s="59">
        <v>361.15600000000001</v>
      </c>
      <c r="P10" s="59">
        <v>639.86900000000003</v>
      </c>
      <c r="Q10" s="59">
        <v>1009.121</v>
      </c>
      <c r="R10" s="100"/>
      <c r="S10" s="100"/>
      <c r="T10" s="100"/>
      <c r="U10" s="100"/>
      <c r="V10" s="100"/>
    </row>
    <row r="11" spans="1:246" ht="14.45" customHeight="1" x14ac:dyDescent="0.2">
      <c r="B11" s="121"/>
      <c r="C11" s="122"/>
      <c r="D11" s="125" t="s">
        <v>2</v>
      </c>
      <c r="E11" s="101">
        <f>E10-E9</f>
        <v>71.39</v>
      </c>
      <c r="F11" s="101">
        <f t="shared" ref="F11" si="4">F10-F9</f>
        <v>44.057000000000002</v>
      </c>
      <c r="G11" s="101">
        <f t="shared" ref="G11" si="5">G10-G9</f>
        <v>165.363</v>
      </c>
      <c r="H11" s="101">
        <f t="shared" ref="H11" si="6">H10-H9</f>
        <v>396.23700000000002</v>
      </c>
      <c r="I11" s="101">
        <f t="shared" ref="I11" si="7">I10-I9</f>
        <v>291.63499999999999</v>
      </c>
      <c r="J11" s="101">
        <f t="shared" ref="J11" si="8">J10-J9</f>
        <v>319.786</v>
      </c>
      <c r="K11" s="101">
        <f t="shared" ref="K11" si="9">K10-K9</f>
        <v>372.827</v>
      </c>
      <c r="L11" s="101">
        <f t="shared" ref="L11" si="10">L10-L9</f>
        <v>424.31700000000001</v>
      </c>
      <c r="M11" s="101">
        <f t="shared" ref="M11" si="11">M10-M9</f>
        <v>834.04700000000003</v>
      </c>
      <c r="N11" s="101">
        <f t="shared" ref="N11" si="12">N10-N9</f>
        <v>515.94000000000005</v>
      </c>
      <c r="O11" s="101">
        <f t="shared" ref="O11" si="13">O10-O9</f>
        <v>324.57600000000002</v>
      </c>
      <c r="P11" s="101">
        <f t="shared" ref="P11:Q11" si="14">P10-P9</f>
        <v>600.88300000000004</v>
      </c>
      <c r="Q11" s="101">
        <f t="shared" si="14"/>
        <v>959.25599999999997</v>
      </c>
      <c r="R11" s="100"/>
      <c r="S11" s="100"/>
      <c r="U11" s="100"/>
      <c r="V11" s="100"/>
    </row>
    <row r="12" spans="1:246" ht="14.45" customHeight="1" x14ac:dyDescent="0.2">
      <c r="B12" s="121"/>
      <c r="C12" s="126" t="s">
        <v>99</v>
      </c>
      <c r="D12" s="127" t="s">
        <v>3</v>
      </c>
      <c r="E12" s="109">
        <v>1.67</v>
      </c>
      <c r="F12" s="109"/>
      <c r="G12" s="109">
        <v>24.422000000000001</v>
      </c>
      <c r="H12" s="109">
        <v>69.784000000000006</v>
      </c>
      <c r="I12" s="109">
        <v>45.386000000000003</v>
      </c>
      <c r="J12" s="109">
        <v>69.881</v>
      </c>
      <c r="K12" s="109">
        <v>86.944999999999993</v>
      </c>
      <c r="L12" s="109">
        <v>87.037999999999997</v>
      </c>
      <c r="M12" s="109">
        <v>79.92</v>
      </c>
      <c r="N12" s="109">
        <v>65.906000000000006</v>
      </c>
      <c r="O12" s="109">
        <v>69.236000000000004</v>
      </c>
      <c r="P12" s="109">
        <v>77.347999999999999</v>
      </c>
      <c r="Q12" s="109">
        <v>105.256</v>
      </c>
      <c r="R12" s="100"/>
      <c r="S12" s="100"/>
    </row>
    <row r="13" spans="1:246" ht="14.45" customHeight="1" x14ac:dyDescent="0.2">
      <c r="B13" s="121"/>
      <c r="C13" s="122"/>
      <c r="D13" s="124" t="s">
        <v>4</v>
      </c>
      <c r="E13" s="59">
        <v>126.182</v>
      </c>
      <c r="F13" s="59">
        <v>74.412000000000006</v>
      </c>
      <c r="G13" s="59">
        <v>374.96300000000002</v>
      </c>
      <c r="H13" s="59">
        <v>637.096</v>
      </c>
      <c r="I13" s="59">
        <v>497.149</v>
      </c>
      <c r="J13" s="59">
        <v>555.65300000000002</v>
      </c>
      <c r="K13" s="59">
        <v>740.34299999999996</v>
      </c>
      <c r="L13" s="59">
        <v>872.44100000000003</v>
      </c>
      <c r="M13" s="59">
        <v>1681.6859999999999</v>
      </c>
      <c r="N13" s="59">
        <v>976.92700000000002</v>
      </c>
      <c r="O13" s="59">
        <v>591.81799999999998</v>
      </c>
      <c r="P13" s="59">
        <v>1130.9639999999999</v>
      </c>
      <c r="Q13" s="59">
        <v>1589.2329999999999</v>
      </c>
      <c r="R13" s="100"/>
      <c r="S13" s="100"/>
    </row>
    <row r="14" spans="1:246" ht="14.45" customHeight="1" x14ac:dyDescent="0.2">
      <c r="B14" s="121"/>
      <c r="C14" s="128"/>
      <c r="D14" s="129" t="s">
        <v>2</v>
      </c>
      <c r="E14" s="110">
        <f>E13-E12</f>
        <v>124.512</v>
      </c>
      <c r="F14" s="110">
        <f t="shared" ref="F14" si="15">F13-F12</f>
        <v>74.412000000000006</v>
      </c>
      <c r="G14" s="110">
        <f t="shared" ref="G14" si="16">G13-G12</f>
        <v>350.541</v>
      </c>
      <c r="H14" s="110">
        <f t="shared" ref="H14" si="17">H13-H12</f>
        <v>567.31200000000001</v>
      </c>
      <c r="I14" s="110">
        <f t="shared" ref="I14" si="18">I13-I12</f>
        <v>451.76299999999998</v>
      </c>
      <c r="J14" s="110">
        <f t="shared" ref="J14" si="19">J13-J12</f>
        <v>485.77200000000005</v>
      </c>
      <c r="K14" s="110">
        <f t="shared" ref="K14" si="20">K13-K12</f>
        <v>653.39799999999991</v>
      </c>
      <c r="L14" s="110">
        <f t="shared" ref="L14" si="21">L13-L12</f>
        <v>785.40300000000002</v>
      </c>
      <c r="M14" s="110">
        <f t="shared" ref="M14" si="22">M13-M12</f>
        <v>1601.7659999999998</v>
      </c>
      <c r="N14" s="110">
        <f t="shared" ref="N14" si="23">N13-N12</f>
        <v>911.02099999999996</v>
      </c>
      <c r="O14" s="110">
        <f t="shared" ref="O14" si="24">O13-O12</f>
        <v>522.58199999999999</v>
      </c>
      <c r="P14" s="110">
        <f t="shared" ref="P14:Q14" si="25">P13-P12</f>
        <v>1053.616</v>
      </c>
      <c r="Q14" s="110">
        <f t="shared" si="25"/>
        <v>1483.9769999999999</v>
      </c>
      <c r="R14" s="100"/>
      <c r="S14" s="100"/>
    </row>
    <row r="15" spans="1:246" ht="14.45" customHeight="1" x14ac:dyDescent="0.2">
      <c r="B15" s="130" t="s">
        <v>62</v>
      </c>
      <c r="C15" s="122" t="s">
        <v>100</v>
      </c>
      <c r="D15" s="123" t="s">
        <v>3</v>
      </c>
      <c r="E15" s="59">
        <v>7481.83</v>
      </c>
      <c r="F15" s="59">
        <v>8118.4430000000002</v>
      </c>
      <c r="G15" s="59">
        <v>6956.9030000000002</v>
      </c>
      <c r="H15" s="59">
        <v>5232.4319999999998</v>
      </c>
      <c r="I15" s="59">
        <v>4772.3969999999999</v>
      </c>
      <c r="J15" s="59">
        <v>5735.8339999999998</v>
      </c>
      <c r="K15" s="59">
        <v>6192.6540000000005</v>
      </c>
      <c r="L15" s="59">
        <v>4083.0839999999998</v>
      </c>
      <c r="M15" s="59">
        <v>6971.915</v>
      </c>
      <c r="N15" s="59">
        <v>2308.047</v>
      </c>
      <c r="O15" s="59">
        <v>6768.0349999999999</v>
      </c>
      <c r="P15" s="59">
        <v>1757.0840000000001</v>
      </c>
      <c r="Q15" s="59">
        <v>2195.6390000000001</v>
      </c>
      <c r="R15" s="100"/>
      <c r="S15" s="100"/>
    </row>
    <row r="16" spans="1:246" ht="14.45" customHeight="1" x14ac:dyDescent="0.2">
      <c r="B16" s="131"/>
      <c r="C16" s="122"/>
      <c r="D16" s="124" t="s">
        <v>4</v>
      </c>
      <c r="E16" s="59">
        <v>417.488</v>
      </c>
      <c r="F16" s="59">
        <v>949.60400000000004</v>
      </c>
      <c r="G16" s="59">
        <v>693.94100000000003</v>
      </c>
      <c r="H16" s="59">
        <v>708.82299999999998</v>
      </c>
      <c r="I16" s="59">
        <v>1268.8320000000001</v>
      </c>
      <c r="J16" s="59">
        <v>366.66800000000001</v>
      </c>
      <c r="K16" s="59">
        <v>649.93899999999996</v>
      </c>
      <c r="L16" s="59">
        <v>883.40499999999997</v>
      </c>
      <c r="M16" s="59">
        <v>664.72299999999996</v>
      </c>
      <c r="N16" s="59">
        <v>468.73099999999999</v>
      </c>
      <c r="O16" s="59">
        <v>975.41</v>
      </c>
      <c r="P16" s="59">
        <v>1081.8420000000001</v>
      </c>
      <c r="Q16" s="59">
        <v>500.11500000000001</v>
      </c>
      <c r="R16" s="100"/>
      <c r="S16" s="100"/>
    </row>
    <row r="17" spans="2:19" x14ac:dyDescent="0.2">
      <c r="B17" s="131"/>
      <c r="C17" s="122"/>
      <c r="D17" s="125" t="s">
        <v>2</v>
      </c>
      <c r="E17" s="101">
        <f>E16-E15</f>
        <v>-7064.3419999999996</v>
      </c>
      <c r="F17" s="101">
        <f t="shared" ref="F17" si="26">F16-F15</f>
        <v>-7168.8389999999999</v>
      </c>
      <c r="G17" s="101">
        <f t="shared" ref="G17" si="27">G16-G15</f>
        <v>-6262.9620000000004</v>
      </c>
      <c r="H17" s="101">
        <f t="shared" ref="H17" si="28">H16-H15</f>
        <v>-4523.6089999999995</v>
      </c>
      <c r="I17" s="101">
        <f t="shared" ref="I17" si="29">I16-I15</f>
        <v>-3503.5649999999996</v>
      </c>
      <c r="J17" s="101">
        <f t="shared" ref="J17" si="30">J16-J15</f>
        <v>-5369.1660000000002</v>
      </c>
      <c r="K17" s="101">
        <f t="shared" ref="K17" si="31">K16-K15</f>
        <v>-5542.7150000000001</v>
      </c>
      <c r="L17" s="101">
        <f t="shared" ref="L17" si="32">L16-L15</f>
        <v>-3199.6790000000001</v>
      </c>
      <c r="M17" s="101">
        <f t="shared" ref="M17" si="33">M16-M15</f>
        <v>-6307.192</v>
      </c>
      <c r="N17" s="101">
        <f t="shared" ref="N17" si="34">N16-N15</f>
        <v>-1839.316</v>
      </c>
      <c r="O17" s="101">
        <f t="shared" ref="O17" si="35">O16-O15</f>
        <v>-5792.625</v>
      </c>
      <c r="P17" s="101">
        <f t="shared" ref="P17:Q17" si="36">P16-P15</f>
        <v>-675.24199999999996</v>
      </c>
      <c r="Q17" s="101">
        <f t="shared" si="36"/>
        <v>-1695.5240000000001</v>
      </c>
      <c r="R17" s="100"/>
      <c r="S17" s="100"/>
    </row>
    <row r="18" spans="2:19" x14ac:dyDescent="0.2">
      <c r="B18" s="131"/>
      <c r="C18" s="126" t="s">
        <v>99</v>
      </c>
      <c r="D18" s="127" t="s">
        <v>3</v>
      </c>
      <c r="E18" s="109">
        <v>4323.9440000000004</v>
      </c>
      <c r="F18" s="109">
        <v>4518.4830000000002</v>
      </c>
      <c r="G18" s="109">
        <v>3475.181</v>
      </c>
      <c r="H18" s="109">
        <v>3209.7629999999999</v>
      </c>
      <c r="I18" s="109">
        <v>2734.6489999999999</v>
      </c>
      <c r="J18" s="109">
        <v>4129.2929999999997</v>
      </c>
      <c r="K18" s="109">
        <v>5098.92</v>
      </c>
      <c r="L18" s="109">
        <v>3468.5709999999999</v>
      </c>
      <c r="M18" s="109">
        <v>6216.8760000000002</v>
      </c>
      <c r="N18" s="109">
        <v>1966.681</v>
      </c>
      <c r="O18" s="109">
        <v>5347.9229999999998</v>
      </c>
      <c r="P18" s="109">
        <v>1723.4259999999999</v>
      </c>
      <c r="Q18" s="109">
        <v>2405.511</v>
      </c>
      <c r="R18" s="100"/>
      <c r="S18" s="100"/>
    </row>
    <row r="19" spans="2:19" x14ac:dyDescent="0.2">
      <c r="B19" s="131"/>
      <c r="C19" s="122"/>
      <c r="D19" s="124" t="s">
        <v>4</v>
      </c>
      <c r="E19" s="59">
        <v>84.837999999999994</v>
      </c>
      <c r="F19" s="59">
        <v>326.13</v>
      </c>
      <c r="G19" s="59">
        <v>215.48099999999999</v>
      </c>
      <c r="H19" s="59">
        <v>245.31</v>
      </c>
      <c r="I19" s="59">
        <v>349.46699999999998</v>
      </c>
      <c r="J19" s="59">
        <v>108.324</v>
      </c>
      <c r="K19" s="59">
        <v>294.233</v>
      </c>
      <c r="L19" s="59">
        <v>423.87799999999999</v>
      </c>
      <c r="M19" s="59">
        <v>182.92699999999999</v>
      </c>
      <c r="N19" s="59">
        <v>94.962999999999994</v>
      </c>
      <c r="O19" s="59">
        <v>471.49700000000001</v>
      </c>
      <c r="P19" s="59">
        <v>1134.2729999999999</v>
      </c>
      <c r="Q19" s="59">
        <v>102.916</v>
      </c>
      <c r="R19" s="100"/>
      <c r="S19" s="100"/>
    </row>
    <row r="20" spans="2:19" x14ac:dyDescent="0.2">
      <c r="B20" s="128"/>
      <c r="C20" s="128"/>
      <c r="D20" s="129" t="s">
        <v>2</v>
      </c>
      <c r="E20" s="110">
        <f>E19-E18</f>
        <v>-4239.1060000000007</v>
      </c>
      <c r="F20" s="110">
        <f t="shared" ref="F20" si="37">F19-F18</f>
        <v>-4192.3530000000001</v>
      </c>
      <c r="G20" s="110">
        <f t="shared" ref="G20" si="38">G19-G18</f>
        <v>-3259.7</v>
      </c>
      <c r="H20" s="110">
        <f t="shared" ref="H20" si="39">H19-H18</f>
        <v>-2964.453</v>
      </c>
      <c r="I20" s="110">
        <f t="shared" ref="I20" si="40">I19-I18</f>
        <v>-2385.1819999999998</v>
      </c>
      <c r="J20" s="110">
        <f t="shared" ref="J20" si="41">J19-J18</f>
        <v>-4020.9689999999996</v>
      </c>
      <c r="K20" s="110">
        <f t="shared" ref="K20" si="42">K19-K18</f>
        <v>-4804.6869999999999</v>
      </c>
      <c r="L20" s="110">
        <f t="shared" ref="L20" si="43">L19-L18</f>
        <v>-3044.6929999999998</v>
      </c>
      <c r="M20" s="110">
        <f t="shared" ref="M20" si="44">M19-M18</f>
        <v>-6033.9490000000005</v>
      </c>
      <c r="N20" s="110">
        <f t="shared" ref="N20" si="45">N19-N18</f>
        <v>-1871.7180000000001</v>
      </c>
      <c r="O20" s="110">
        <f t="shared" ref="O20" si="46">O19-O18</f>
        <v>-4876.4259999999995</v>
      </c>
      <c r="P20" s="110">
        <f t="shared" ref="P20:Q20" si="47">P19-P18</f>
        <v>-589.15300000000002</v>
      </c>
      <c r="Q20" s="110">
        <f t="shared" si="47"/>
        <v>-2302.5949999999998</v>
      </c>
      <c r="R20" s="100"/>
      <c r="S20" s="100"/>
    </row>
    <row r="21" spans="2:19" x14ac:dyDescent="0.2">
      <c r="B21" s="121" t="s">
        <v>49</v>
      </c>
      <c r="C21" s="122" t="s">
        <v>100</v>
      </c>
      <c r="D21" s="123" t="s">
        <v>3</v>
      </c>
      <c r="E21" s="59">
        <v>2085.605</v>
      </c>
      <c r="F21" s="59">
        <v>586.87699999999995</v>
      </c>
      <c r="G21" s="59">
        <v>523.35</v>
      </c>
      <c r="H21" s="59">
        <v>485.26299999999998</v>
      </c>
      <c r="I21" s="59">
        <v>497.66899999999998</v>
      </c>
      <c r="J21" s="59">
        <v>370.709</v>
      </c>
      <c r="K21" s="59">
        <v>1100.501</v>
      </c>
      <c r="L21" s="59">
        <v>1673.606</v>
      </c>
      <c r="M21" s="59">
        <v>1639.91</v>
      </c>
      <c r="N21" s="59">
        <v>2253.7249999999999</v>
      </c>
      <c r="O21" s="59">
        <v>2620.6489999999999</v>
      </c>
      <c r="P21" s="59">
        <v>3582.62</v>
      </c>
      <c r="Q21" s="59">
        <v>5098.4920000000002</v>
      </c>
      <c r="R21" s="100"/>
    </row>
    <row r="22" spans="2:19" x14ac:dyDescent="0.2">
      <c r="B22" s="121"/>
      <c r="C22" s="122"/>
      <c r="D22" s="124" t="s">
        <v>4</v>
      </c>
      <c r="E22" s="59">
        <v>1545.9259999999999</v>
      </c>
      <c r="F22" s="59">
        <v>261.911</v>
      </c>
      <c r="G22" s="59">
        <v>170.869</v>
      </c>
      <c r="H22" s="59">
        <v>341.40300000000002</v>
      </c>
      <c r="I22" s="59">
        <v>390.91899999999998</v>
      </c>
      <c r="J22" s="59">
        <v>434.024</v>
      </c>
      <c r="K22" s="59">
        <v>1603.5350000000001</v>
      </c>
      <c r="L22" s="59">
        <v>2050.8180000000002</v>
      </c>
      <c r="M22" s="59">
        <v>390.88</v>
      </c>
      <c r="N22" s="59">
        <v>317.721</v>
      </c>
      <c r="O22" s="59">
        <v>446.48099999999999</v>
      </c>
      <c r="P22" s="59">
        <v>472.30799999999999</v>
      </c>
      <c r="Q22" s="59">
        <v>294.12700000000001</v>
      </c>
      <c r="R22" s="100"/>
    </row>
    <row r="23" spans="2:19" x14ac:dyDescent="0.2">
      <c r="B23" s="121"/>
      <c r="C23" s="122"/>
      <c r="D23" s="125" t="s">
        <v>2</v>
      </c>
      <c r="E23" s="101">
        <f>E22-E21</f>
        <v>-539.67900000000009</v>
      </c>
      <c r="F23" s="101">
        <f t="shared" ref="F23" si="48">F22-F21</f>
        <v>-324.96599999999995</v>
      </c>
      <c r="G23" s="101">
        <f t="shared" ref="G23" si="49">G22-G21</f>
        <v>-352.48099999999999</v>
      </c>
      <c r="H23" s="101">
        <f t="shared" ref="H23" si="50">H22-H21</f>
        <v>-143.85999999999996</v>
      </c>
      <c r="I23" s="101">
        <f t="shared" ref="I23" si="51">I22-I21</f>
        <v>-106.75</v>
      </c>
      <c r="J23" s="101">
        <f t="shared" ref="J23" si="52">J22-J21</f>
        <v>63.314999999999998</v>
      </c>
      <c r="K23" s="101">
        <f t="shared" ref="K23" si="53">K22-K21</f>
        <v>503.03400000000011</v>
      </c>
      <c r="L23" s="101">
        <f t="shared" ref="L23" si="54">L22-L21</f>
        <v>377.21200000000022</v>
      </c>
      <c r="M23" s="101">
        <f t="shared" ref="M23" si="55">M22-M21</f>
        <v>-1249.0300000000002</v>
      </c>
      <c r="N23" s="101">
        <f t="shared" ref="N23" si="56">N22-N21</f>
        <v>-1936.0039999999999</v>
      </c>
      <c r="O23" s="101">
        <f t="shared" ref="O23" si="57">O22-O21</f>
        <v>-2174.1679999999997</v>
      </c>
      <c r="P23" s="101">
        <f t="shared" ref="P23:Q23" si="58">P22-P21</f>
        <v>-3110.3119999999999</v>
      </c>
      <c r="Q23" s="101">
        <f t="shared" si="58"/>
        <v>-4804.3649999999998</v>
      </c>
      <c r="R23" s="100"/>
    </row>
    <row r="24" spans="2:19" x14ac:dyDescent="0.2">
      <c r="B24" s="121"/>
      <c r="C24" s="126" t="s">
        <v>99</v>
      </c>
      <c r="D24" s="127" t="s">
        <v>3</v>
      </c>
      <c r="E24" s="109">
        <v>2700.4070000000002</v>
      </c>
      <c r="F24" s="109">
        <v>863.07600000000002</v>
      </c>
      <c r="G24" s="109">
        <v>494.70100000000002</v>
      </c>
      <c r="H24" s="109">
        <v>654.97699999999998</v>
      </c>
      <c r="I24" s="109">
        <v>610.06200000000001</v>
      </c>
      <c r="J24" s="109">
        <v>462.322</v>
      </c>
      <c r="K24" s="109">
        <v>1241.3399999999999</v>
      </c>
      <c r="L24" s="109">
        <v>1726.1369999999999</v>
      </c>
      <c r="M24" s="109">
        <v>1689.8330000000001</v>
      </c>
      <c r="N24" s="109">
        <v>2017.4929999999999</v>
      </c>
      <c r="O24" s="109">
        <v>2464.2420000000002</v>
      </c>
      <c r="P24" s="109">
        <v>3576.9029999999998</v>
      </c>
      <c r="Q24" s="109">
        <v>6241.835</v>
      </c>
      <c r="R24" s="100"/>
    </row>
    <row r="25" spans="2:19" x14ac:dyDescent="0.2">
      <c r="B25" s="121"/>
      <c r="C25" s="122"/>
      <c r="D25" s="124" t="s">
        <v>4</v>
      </c>
      <c r="E25" s="59">
        <v>1042.393</v>
      </c>
      <c r="F25" s="59">
        <v>428.70800000000003</v>
      </c>
      <c r="G25" s="59">
        <v>315.83</v>
      </c>
      <c r="H25" s="59">
        <v>442.57400000000001</v>
      </c>
      <c r="I25" s="59">
        <v>746.58500000000004</v>
      </c>
      <c r="J25" s="59">
        <v>802.11800000000005</v>
      </c>
      <c r="K25" s="59">
        <v>1376.248</v>
      </c>
      <c r="L25" s="59">
        <v>1750.1959999999999</v>
      </c>
      <c r="M25" s="59">
        <v>813.524</v>
      </c>
      <c r="N25" s="59">
        <v>788.67899999999997</v>
      </c>
      <c r="O25" s="59">
        <v>955.226</v>
      </c>
      <c r="P25" s="59">
        <v>943.33399999999995</v>
      </c>
      <c r="Q25" s="59">
        <v>660.16</v>
      </c>
      <c r="R25" s="100"/>
    </row>
    <row r="26" spans="2:19" x14ac:dyDescent="0.2">
      <c r="B26" s="121"/>
      <c r="C26" s="128"/>
      <c r="D26" s="129" t="s">
        <v>2</v>
      </c>
      <c r="E26" s="110">
        <f>E25-E24</f>
        <v>-1658.0140000000001</v>
      </c>
      <c r="F26" s="110">
        <f t="shared" ref="F26" si="59">F25-F24</f>
        <v>-434.36799999999999</v>
      </c>
      <c r="G26" s="110">
        <f t="shared" ref="G26" si="60">G25-G24</f>
        <v>-178.87100000000004</v>
      </c>
      <c r="H26" s="110">
        <f t="shared" ref="H26" si="61">H25-H24</f>
        <v>-212.40299999999996</v>
      </c>
      <c r="I26" s="110">
        <f t="shared" ref="I26" si="62">I25-I24</f>
        <v>136.52300000000002</v>
      </c>
      <c r="J26" s="110">
        <f t="shared" ref="J26" si="63">J25-J24</f>
        <v>339.79600000000005</v>
      </c>
      <c r="K26" s="110">
        <f t="shared" ref="K26" si="64">K25-K24</f>
        <v>134.90800000000013</v>
      </c>
      <c r="L26" s="110">
        <f t="shared" ref="L26" si="65">L25-L24</f>
        <v>24.058999999999969</v>
      </c>
      <c r="M26" s="110">
        <f t="shared" ref="M26" si="66">M25-M24</f>
        <v>-876.30900000000008</v>
      </c>
      <c r="N26" s="110">
        <f t="shared" ref="N26" si="67">N25-N24</f>
        <v>-1228.8139999999999</v>
      </c>
      <c r="O26" s="110">
        <f t="shared" ref="O26" si="68">O25-O24</f>
        <v>-1509.0160000000001</v>
      </c>
      <c r="P26" s="110">
        <f t="shared" ref="P26:Q26" si="69">P25-P24</f>
        <v>-2633.569</v>
      </c>
      <c r="Q26" s="110">
        <f t="shared" si="69"/>
        <v>-5581.6750000000002</v>
      </c>
      <c r="R26" s="100"/>
    </row>
    <row r="27" spans="2:19" x14ac:dyDescent="0.2">
      <c r="B27" s="121" t="s">
        <v>63</v>
      </c>
      <c r="C27" s="122" t="s">
        <v>100</v>
      </c>
      <c r="D27" s="123" t="s">
        <v>3</v>
      </c>
      <c r="E27" s="59">
        <v>10319.227999999999</v>
      </c>
      <c r="F27" s="59">
        <v>7735.3050000000003</v>
      </c>
      <c r="G27" s="59">
        <v>8306.6669999999995</v>
      </c>
      <c r="H27" s="59">
        <v>7538.5870000000004</v>
      </c>
      <c r="I27" s="59">
        <v>8330.7759999999998</v>
      </c>
      <c r="J27" s="59">
        <v>6751.6220000000003</v>
      </c>
      <c r="K27" s="59">
        <v>6389.3609999999999</v>
      </c>
      <c r="L27" s="59">
        <v>17989.394</v>
      </c>
      <c r="M27" s="59">
        <v>18696.436000000002</v>
      </c>
      <c r="N27" s="59">
        <v>20564.143</v>
      </c>
      <c r="O27" s="59">
        <v>22915.254000000001</v>
      </c>
      <c r="P27" s="59">
        <v>20850.650000000001</v>
      </c>
      <c r="Q27" s="59">
        <v>20991.334999999999</v>
      </c>
      <c r="R27" s="100"/>
    </row>
    <row r="28" spans="2:19" x14ac:dyDescent="0.2">
      <c r="B28" s="121"/>
      <c r="C28" s="122"/>
      <c r="D28" s="124" t="s">
        <v>4</v>
      </c>
      <c r="E28" s="59">
        <v>18527.989000000001</v>
      </c>
      <c r="F28" s="59">
        <v>21732.031999999999</v>
      </c>
      <c r="G28" s="59">
        <v>22350.217000000001</v>
      </c>
      <c r="H28" s="59">
        <v>22501.699000000001</v>
      </c>
      <c r="I28" s="59">
        <v>23266.703000000001</v>
      </c>
      <c r="J28" s="59">
        <v>20991.884999999998</v>
      </c>
      <c r="K28" s="59">
        <v>22361.001</v>
      </c>
      <c r="L28" s="59">
        <v>21742.793000000001</v>
      </c>
      <c r="M28" s="59">
        <v>23010.895</v>
      </c>
      <c r="N28" s="59">
        <v>34990.033000000003</v>
      </c>
      <c r="O28" s="59">
        <v>25424.51</v>
      </c>
      <c r="P28" s="59">
        <v>20892.808000000001</v>
      </c>
      <c r="Q28" s="59">
        <v>28816.647000000001</v>
      </c>
    </row>
    <row r="29" spans="2:19" x14ac:dyDescent="0.2">
      <c r="B29" s="121"/>
      <c r="C29" s="122"/>
      <c r="D29" s="125" t="s">
        <v>2</v>
      </c>
      <c r="E29" s="101">
        <f>E28-E27</f>
        <v>8208.7610000000022</v>
      </c>
      <c r="F29" s="101">
        <f t="shared" ref="F29" si="70">F28-F27</f>
        <v>13996.726999999999</v>
      </c>
      <c r="G29" s="101">
        <f t="shared" ref="G29" si="71">G28-G27</f>
        <v>14043.550000000001</v>
      </c>
      <c r="H29" s="101">
        <f t="shared" ref="H29" si="72">H28-H27</f>
        <v>14963.112000000001</v>
      </c>
      <c r="I29" s="101">
        <f t="shared" ref="I29" si="73">I28-I27</f>
        <v>14935.927000000001</v>
      </c>
      <c r="J29" s="101">
        <f t="shared" ref="J29" si="74">J28-J27</f>
        <v>14240.262999999999</v>
      </c>
      <c r="K29" s="101">
        <f t="shared" ref="K29" si="75">K28-K27</f>
        <v>15971.64</v>
      </c>
      <c r="L29" s="101">
        <f t="shared" ref="L29" si="76">L28-L27</f>
        <v>3753.3990000000013</v>
      </c>
      <c r="M29" s="101">
        <f t="shared" ref="M29" si="77">M28-M27</f>
        <v>4314.4589999999989</v>
      </c>
      <c r="N29" s="101">
        <f t="shared" ref="N29" si="78">N28-N27</f>
        <v>14425.890000000003</v>
      </c>
      <c r="O29" s="101">
        <f t="shared" ref="O29" si="79">O28-O27</f>
        <v>2509.2559999999976</v>
      </c>
      <c r="P29" s="101">
        <f t="shared" ref="P29:Q29" si="80">P28-P27</f>
        <v>42.157999999999447</v>
      </c>
      <c r="Q29" s="101">
        <f t="shared" si="80"/>
        <v>7825.3120000000017</v>
      </c>
    </row>
    <row r="30" spans="2:19" x14ac:dyDescent="0.2">
      <c r="B30" s="121"/>
      <c r="C30" s="126" t="s">
        <v>99</v>
      </c>
      <c r="D30" s="127" t="s">
        <v>3</v>
      </c>
      <c r="E30" s="109">
        <v>10397.066999999999</v>
      </c>
      <c r="F30" s="109">
        <v>6785.02</v>
      </c>
      <c r="G30" s="109">
        <v>7224.5950000000003</v>
      </c>
      <c r="H30" s="109">
        <v>7118.2809999999999</v>
      </c>
      <c r="I30" s="109">
        <v>7841.4870000000001</v>
      </c>
      <c r="J30" s="109">
        <v>7160.9279999999999</v>
      </c>
      <c r="K30" s="109">
        <v>7502.3519999999999</v>
      </c>
      <c r="L30" s="109">
        <v>24802.477999999999</v>
      </c>
      <c r="M30" s="109">
        <v>27449.255000000001</v>
      </c>
      <c r="N30" s="109">
        <v>26166.62</v>
      </c>
      <c r="O30" s="109">
        <v>28812.147000000001</v>
      </c>
      <c r="P30" s="109">
        <v>25227.996999999999</v>
      </c>
      <c r="Q30" s="109">
        <v>29279.767</v>
      </c>
    </row>
    <row r="31" spans="2:19" x14ac:dyDescent="0.2">
      <c r="B31" s="121"/>
      <c r="C31" s="122"/>
      <c r="D31" s="124" t="s">
        <v>4</v>
      </c>
      <c r="E31" s="59">
        <v>19620.213</v>
      </c>
      <c r="F31" s="59">
        <v>21351.851999999999</v>
      </c>
      <c r="G31" s="59">
        <v>22352.045999999998</v>
      </c>
      <c r="H31" s="59">
        <v>23376.441999999999</v>
      </c>
      <c r="I31" s="59">
        <v>23925.584999999999</v>
      </c>
      <c r="J31" s="59">
        <v>21675.241000000002</v>
      </c>
      <c r="K31" s="59">
        <v>27505.670999999998</v>
      </c>
      <c r="L31" s="59">
        <v>30430.882000000001</v>
      </c>
      <c r="M31" s="59">
        <v>35103.703000000001</v>
      </c>
      <c r="N31" s="59">
        <v>41325.021999999997</v>
      </c>
      <c r="O31" s="59">
        <v>33401.205999999998</v>
      </c>
      <c r="P31" s="59">
        <v>27947.85</v>
      </c>
      <c r="Q31" s="59">
        <v>37780.531000000003</v>
      </c>
    </row>
    <row r="32" spans="2:19" x14ac:dyDescent="0.2">
      <c r="B32" s="121"/>
      <c r="C32" s="128"/>
      <c r="D32" s="129" t="s">
        <v>2</v>
      </c>
      <c r="E32" s="110">
        <f>E31-E30</f>
        <v>9223.1460000000006</v>
      </c>
      <c r="F32" s="110">
        <f t="shared" ref="F32" si="81">F31-F30</f>
        <v>14566.831999999999</v>
      </c>
      <c r="G32" s="110">
        <f t="shared" ref="G32" si="82">G31-G30</f>
        <v>15127.450999999997</v>
      </c>
      <c r="H32" s="110">
        <f t="shared" ref="H32" si="83">H31-H30</f>
        <v>16258.161</v>
      </c>
      <c r="I32" s="110">
        <f t="shared" ref="I32" si="84">I31-I30</f>
        <v>16084.097999999998</v>
      </c>
      <c r="J32" s="110">
        <f t="shared" ref="J32" si="85">J31-J30</f>
        <v>14514.313000000002</v>
      </c>
      <c r="K32" s="110">
        <f t="shared" ref="K32" si="86">K31-K30</f>
        <v>20003.319</v>
      </c>
      <c r="L32" s="110">
        <f t="shared" ref="L32" si="87">L31-L30</f>
        <v>5628.4040000000023</v>
      </c>
      <c r="M32" s="110">
        <f t="shared" ref="M32" si="88">M31-M30</f>
        <v>7654.4480000000003</v>
      </c>
      <c r="N32" s="110">
        <f t="shared" ref="N32" si="89">N31-N30</f>
        <v>15158.401999999998</v>
      </c>
      <c r="O32" s="110">
        <f t="shared" ref="O32" si="90">O31-O30</f>
        <v>4589.0589999999975</v>
      </c>
      <c r="P32" s="110">
        <f t="shared" ref="P32:Q32" si="91">P31-P30</f>
        <v>2719.8529999999992</v>
      </c>
      <c r="Q32" s="110">
        <f t="shared" si="91"/>
        <v>8500.7640000000029</v>
      </c>
    </row>
    <row r="33" spans="2:16" x14ac:dyDescent="0.2">
      <c r="B33" s="97" t="s">
        <v>83</v>
      </c>
    </row>
    <row r="35" spans="2:16" x14ac:dyDescent="0.2">
      <c r="B35" s="103"/>
      <c r="C35" s="103"/>
      <c r="D35" s="103"/>
      <c r="P35" s="102" t="s">
        <v>27</v>
      </c>
    </row>
    <row r="36" spans="2:16" x14ac:dyDescent="0.2">
      <c r="B36" s="103"/>
      <c r="C36" s="103"/>
      <c r="D36" s="104"/>
    </row>
    <row r="37" spans="2:16" x14ac:dyDescent="0.2">
      <c r="B37" s="103"/>
      <c r="C37" s="103"/>
      <c r="D37" s="104"/>
    </row>
    <row r="38" spans="2:16" x14ac:dyDescent="0.2">
      <c r="B38" s="103"/>
      <c r="C38" s="103"/>
      <c r="D38" s="104"/>
    </row>
    <row r="39" spans="2:16" x14ac:dyDescent="0.2">
      <c r="B39" s="103"/>
      <c r="C39" s="103"/>
      <c r="D39" s="104"/>
    </row>
    <row r="40" spans="2:16" x14ac:dyDescent="0.2">
      <c r="B40" s="103"/>
      <c r="C40" s="103"/>
      <c r="D40" s="104"/>
    </row>
    <row r="41" spans="2:16" x14ac:dyDescent="0.2">
      <c r="B41" s="103"/>
      <c r="C41" s="103"/>
      <c r="D41" s="104"/>
    </row>
    <row r="42" spans="2:16" x14ac:dyDescent="0.2">
      <c r="B42" s="103"/>
      <c r="C42" s="103"/>
      <c r="D42" s="104"/>
    </row>
    <row r="43" spans="2:16" x14ac:dyDescent="0.2">
      <c r="B43" s="103"/>
      <c r="C43" s="103"/>
      <c r="D43" s="104"/>
    </row>
    <row r="44" spans="2:16" x14ac:dyDescent="0.2">
      <c r="B44" s="103"/>
      <c r="C44" s="103"/>
      <c r="D44" s="104"/>
    </row>
    <row r="45" spans="2:16" x14ac:dyDescent="0.2">
      <c r="B45" s="103"/>
      <c r="C45" s="103"/>
      <c r="D45" s="104"/>
    </row>
    <row r="46" spans="2:16" x14ac:dyDescent="0.2">
      <c r="B46" s="103"/>
      <c r="C46" s="103"/>
      <c r="D46" s="104"/>
    </row>
    <row r="47" spans="2:16" x14ac:dyDescent="0.2">
      <c r="B47" s="103"/>
      <c r="C47" s="103"/>
      <c r="D47" s="104"/>
    </row>
    <row r="48" spans="2:16" x14ac:dyDescent="0.2">
      <c r="B48" s="103"/>
      <c r="C48" s="103"/>
      <c r="D48" s="104"/>
    </row>
    <row r="49" spans="2:17" x14ac:dyDescent="0.2">
      <c r="B49" s="103"/>
      <c r="C49" s="103"/>
      <c r="D49" s="104"/>
    </row>
    <row r="50" spans="2:17" x14ac:dyDescent="0.2">
      <c r="B50" s="103"/>
      <c r="C50" s="103"/>
      <c r="D50" s="104"/>
    </row>
    <row r="51" spans="2:17" x14ac:dyDescent="0.2">
      <c r="B51" s="103"/>
      <c r="C51" s="103"/>
      <c r="D51" s="104"/>
    </row>
    <row r="52" spans="2:17" x14ac:dyDescent="0.2">
      <c r="B52" s="103"/>
      <c r="C52" s="103"/>
      <c r="D52" s="104"/>
    </row>
    <row r="53" spans="2:17" x14ac:dyDescent="0.2">
      <c r="B53" s="103"/>
      <c r="C53" s="103"/>
      <c r="D53" s="104"/>
    </row>
    <row r="54" spans="2:17" x14ac:dyDescent="0.2">
      <c r="B54" s="103"/>
      <c r="C54" s="103"/>
      <c r="D54" s="104"/>
    </row>
    <row r="55" spans="2:17" x14ac:dyDescent="0.2">
      <c r="B55" s="103"/>
      <c r="I55" s="100"/>
      <c r="J55" s="100"/>
    </row>
    <row r="56" spans="2:17" x14ac:dyDescent="0.2">
      <c r="B56" s="103"/>
      <c r="I56" s="100"/>
      <c r="J56" s="100"/>
    </row>
    <row r="57" spans="2:17" x14ac:dyDescent="0.2">
      <c r="B57" s="103"/>
      <c r="I57" s="100"/>
      <c r="J57" s="100"/>
    </row>
    <row r="58" spans="2:17" x14ac:dyDescent="0.2">
      <c r="B58" s="103"/>
      <c r="I58" s="100"/>
      <c r="J58" s="100"/>
    </row>
    <row r="59" spans="2:17" x14ac:dyDescent="0.2">
      <c r="B59" s="103"/>
      <c r="I59" s="100"/>
      <c r="J59" s="100"/>
    </row>
    <row r="60" spans="2:17" x14ac:dyDescent="0.2">
      <c r="B60" s="103"/>
      <c r="I60" s="100"/>
      <c r="J60" s="100"/>
    </row>
    <row r="61" spans="2:17" x14ac:dyDescent="0.2">
      <c r="B61" s="103"/>
    </row>
    <row r="62" spans="2:17" x14ac:dyDescent="0.2">
      <c r="B62" s="103"/>
    </row>
    <row r="63" spans="2:17" x14ac:dyDescent="0.2">
      <c r="B63" s="103"/>
    </row>
    <row r="64" spans="2:17" x14ac:dyDescent="0.2">
      <c r="B64" s="103"/>
      <c r="E64" s="59">
        <f>SUM(E3+E9+E15+E21)</f>
        <v>9630.8009999999995</v>
      </c>
      <c r="F64" s="59">
        <f t="shared" ref="F64:O64" si="92">SUM(F3+F9+F15+F21)</f>
        <v>10568.264000000001</v>
      </c>
      <c r="G64" s="59">
        <f t="shared" si="92"/>
        <v>9863.8340000000007</v>
      </c>
      <c r="H64" s="59">
        <f t="shared" si="92"/>
        <v>10701.627</v>
      </c>
      <c r="I64" s="59">
        <f t="shared" si="92"/>
        <v>9786.4940000000006</v>
      </c>
      <c r="J64" s="59">
        <f t="shared" si="92"/>
        <v>11567.565000000001</v>
      </c>
      <c r="K64" s="59">
        <f t="shared" si="92"/>
        <v>14069.364000000001</v>
      </c>
      <c r="L64" s="59">
        <f t="shared" si="92"/>
        <v>10187.701000000001</v>
      </c>
      <c r="M64" s="59">
        <f t="shared" si="92"/>
        <v>15504.893</v>
      </c>
      <c r="N64" s="59">
        <f t="shared" si="92"/>
        <v>9443.5860000000011</v>
      </c>
      <c r="O64" s="59">
        <f t="shared" si="92"/>
        <v>13022.132</v>
      </c>
      <c r="P64" s="59">
        <f t="shared" ref="P64" si="93">SUM(P3+P9+P15+P21)</f>
        <v>9873.9549999999999</v>
      </c>
      <c r="Q64" s="59">
        <f>SUM(Q3+Q9+Q15+Q21)</f>
        <v>10764.638999999999</v>
      </c>
    </row>
    <row r="65" spans="2:17" x14ac:dyDescent="0.2">
      <c r="B65" s="103"/>
      <c r="E65" s="59">
        <f>SUM(E4+E10+E16+E22)</f>
        <v>3969.1109999999999</v>
      </c>
      <c r="F65" s="59">
        <f t="shared" ref="F65:O65" si="94">SUM(F4+F10+F16+F22)</f>
        <v>2516.3370000000004</v>
      </c>
      <c r="G65" s="59">
        <f t="shared" si="94"/>
        <v>2965.7570000000001</v>
      </c>
      <c r="H65" s="59">
        <f t="shared" si="94"/>
        <v>9465.6700000000019</v>
      </c>
      <c r="I65" s="59">
        <f t="shared" si="94"/>
        <v>13766.748</v>
      </c>
      <c r="J65" s="59">
        <f t="shared" si="94"/>
        <v>14619.082</v>
      </c>
      <c r="K65" s="59">
        <f t="shared" si="94"/>
        <v>21369.844999999998</v>
      </c>
      <c r="L65" s="59">
        <f t="shared" si="94"/>
        <v>26465.826999999997</v>
      </c>
      <c r="M65" s="59">
        <f t="shared" si="94"/>
        <v>26278.359999999997</v>
      </c>
      <c r="N65" s="59">
        <f t="shared" si="94"/>
        <v>18295.820000000003</v>
      </c>
      <c r="O65" s="59">
        <f t="shared" si="94"/>
        <v>18574.407999999999</v>
      </c>
      <c r="P65" s="59">
        <f t="shared" ref="P65:Q65" si="95">SUM(P4+P10+P16+P22)</f>
        <v>23062.758000000002</v>
      </c>
      <c r="Q65" s="59">
        <f t="shared" si="95"/>
        <v>29706.439000000002</v>
      </c>
    </row>
    <row r="66" spans="2:17" x14ac:dyDescent="0.2">
      <c r="B66" s="103"/>
    </row>
    <row r="67" spans="2:17" x14ac:dyDescent="0.2">
      <c r="B67" s="103"/>
      <c r="E67" s="59">
        <f>SUM(E6+E12+E18+E24)</f>
        <v>7067.755000000001</v>
      </c>
      <c r="F67" s="59">
        <f t="shared" ref="F67:P67" si="96">SUM(F6+F12+F18+F24)</f>
        <v>6412.6310000000003</v>
      </c>
      <c r="G67" s="59">
        <f t="shared" si="96"/>
        <v>5132.576</v>
      </c>
      <c r="H67" s="59">
        <f t="shared" si="96"/>
        <v>7272.607</v>
      </c>
      <c r="I67" s="59">
        <f t="shared" si="96"/>
        <v>6561.0529999999999</v>
      </c>
      <c r="J67" s="59">
        <f t="shared" si="96"/>
        <v>8781.393</v>
      </c>
      <c r="K67" s="59">
        <f t="shared" si="96"/>
        <v>11626.498</v>
      </c>
      <c r="L67" s="59">
        <f t="shared" si="96"/>
        <v>9021.48</v>
      </c>
      <c r="M67" s="59">
        <f t="shared" si="96"/>
        <v>13265.217000000001</v>
      </c>
      <c r="N67" s="59">
        <f t="shared" si="96"/>
        <v>8079.5210000000006</v>
      </c>
      <c r="O67" s="59">
        <f t="shared" si="96"/>
        <v>10833.769</v>
      </c>
      <c r="P67" s="59">
        <f t="shared" si="96"/>
        <v>8942.1149999999998</v>
      </c>
      <c r="Q67" s="59">
        <f t="shared" ref="Q67" si="97">SUM(Q6+Q12+Q18+Q24)</f>
        <v>12036.812999999998</v>
      </c>
    </row>
    <row r="68" spans="2:17" x14ac:dyDescent="0.2">
      <c r="B68" s="103"/>
      <c r="E68" s="59">
        <f>SUM(E7+E13+E19+E25)</f>
        <v>3260.8040000000001</v>
      </c>
      <c r="F68" s="59">
        <f t="shared" ref="F68:P68" si="98">SUM(F7+F13+F19+F25)</f>
        <v>1856.9340000000002</v>
      </c>
      <c r="G68" s="59">
        <f t="shared" si="98"/>
        <v>2061.3649999999998</v>
      </c>
      <c r="H68" s="59">
        <f t="shared" si="98"/>
        <v>6681.3109999999997</v>
      </c>
      <c r="I68" s="59">
        <f t="shared" si="98"/>
        <v>10317.221000000001</v>
      </c>
      <c r="J68" s="59">
        <f t="shared" si="98"/>
        <v>10283.879000000001</v>
      </c>
      <c r="K68" s="59">
        <f t="shared" si="98"/>
        <v>15602.504000000001</v>
      </c>
      <c r="L68" s="59">
        <f t="shared" si="98"/>
        <v>18005.722000000002</v>
      </c>
      <c r="M68" s="59">
        <f t="shared" si="98"/>
        <v>19149.639000000003</v>
      </c>
      <c r="N68" s="59">
        <f t="shared" si="98"/>
        <v>13458.541999999999</v>
      </c>
      <c r="O68" s="59">
        <f t="shared" si="98"/>
        <v>14108.643999999998</v>
      </c>
      <c r="P68" s="59">
        <f t="shared" si="98"/>
        <v>17238.207999999999</v>
      </c>
      <c r="Q68" s="59">
        <f t="shared" ref="Q68" si="99">SUM(Q7+Q13+Q19+Q25)</f>
        <v>22966.056</v>
      </c>
    </row>
    <row r="69" spans="2:17" x14ac:dyDescent="0.2">
      <c r="B69" s="103"/>
    </row>
    <row r="70" spans="2:17" x14ac:dyDescent="0.2">
      <c r="B70" s="103"/>
      <c r="E70" s="59">
        <f>E64+E27</f>
        <v>19950.028999999999</v>
      </c>
      <c r="F70" s="59">
        <f t="shared" ref="F70:P70" si="100">F64+F27</f>
        <v>18303.569000000003</v>
      </c>
      <c r="G70" s="59">
        <f t="shared" si="100"/>
        <v>18170.501</v>
      </c>
      <c r="H70" s="59">
        <f t="shared" si="100"/>
        <v>18240.214</v>
      </c>
      <c r="I70" s="59">
        <f t="shared" si="100"/>
        <v>18117.27</v>
      </c>
      <c r="J70" s="59">
        <f t="shared" si="100"/>
        <v>18319.187000000002</v>
      </c>
      <c r="K70" s="59">
        <f t="shared" si="100"/>
        <v>20458.725000000002</v>
      </c>
      <c r="L70" s="59">
        <f t="shared" si="100"/>
        <v>28177.095000000001</v>
      </c>
      <c r="M70" s="59">
        <f t="shared" si="100"/>
        <v>34201.328999999998</v>
      </c>
      <c r="N70" s="59">
        <f t="shared" si="100"/>
        <v>30007.728999999999</v>
      </c>
      <c r="O70" s="59">
        <f t="shared" si="100"/>
        <v>35937.385999999999</v>
      </c>
      <c r="P70" s="59">
        <f t="shared" si="100"/>
        <v>30724.605000000003</v>
      </c>
      <c r="Q70" s="59">
        <f t="shared" ref="Q70" si="101">Q64+Q27</f>
        <v>31755.973999999998</v>
      </c>
    </row>
    <row r="71" spans="2:17" x14ac:dyDescent="0.2">
      <c r="B71" s="103"/>
      <c r="E71" s="59">
        <f t="shared" ref="E71:P71" si="102">E65+E28</f>
        <v>22497.100000000002</v>
      </c>
      <c r="F71" s="59">
        <f t="shared" si="102"/>
        <v>24248.368999999999</v>
      </c>
      <c r="G71" s="59">
        <f t="shared" si="102"/>
        <v>25315.974000000002</v>
      </c>
      <c r="H71" s="59">
        <f t="shared" si="102"/>
        <v>31967.369000000002</v>
      </c>
      <c r="I71" s="59">
        <f t="shared" si="102"/>
        <v>37033.451000000001</v>
      </c>
      <c r="J71" s="59">
        <f t="shared" si="102"/>
        <v>35610.966999999997</v>
      </c>
      <c r="K71" s="59">
        <f t="shared" si="102"/>
        <v>43730.845999999998</v>
      </c>
      <c r="L71" s="59">
        <f t="shared" si="102"/>
        <v>48208.619999999995</v>
      </c>
      <c r="M71" s="59">
        <f t="shared" si="102"/>
        <v>49289.254999999997</v>
      </c>
      <c r="N71" s="59">
        <f t="shared" si="102"/>
        <v>53285.853000000003</v>
      </c>
      <c r="O71" s="59">
        <f t="shared" si="102"/>
        <v>43998.917999999998</v>
      </c>
      <c r="P71" s="59">
        <f t="shared" si="102"/>
        <v>43955.566000000006</v>
      </c>
      <c r="Q71" s="59">
        <f t="shared" ref="Q71" si="103">Q65+Q28</f>
        <v>58523.086000000003</v>
      </c>
    </row>
    <row r="72" spans="2:17" x14ac:dyDescent="0.2">
      <c r="B72" s="103"/>
    </row>
    <row r="73" spans="2:17" x14ac:dyDescent="0.2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7" x14ac:dyDescent="0.2">
      <c r="B74" s="10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7" x14ac:dyDescent="0.2">
      <c r="B75" s="103"/>
    </row>
    <row r="76" spans="2:17" x14ac:dyDescent="0.2">
      <c r="B76" s="103"/>
    </row>
    <row r="77" spans="2:17" x14ac:dyDescent="0.2">
      <c r="B77" s="103"/>
    </row>
    <row r="78" spans="2:17" x14ac:dyDescent="0.2">
      <c r="B78" s="103"/>
    </row>
    <row r="79" spans="2:17" x14ac:dyDescent="0.2">
      <c r="B79" s="103"/>
    </row>
    <row r="80" spans="2:17" x14ac:dyDescent="0.2">
      <c r="B80" s="103"/>
    </row>
    <row r="81" spans="2:2" x14ac:dyDescent="0.2">
      <c r="B81" s="103"/>
    </row>
    <row r="82" spans="2:2" x14ac:dyDescent="0.2">
      <c r="B82" s="103"/>
    </row>
    <row r="83" spans="2:2" x14ac:dyDescent="0.2">
      <c r="B83" s="103"/>
    </row>
    <row r="84" spans="2:2" x14ac:dyDescent="0.2">
      <c r="B84" s="103"/>
    </row>
    <row r="85" spans="2:2" x14ac:dyDescent="0.2">
      <c r="B85" s="103"/>
    </row>
    <row r="86" spans="2:2" x14ac:dyDescent="0.2">
      <c r="B86" s="103"/>
    </row>
    <row r="87" spans="2:2" x14ac:dyDescent="0.2">
      <c r="B87" s="103"/>
    </row>
    <row r="88" spans="2:2" x14ac:dyDescent="0.2">
      <c r="B88" s="103"/>
    </row>
    <row r="89" spans="2:2" x14ac:dyDescent="0.2">
      <c r="B89" s="103"/>
    </row>
    <row r="90" spans="2:2" x14ac:dyDescent="0.2">
      <c r="B90" s="103"/>
    </row>
    <row r="92" spans="2:2" x14ac:dyDescent="0.2">
      <c r="B92" s="103"/>
    </row>
    <row r="93" spans="2:2" x14ac:dyDescent="0.2">
      <c r="B93" s="103"/>
    </row>
    <row r="94" spans="2:2" x14ac:dyDescent="0.2">
      <c r="B94" s="103"/>
    </row>
    <row r="95" spans="2:2" x14ac:dyDescent="0.2">
      <c r="B95" s="103"/>
    </row>
    <row r="96" spans="2:2" x14ac:dyDescent="0.2">
      <c r="B96" s="103"/>
    </row>
    <row r="97" spans="2:2" x14ac:dyDescent="0.2">
      <c r="B97" s="103"/>
    </row>
    <row r="98" spans="2:2" x14ac:dyDescent="0.2">
      <c r="B98" s="103"/>
    </row>
    <row r="99" spans="2:2" x14ac:dyDescent="0.2">
      <c r="B99" s="103"/>
    </row>
    <row r="100" spans="2:2" x14ac:dyDescent="0.2">
      <c r="B100" s="103"/>
    </row>
    <row r="101" spans="2:2" x14ac:dyDescent="0.2">
      <c r="B101" s="103"/>
    </row>
    <row r="102" spans="2:2" x14ac:dyDescent="0.2">
      <c r="B102" s="103"/>
    </row>
    <row r="103" spans="2:2" x14ac:dyDescent="0.2">
      <c r="B103" s="103"/>
    </row>
    <row r="104" spans="2:2" x14ac:dyDescent="0.2">
      <c r="B104" s="103"/>
    </row>
    <row r="105" spans="2:2" x14ac:dyDescent="0.2">
      <c r="B105" s="103"/>
    </row>
    <row r="106" spans="2:2" x14ac:dyDescent="0.2">
      <c r="B106" s="103"/>
    </row>
    <row r="107" spans="2:2" x14ac:dyDescent="0.2">
      <c r="B107" s="103"/>
    </row>
    <row r="108" spans="2:2" x14ac:dyDescent="0.2">
      <c r="B108" s="103"/>
    </row>
    <row r="110" spans="2:2" x14ac:dyDescent="0.2">
      <c r="B110" s="103"/>
    </row>
    <row r="111" spans="2:2" x14ac:dyDescent="0.2">
      <c r="B111" s="103"/>
    </row>
    <row r="112" spans="2:2" x14ac:dyDescent="0.2">
      <c r="B112" s="103"/>
    </row>
    <row r="113" spans="2:2" x14ac:dyDescent="0.2">
      <c r="B113" s="103"/>
    </row>
  </sheetData>
  <sortState ref="Q4:T11">
    <sortCondition ref="R4:R11"/>
  </sortState>
  <mergeCells count="15">
    <mergeCell ref="B3:B8"/>
    <mergeCell ref="C3:C5"/>
    <mergeCell ref="C6:C8"/>
    <mergeCell ref="B9:B14"/>
    <mergeCell ref="C9:C11"/>
    <mergeCell ref="C12:C14"/>
    <mergeCell ref="B27:B32"/>
    <mergeCell ref="C27:C29"/>
    <mergeCell ref="C30:C32"/>
    <mergeCell ref="B15:B20"/>
    <mergeCell ref="C15:C17"/>
    <mergeCell ref="C18:C20"/>
    <mergeCell ref="B21:B26"/>
    <mergeCell ref="C21:C23"/>
    <mergeCell ref="C24:C26"/>
  </mergeCells>
  <hyperlinks>
    <hyperlink ref="P35" location="ÍNDICE!A1" display="Voltar ao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3"/>
  <sheetViews>
    <sheetView showGridLines="0" zoomScale="95" zoomScaleNormal="95" workbookViewId="0"/>
  </sheetViews>
  <sheetFormatPr defaultRowHeight="12.75" x14ac:dyDescent="0.2"/>
  <cols>
    <col min="1" max="1" width="2.28515625" style="97" customWidth="1"/>
    <col min="2" max="2" width="29.28515625" style="97" customWidth="1"/>
    <col min="3" max="3" width="25.42578125" style="97" customWidth="1"/>
    <col min="4" max="15" width="12.7109375" style="97" customWidth="1"/>
    <col min="16" max="22" width="10.7109375" style="97" customWidth="1"/>
    <col min="23" max="24" width="9.5703125" style="97" bestFit="1" customWidth="1"/>
    <col min="25" max="16384" width="9.140625" style="97"/>
  </cols>
  <sheetData>
    <row r="1" spans="1:251" ht="30" customHeight="1" x14ac:dyDescent="0.2">
      <c r="A1" s="95"/>
      <c r="B1" s="96" t="s">
        <v>90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21.75" customHeight="1" x14ac:dyDescent="0.2">
      <c r="A2" s="95"/>
      <c r="B2" s="98" t="s">
        <v>5</v>
      </c>
      <c r="C2" s="98" t="s">
        <v>7</v>
      </c>
      <c r="D2" s="105">
        <v>2010</v>
      </c>
      <c r="E2" s="105">
        <v>2011</v>
      </c>
      <c r="F2" s="105">
        <v>2012</v>
      </c>
      <c r="G2" s="105">
        <v>2013</v>
      </c>
      <c r="H2" s="105">
        <v>2014</v>
      </c>
      <c r="I2" s="105">
        <v>2015</v>
      </c>
      <c r="J2" s="105">
        <v>2016</v>
      </c>
      <c r="K2" s="105">
        <v>2017</v>
      </c>
      <c r="L2" s="105">
        <v>2018</v>
      </c>
      <c r="M2" s="105">
        <v>2019</v>
      </c>
      <c r="N2" s="105">
        <v>2020</v>
      </c>
      <c r="O2" s="105">
        <v>2021</v>
      </c>
      <c r="P2" s="105">
        <v>2022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</row>
    <row r="3" spans="1:251" ht="20.100000000000001" customHeight="1" x14ac:dyDescent="0.2">
      <c r="B3" s="132" t="s">
        <v>47</v>
      </c>
      <c r="C3" s="133" t="s">
        <v>14</v>
      </c>
      <c r="D3" s="106">
        <f>'1'!E6/'1'!E3</f>
        <v>0.69549711695497118</v>
      </c>
      <c r="E3" s="106">
        <f>'1'!F6/'1'!F3</f>
        <v>0.5534637648796743</v>
      </c>
      <c r="F3" s="106">
        <f>'1'!G6/'1'!G3</f>
        <v>0.47986624290016144</v>
      </c>
      <c r="G3" s="106">
        <f>'1'!H6/'1'!H3</f>
        <v>0.67075182819535073</v>
      </c>
      <c r="H3" s="106">
        <f>'1'!I6/'1'!I3</f>
        <v>0.70618145618819306</v>
      </c>
      <c r="I3" s="106">
        <f>'1'!J6/'1'!J3</f>
        <v>0.76020097116256813</v>
      </c>
      <c r="J3" s="106">
        <f>'1'!K6/'1'!K3</f>
        <v>0.77240501988916255</v>
      </c>
      <c r="K3" s="106">
        <f>'1'!L6/'1'!L3</f>
        <v>0.85289385345922086</v>
      </c>
      <c r="L3" s="106">
        <f>'1'!M6/'1'!M3</f>
        <v>0.77049060684191839</v>
      </c>
      <c r="M3" s="106">
        <f>'1'!N6/'1'!N3</f>
        <v>0.8313242273853082</v>
      </c>
      <c r="N3" s="106">
        <f>'1'!O6/'1'!O3</f>
        <v>0.82081633243143759</v>
      </c>
      <c r="O3" s="106">
        <f>'1'!P6/'1'!P3</f>
        <v>0.79293167366106332</v>
      </c>
      <c r="P3" s="106">
        <f>'1'!Q6/'1'!Q3</f>
        <v>0.96011510116665189</v>
      </c>
      <c r="Q3" s="108"/>
      <c r="R3" s="108"/>
      <c r="S3" s="108"/>
      <c r="T3" s="108"/>
      <c r="U3" s="108"/>
      <c r="V3" s="108"/>
      <c r="W3" s="108"/>
      <c r="X3" s="108"/>
    </row>
    <row r="4" spans="1:251" ht="20.100000000000001" customHeight="1" x14ac:dyDescent="0.2">
      <c r="B4" s="132"/>
      <c r="C4" s="134" t="s">
        <v>15</v>
      </c>
      <c r="D4" s="107">
        <f>'1'!E7/'1'!E4</f>
        <v>1.0395888649455423</v>
      </c>
      <c r="E4" s="107">
        <f>'1'!F7/'1'!F4</f>
        <v>0.81512732349010319</v>
      </c>
      <c r="F4" s="107">
        <f>'1'!G7/'1'!G4</f>
        <v>0.60033917790676394</v>
      </c>
      <c r="G4" s="107">
        <f>'1'!H7/'1'!H4</f>
        <v>0.66854657769239367</v>
      </c>
      <c r="H4" s="107">
        <f>'1'!I7/'1'!I4</f>
        <v>0.73999982526408248</v>
      </c>
      <c r="I4" s="107">
        <f>'1'!J7/'1'!J4</f>
        <v>0.65525308414181804</v>
      </c>
      <c r="J4" s="107">
        <f>'1'!K7/'1'!K4</f>
        <v>0.70548877915660069</v>
      </c>
      <c r="K4" s="107">
        <f>'1'!L7/'1'!L4</f>
        <v>0.64867890795014194</v>
      </c>
      <c r="L4" s="107">
        <f>'1'!M7/'1'!M4</f>
        <v>0.67654257562025333</v>
      </c>
      <c r="M4" s="107">
        <f>'1'!N7/'1'!N4</f>
        <v>0.68389803208738154</v>
      </c>
      <c r="N4" s="107">
        <f>'1'!O7/'1'!O4</f>
        <v>0.72001924084652813</v>
      </c>
      <c r="O4" s="107">
        <f>'1'!P7/'1'!P4</f>
        <v>0.67228005487058895</v>
      </c>
      <c r="P4" s="107">
        <f>'1'!Q7/'1'!Q4</f>
        <v>0.73876252926379871</v>
      </c>
      <c r="Q4" s="108"/>
      <c r="R4" s="108"/>
      <c r="S4" s="108"/>
      <c r="T4" s="108"/>
      <c r="U4" s="108"/>
      <c r="V4" s="108"/>
      <c r="W4" s="108"/>
      <c r="X4" s="108"/>
    </row>
    <row r="5" spans="1:251" ht="20.100000000000001" customHeight="1" x14ac:dyDescent="0.2">
      <c r="B5" s="132" t="s">
        <v>48</v>
      </c>
      <c r="C5" s="133" t="s">
        <v>14</v>
      </c>
      <c r="D5" s="106">
        <f>'1'!E12/'1'!E9</f>
        <v>0.49702380952380953</v>
      </c>
      <c r="E5" s="106"/>
      <c r="F5" s="106">
        <f>'1'!G12/'1'!G9</f>
        <v>2.1199652777777778</v>
      </c>
      <c r="G5" s="106">
        <f>'1'!H12/'1'!H9</f>
        <v>9.5555251266602781</v>
      </c>
      <c r="H5" s="106">
        <f>'1'!I12/'1'!I9</f>
        <v>1.7360670160272349</v>
      </c>
      <c r="I5" s="106">
        <f>'1'!J12/'1'!J9</f>
        <v>1.6823390630266264</v>
      </c>
      <c r="J5" s="106">
        <f>'1'!K12/'1'!K9</f>
        <v>1.9361986415766617</v>
      </c>
      <c r="K5" s="106">
        <f>'1'!L12/'1'!L9</f>
        <v>1.8818213266453341</v>
      </c>
      <c r="L5" s="106">
        <f>'1'!M12/'1'!M9</f>
        <v>1.8972557212040642</v>
      </c>
      <c r="M5" s="106">
        <f>'1'!N12/'1'!N9</f>
        <v>1.8939049972700366</v>
      </c>
      <c r="N5" s="106">
        <f>'1'!O12/'1'!O9</f>
        <v>1.8927282668124661</v>
      </c>
      <c r="O5" s="106">
        <f>'1'!P12/'1'!P9</f>
        <v>1.9839942543477147</v>
      </c>
      <c r="P5" s="106">
        <f>'1'!Q12/'1'!Q9</f>
        <v>2.1108192118720543</v>
      </c>
      <c r="Q5" s="108"/>
      <c r="R5" s="108"/>
      <c r="S5" s="108"/>
      <c r="T5" s="108"/>
      <c r="U5" s="108"/>
      <c r="V5" s="108"/>
      <c r="W5" s="108"/>
      <c r="X5" s="108"/>
    </row>
    <row r="6" spans="1:251" ht="20.100000000000001" customHeight="1" x14ac:dyDescent="0.2">
      <c r="B6" s="132"/>
      <c r="C6" s="134" t="s">
        <v>15</v>
      </c>
      <c r="D6" s="107">
        <f>'1'!E13/'1'!E10</f>
        <v>1.6880535117056856</v>
      </c>
      <c r="E6" s="107">
        <f>'1'!F13/'1'!F10</f>
        <v>1.688993803481853</v>
      </c>
      <c r="F6" s="107">
        <f>'1'!G13/'1'!G10</f>
        <v>2.1198362759564233</v>
      </c>
      <c r="G6" s="107">
        <f>'1'!H13/'1'!H10</f>
        <v>1.5787679040491649</v>
      </c>
      <c r="H6" s="107">
        <f>'1'!I13/'1'!I10</f>
        <v>1.5644538010812579</v>
      </c>
      <c r="I6" s="107">
        <f>'1'!J13/'1'!J10</f>
        <v>1.5378247777617873</v>
      </c>
      <c r="J6" s="107">
        <f>'1'!K13/'1'!K10</f>
        <v>1.772291804314728</v>
      </c>
      <c r="K6" s="107">
        <f>'1'!L13/'1'!L10</f>
        <v>1.8540129077776053</v>
      </c>
      <c r="L6" s="107">
        <f>'1'!M13/'1'!M10</f>
        <v>1.9193582074731985</v>
      </c>
      <c r="M6" s="107">
        <f>'1'!N13/'1'!N10</f>
        <v>1.7738475030822223</v>
      </c>
      <c r="N6" s="107">
        <f>'1'!O13/'1'!O10</f>
        <v>1.6386769152388441</v>
      </c>
      <c r="O6" s="107">
        <f>'1'!P13/'1'!P10</f>
        <v>1.7674930337303416</v>
      </c>
      <c r="P6" s="107">
        <f>'1'!Q13/'1'!Q10</f>
        <v>1.5748686232869993</v>
      </c>
      <c r="Q6" s="108"/>
      <c r="R6" s="108"/>
      <c r="S6" s="108"/>
      <c r="T6" s="108"/>
      <c r="U6" s="108"/>
      <c r="V6" s="108"/>
      <c r="W6" s="108"/>
      <c r="X6" s="108"/>
    </row>
    <row r="7" spans="1:251" ht="20.100000000000001" customHeight="1" x14ac:dyDescent="0.2">
      <c r="B7" s="135" t="s">
        <v>62</v>
      </c>
      <c r="C7" s="133" t="s">
        <v>14</v>
      </c>
      <c r="D7" s="106">
        <f>'1'!E18/'1'!E15</f>
        <v>0.57792598869527911</v>
      </c>
      <c r="E7" s="106">
        <f>'1'!F18/'1'!F15</f>
        <v>0.5565701452852474</v>
      </c>
      <c r="F7" s="106">
        <f>'1'!G18/'1'!G15</f>
        <v>0.49952989138989001</v>
      </c>
      <c r="G7" s="106">
        <f>'1'!H18/'1'!H15</f>
        <v>0.61343616123439348</v>
      </c>
      <c r="H7" s="106">
        <f>'1'!I18/'1'!I15</f>
        <v>0.57301372874050505</v>
      </c>
      <c r="I7" s="106">
        <f>'1'!J18/'1'!J15</f>
        <v>0.71991152463617314</v>
      </c>
      <c r="J7" s="106">
        <f>'1'!K18/'1'!K15</f>
        <v>0.82338202651076575</v>
      </c>
      <c r="K7" s="106">
        <f>'1'!L18/'1'!L15</f>
        <v>0.84949783056140904</v>
      </c>
      <c r="L7" s="106">
        <f>'1'!M18/'1'!M15</f>
        <v>0.89170278180385165</v>
      </c>
      <c r="M7" s="106">
        <f>'1'!N18/'1'!N15</f>
        <v>0.85209746595281644</v>
      </c>
      <c r="N7" s="106">
        <f>'1'!O18/'1'!O15</f>
        <v>0.79017366192698468</v>
      </c>
      <c r="O7" s="106">
        <f>'1'!P18/'1'!P15</f>
        <v>0.9808443990156418</v>
      </c>
      <c r="P7" s="106">
        <f>'1'!Q18/'1'!Q15</f>
        <v>1.0955858408417776</v>
      </c>
      <c r="Q7" s="108"/>
      <c r="R7" s="108"/>
      <c r="S7" s="108"/>
      <c r="T7" s="108"/>
      <c r="U7" s="108"/>
      <c r="V7" s="108"/>
      <c r="W7" s="108"/>
      <c r="X7" s="108"/>
    </row>
    <row r="8" spans="1:251" ht="20.100000000000001" customHeight="1" x14ac:dyDescent="0.2">
      <c r="B8" s="135"/>
      <c r="C8" s="134" t="s">
        <v>15</v>
      </c>
      <c r="D8" s="107">
        <f>'1'!E19/'1'!E16</f>
        <v>0.20321063120377111</v>
      </c>
      <c r="E8" s="107">
        <f>'1'!F19/'1'!F16</f>
        <v>0.3434378962177918</v>
      </c>
      <c r="F8" s="107">
        <f>'1'!G19/'1'!G16</f>
        <v>0.31051775295017875</v>
      </c>
      <c r="G8" s="107">
        <f>'1'!H19/'1'!H16</f>
        <v>0.34608075640886371</v>
      </c>
      <c r="H8" s="107">
        <f>'1'!I19/'1'!I16</f>
        <v>0.27542416963002192</v>
      </c>
      <c r="I8" s="107">
        <f>'1'!J19/'1'!J16</f>
        <v>0.29542801662539409</v>
      </c>
      <c r="J8" s="107">
        <f>'1'!K19/'1'!K16</f>
        <v>0.45270863881071921</v>
      </c>
      <c r="K8" s="107">
        <f>'1'!L19/'1'!L16</f>
        <v>0.47982295776003081</v>
      </c>
      <c r="L8" s="107">
        <f>'1'!M19/'1'!M16</f>
        <v>0.27519282468035561</v>
      </c>
      <c r="M8" s="107">
        <f>'1'!N19/'1'!N16</f>
        <v>0.202595945222313</v>
      </c>
      <c r="N8" s="107">
        <f>'1'!O19/'1'!O16</f>
        <v>0.4833833977506895</v>
      </c>
      <c r="O8" s="107">
        <f>'1'!P19/'1'!P16</f>
        <v>1.0484645632171794</v>
      </c>
      <c r="P8" s="107">
        <f>'1'!Q19/'1'!Q16</f>
        <v>0.20578466952600902</v>
      </c>
      <c r="Q8" s="108"/>
      <c r="R8" s="108"/>
      <c r="S8" s="108"/>
      <c r="T8" s="108"/>
      <c r="U8" s="108"/>
      <c r="V8" s="108"/>
      <c r="W8" s="108"/>
      <c r="X8" s="108"/>
    </row>
    <row r="9" spans="1:251" ht="20.100000000000001" customHeight="1" x14ac:dyDescent="0.2">
      <c r="B9" s="135" t="s">
        <v>49</v>
      </c>
      <c r="C9" s="133" t="s">
        <v>14</v>
      </c>
      <c r="D9" s="106">
        <f>'1'!E24/'1'!E21</f>
        <v>1.294783528041024</v>
      </c>
      <c r="E9" s="106">
        <f>'1'!F24/'1'!F21</f>
        <v>1.470625020234223</v>
      </c>
      <c r="F9" s="106">
        <f>'1'!G24/'1'!G21</f>
        <v>0.94525843126015097</v>
      </c>
      <c r="G9" s="106">
        <f>'1'!H24/'1'!H21</f>
        <v>1.3497361224737925</v>
      </c>
      <c r="H9" s="106">
        <f>'1'!I24/'1'!I21</f>
        <v>1.2258388607689048</v>
      </c>
      <c r="I9" s="106">
        <f>'1'!J24/'1'!J21</f>
        <v>1.247129149818321</v>
      </c>
      <c r="J9" s="106">
        <f>'1'!K24/'1'!K21</f>
        <v>1.1279771667631378</v>
      </c>
      <c r="K9" s="106">
        <f>'1'!L24/'1'!L21</f>
        <v>1.0313879132842496</v>
      </c>
      <c r="L9" s="106">
        <f>'1'!M24/'1'!M21</f>
        <v>1.0304425242848694</v>
      </c>
      <c r="M9" s="106">
        <f>'1'!N24/'1'!N21</f>
        <v>0.89518153279570489</v>
      </c>
      <c r="N9" s="106">
        <f>'1'!O24/'1'!O21</f>
        <v>0.94031745571421443</v>
      </c>
      <c r="O9" s="106">
        <f>'1'!P24/'1'!P21</f>
        <v>0.99840424047205678</v>
      </c>
      <c r="P9" s="106">
        <f>'1'!Q24/'1'!Q21</f>
        <v>1.2242512099656133</v>
      </c>
      <c r="Q9" s="108"/>
      <c r="R9" s="108"/>
      <c r="S9" s="108"/>
      <c r="T9" s="108"/>
      <c r="U9" s="108"/>
      <c r="V9" s="108"/>
      <c r="W9" s="108"/>
      <c r="X9" s="108"/>
    </row>
    <row r="10" spans="1:251" ht="20.100000000000001" customHeight="1" x14ac:dyDescent="0.2">
      <c r="B10" s="135"/>
      <c r="C10" s="134" t="s">
        <v>15</v>
      </c>
      <c r="D10" s="107">
        <f>'1'!E25/'1'!E22</f>
        <v>0.67428389198448058</v>
      </c>
      <c r="E10" s="107">
        <f>'1'!F25/'1'!F22</f>
        <v>1.6368461042109725</v>
      </c>
      <c r="F10" s="107">
        <f>'1'!G25/'1'!G22</f>
        <v>1.8483750709607945</v>
      </c>
      <c r="G10" s="107">
        <f>'1'!H25/'1'!H22</f>
        <v>1.2963389308236892</v>
      </c>
      <c r="H10" s="107">
        <f>'1'!I25/'1'!I22</f>
        <v>1.9098201929299934</v>
      </c>
      <c r="I10" s="107">
        <f>'1'!J25/'1'!J22</f>
        <v>1.8480959578272171</v>
      </c>
      <c r="J10" s="107">
        <f>'1'!K25/'1'!K22</f>
        <v>0.85825878449799975</v>
      </c>
      <c r="K10" s="107">
        <f>'1'!L25/'1'!L22</f>
        <v>0.85341361349471268</v>
      </c>
      <c r="L10" s="107">
        <f>'1'!M25/'1'!M22</f>
        <v>2.0812627916496114</v>
      </c>
      <c r="M10" s="107">
        <f>'1'!N25/'1'!N22</f>
        <v>2.4823005089370862</v>
      </c>
      <c r="N10" s="107">
        <f>'1'!O25/'1'!O22</f>
        <v>2.1394549824068663</v>
      </c>
      <c r="O10" s="107">
        <f>'1'!P25/'1'!P22</f>
        <v>1.9972856695207364</v>
      </c>
      <c r="P10" s="107">
        <f>'1'!Q25/'1'!Q22</f>
        <v>2.2444726257705003</v>
      </c>
      <c r="Q10" s="108"/>
      <c r="R10" s="108"/>
      <c r="S10" s="108"/>
      <c r="T10" s="108"/>
      <c r="U10" s="108"/>
      <c r="V10" s="108"/>
      <c r="W10" s="108"/>
      <c r="X10" s="108"/>
    </row>
    <row r="11" spans="1:251" ht="20.100000000000001" customHeight="1" x14ac:dyDescent="0.2">
      <c r="B11" s="135" t="s">
        <v>63</v>
      </c>
      <c r="C11" s="133" t="s">
        <v>14</v>
      </c>
      <c r="D11" s="106">
        <f>'1'!E30/'1'!E27</f>
        <v>1.0075431030305755</v>
      </c>
      <c r="E11" s="106">
        <f>'1'!F30/'1'!F27</f>
        <v>0.87714964051191258</v>
      </c>
      <c r="F11" s="106">
        <f>'1'!G30/'1'!G27</f>
        <v>0.86973451566073379</v>
      </c>
      <c r="G11" s="106">
        <f>'1'!H30/'1'!H27</f>
        <v>0.94424605035399867</v>
      </c>
      <c r="H11" s="106">
        <f>'1'!I30/'1'!I27</f>
        <v>0.94126729610782955</v>
      </c>
      <c r="I11" s="106">
        <f>'1'!J30/'1'!J27</f>
        <v>1.0606233583574436</v>
      </c>
      <c r="J11" s="106">
        <f>'1'!K30/'1'!K27</f>
        <v>1.174194414746639</v>
      </c>
      <c r="K11" s="106">
        <f>'1'!L30/'1'!L27</f>
        <v>1.3787278215152772</v>
      </c>
      <c r="L11" s="106">
        <f>'1'!M30/'1'!M27</f>
        <v>1.4681544118889824</v>
      </c>
      <c r="M11" s="106">
        <f>'1'!N30/'1'!N27</f>
        <v>1.2724391189071189</v>
      </c>
      <c r="N11" s="106">
        <f>'1'!O30/'1'!O27</f>
        <v>1.2573348303274317</v>
      </c>
      <c r="O11" s="106">
        <f>'1'!P30/'1'!P27</f>
        <v>1.2099381554052271</v>
      </c>
      <c r="P11" s="106">
        <f>'1'!Q30/'1'!Q27</f>
        <v>1.3948501607925365</v>
      </c>
      <c r="Q11" s="108"/>
      <c r="R11" s="108"/>
      <c r="S11" s="108"/>
      <c r="T11" s="108"/>
      <c r="U11" s="108"/>
      <c r="V11" s="108"/>
      <c r="W11" s="108"/>
      <c r="X11" s="108"/>
    </row>
    <row r="12" spans="1:251" ht="20.100000000000001" customHeight="1" x14ac:dyDescent="0.2">
      <c r="B12" s="135"/>
      <c r="C12" s="134" t="s">
        <v>15</v>
      </c>
      <c r="D12" s="107">
        <f>'1'!E31/'1'!E28</f>
        <v>1.0589499486425644</v>
      </c>
      <c r="E12" s="107">
        <f>'1'!F31/'1'!F28</f>
        <v>0.98250600772168928</v>
      </c>
      <c r="F12" s="107">
        <f>'1'!G31/'1'!G28</f>
        <v>1.0000818336573645</v>
      </c>
      <c r="G12" s="107">
        <f>'1'!H31/'1'!H28</f>
        <v>1.0388745312076213</v>
      </c>
      <c r="H12" s="107">
        <f>'1'!I31/'1'!I28</f>
        <v>1.0283186663791599</v>
      </c>
      <c r="I12" s="107">
        <f>'1'!J31/'1'!J28</f>
        <v>1.0325533414459922</v>
      </c>
      <c r="J12" s="107">
        <f>'1'!K31/'1'!K28</f>
        <v>1.2300733316902941</v>
      </c>
      <c r="K12" s="107">
        <f>'1'!L31/'1'!L28</f>
        <v>1.3995847727566555</v>
      </c>
      <c r="L12" s="107">
        <f>'1'!M31/'1'!M28</f>
        <v>1.5255253218095168</v>
      </c>
      <c r="M12" s="107">
        <f>'1'!N31/'1'!N28</f>
        <v>1.1810512439356657</v>
      </c>
      <c r="N12" s="107">
        <f>'1'!O31/'1'!O28</f>
        <v>1.3137404024699002</v>
      </c>
      <c r="O12" s="107">
        <f>'1'!P31/'1'!P28</f>
        <v>1.3376780181965009</v>
      </c>
      <c r="P12" s="107">
        <f>'1'!Q31/'1'!Q28</f>
        <v>1.3110661694957086</v>
      </c>
      <c r="Q12" s="108"/>
      <c r="R12" s="108"/>
      <c r="S12" s="108"/>
      <c r="T12" s="108"/>
      <c r="U12" s="108"/>
      <c r="V12" s="108"/>
      <c r="W12" s="108"/>
      <c r="X12" s="108"/>
    </row>
    <row r="15" spans="1:251" x14ac:dyDescent="0.2">
      <c r="O15" s="102" t="s">
        <v>27</v>
      </c>
      <c r="U15" s="102"/>
    </row>
    <row r="83" spans="12:12" x14ac:dyDescent="0.2">
      <c r="L83" s="102" t="s">
        <v>27</v>
      </c>
    </row>
  </sheetData>
  <mergeCells count="5">
    <mergeCell ref="B3:B4"/>
    <mergeCell ref="B5:B6"/>
    <mergeCell ref="B7:B8"/>
    <mergeCell ref="B9:B10"/>
    <mergeCell ref="B11:B12"/>
  </mergeCells>
  <hyperlinks>
    <hyperlink ref="O15" location="ÍNDICE!A1" display="Voltar ao índice"/>
    <hyperlink ref="L83" location="ÍNDICE!A1" display="Voltar ao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6"/>
  <sheetViews>
    <sheetView showGridLines="0" zoomScale="95" zoomScaleNormal="95" workbookViewId="0"/>
  </sheetViews>
  <sheetFormatPr defaultRowHeight="12.75" x14ac:dyDescent="0.2"/>
  <cols>
    <col min="1" max="1" width="2.7109375" style="1" customWidth="1"/>
    <col min="2" max="2" width="19" style="1" customWidth="1"/>
    <col min="3" max="3" width="14.5703125" style="1" customWidth="1"/>
    <col min="4" max="4" width="7.570312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16" t="s">
        <v>50</v>
      </c>
    </row>
    <row r="2" spans="2:23" ht="21.75" customHeight="1" x14ac:dyDescent="0.2">
      <c r="B2" s="7" t="s">
        <v>5</v>
      </c>
      <c r="C2" s="7" t="s">
        <v>6</v>
      </c>
      <c r="D2" s="8" t="s">
        <v>7</v>
      </c>
      <c r="E2" s="10">
        <v>2010</v>
      </c>
      <c r="F2" s="10">
        <v>2011</v>
      </c>
      <c r="G2" s="10">
        <v>2012</v>
      </c>
      <c r="H2" s="10">
        <v>2013</v>
      </c>
      <c r="I2" s="10">
        <v>2014</v>
      </c>
      <c r="J2" s="10">
        <v>2015</v>
      </c>
      <c r="K2" s="10">
        <v>2016</v>
      </c>
      <c r="L2" s="10">
        <v>2017</v>
      </c>
      <c r="M2" s="10">
        <v>2018</v>
      </c>
      <c r="N2" s="10">
        <v>2019</v>
      </c>
      <c r="O2" s="10">
        <v>2020</v>
      </c>
      <c r="P2" s="10">
        <v>2021</v>
      </c>
      <c r="Q2" s="10">
        <v>2022</v>
      </c>
    </row>
    <row r="3" spans="2:23" ht="15.95" customHeight="1" x14ac:dyDescent="0.2">
      <c r="B3" s="117" t="s">
        <v>52</v>
      </c>
      <c r="C3" s="120" t="s">
        <v>40</v>
      </c>
      <c r="D3" s="11" t="s">
        <v>66</v>
      </c>
      <c r="E3" s="4">
        <v>7474.17</v>
      </c>
      <c r="F3" s="4">
        <v>8785.3250000000007</v>
      </c>
      <c r="G3" s="4">
        <v>7318.2250000000004</v>
      </c>
      <c r="H3" s="4">
        <v>13938.129000000001</v>
      </c>
      <c r="I3" s="4">
        <v>15325.643</v>
      </c>
      <c r="J3" s="4">
        <v>15931.888000000001</v>
      </c>
      <c r="K3" s="4">
        <v>23267.403999999999</v>
      </c>
      <c r="L3" s="4">
        <v>28031.287</v>
      </c>
      <c r="M3" s="4">
        <v>26848.397000000001</v>
      </c>
      <c r="N3" s="4">
        <v>26838.993999999999</v>
      </c>
      <c r="O3" s="4">
        <v>18888.242999999999</v>
      </c>
      <c r="P3" s="4">
        <v>23977.105</v>
      </c>
      <c r="Q3" s="4">
        <v>33607.235000000001</v>
      </c>
    </row>
    <row r="4" spans="2:23" ht="15.95" customHeight="1" x14ac:dyDescent="0.2">
      <c r="B4" s="118"/>
      <c r="C4" s="120"/>
      <c r="D4" s="5" t="s">
        <v>16</v>
      </c>
      <c r="E4" s="4">
        <v>15022.93</v>
      </c>
      <c r="F4" s="4">
        <v>15463.044</v>
      </c>
      <c r="G4" s="4">
        <v>17997.749</v>
      </c>
      <c r="H4" s="4">
        <v>18029.240000000002</v>
      </c>
      <c r="I4" s="4">
        <v>21707.808000000001</v>
      </c>
      <c r="J4" s="4">
        <v>19679.079000000002</v>
      </c>
      <c r="K4" s="4">
        <v>20463.441999999999</v>
      </c>
      <c r="L4" s="4">
        <v>20177.332999999999</v>
      </c>
      <c r="M4" s="4">
        <v>22440.858</v>
      </c>
      <c r="N4" s="4">
        <v>26446.859</v>
      </c>
      <c r="O4" s="4">
        <v>25110.674999999999</v>
      </c>
      <c r="P4" s="4">
        <v>19978.460999999999</v>
      </c>
      <c r="Q4" s="4">
        <v>24915.850999999999</v>
      </c>
      <c r="V4" s="3"/>
      <c r="W4" s="3"/>
    </row>
    <row r="5" spans="2:23" ht="15.95" customHeight="1" x14ac:dyDescent="0.2">
      <c r="B5" s="118"/>
      <c r="C5" s="120"/>
      <c r="D5" s="36" t="s">
        <v>17</v>
      </c>
      <c r="E5" s="35">
        <f t="shared" ref="E5:F5" si="0">SUM(E3:E4)</f>
        <v>22497.1</v>
      </c>
      <c r="F5" s="35">
        <f t="shared" si="0"/>
        <v>24248.368999999999</v>
      </c>
      <c r="G5" s="35">
        <f t="shared" ref="G5:L5" si="1">SUM(G3:G4)</f>
        <v>25315.974000000002</v>
      </c>
      <c r="H5" s="35">
        <f t="shared" si="1"/>
        <v>31967.369000000002</v>
      </c>
      <c r="I5" s="35">
        <f t="shared" si="1"/>
        <v>37033.451000000001</v>
      </c>
      <c r="J5" s="35">
        <f t="shared" si="1"/>
        <v>35610.967000000004</v>
      </c>
      <c r="K5" s="35">
        <f t="shared" si="1"/>
        <v>43730.845999999998</v>
      </c>
      <c r="L5" s="35">
        <f t="shared" si="1"/>
        <v>48208.619999999995</v>
      </c>
      <c r="M5" s="35">
        <f t="shared" ref="M5:N5" si="2">SUM(M3:M4)</f>
        <v>49289.255000000005</v>
      </c>
      <c r="N5" s="35">
        <f t="shared" si="2"/>
        <v>53285.853000000003</v>
      </c>
      <c r="O5" s="35">
        <f t="shared" ref="O5:P5" si="3">SUM(O3:O4)</f>
        <v>43998.917999999998</v>
      </c>
      <c r="P5" s="35">
        <f t="shared" si="3"/>
        <v>43955.565999999999</v>
      </c>
      <c r="Q5" s="35">
        <f t="shared" ref="Q5" si="4">SUM(Q3:Q4)</f>
        <v>58523.085999999996</v>
      </c>
      <c r="R5" s="15"/>
      <c r="S5" s="15"/>
      <c r="V5" s="3"/>
      <c r="W5" s="3"/>
    </row>
    <row r="6" spans="2:23" ht="15.95" customHeight="1" x14ac:dyDescent="0.2">
      <c r="B6" s="118"/>
      <c r="C6" s="119" t="s">
        <v>25</v>
      </c>
      <c r="D6" s="11" t="s">
        <v>66</v>
      </c>
      <c r="E6" s="4">
        <v>7072.2849999999999</v>
      </c>
      <c r="F6" s="4">
        <v>7085.3519999999999</v>
      </c>
      <c r="G6" s="4">
        <v>5962.4629999999997</v>
      </c>
      <c r="H6" s="4">
        <v>11260.656000000001</v>
      </c>
      <c r="I6" s="4">
        <v>12557.205</v>
      </c>
      <c r="J6" s="4">
        <v>12141.69</v>
      </c>
      <c r="K6" s="4">
        <v>18268.238000000001</v>
      </c>
      <c r="L6" s="4">
        <v>20302.440999999999</v>
      </c>
      <c r="M6" s="4">
        <v>20266.002</v>
      </c>
      <c r="N6" s="4">
        <v>19159.358</v>
      </c>
      <c r="O6" s="4">
        <v>15745.142</v>
      </c>
      <c r="P6" s="4">
        <v>18836.316999999999</v>
      </c>
      <c r="Q6" s="4">
        <v>27046.06</v>
      </c>
      <c r="R6" s="15"/>
      <c r="S6" s="15"/>
      <c r="V6" s="3"/>
      <c r="W6" s="3"/>
    </row>
    <row r="7" spans="2:23" ht="15.95" customHeight="1" x14ac:dyDescent="0.2">
      <c r="B7" s="118"/>
      <c r="C7" s="119"/>
      <c r="D7" s="5" t="s">
        <v>16</v>
      </c>
      <c r="E7" s="4">
        <v>15808.732</v>
      </c>
      <c r="F7" s="4">
        <v>16123.433999999999</v>
      </c>
      <c r="G7" s="4">
        <v>18450.948</v>
      </c>
      <c r="H7" s="4">
        <v>18797.097000000002</v>
      </c>
      <c r="I7" s="4">
        <v>21685.600999999999</v>
      </c>
      <c r="J7" s="4">
        <v>19817.43</v>
      </c>
      <c r="K7" s="4">
        <v>24839.937000000002</v>
      </c>
      <c r="L7" s="4">
        <v>28134.163</v>
      </c>
      <c r="M7" s="4">
        <v>33987.339999999997</v>
      </c>
      <c r="N7" s="4">
        <v>35624.205999999998</v>
      </c>
      <c r="O7" s="4">
        <v>31764.707999999999</v>
      </c>
      <c r="P7" s="4">
        <v>26349.741000000002</v>
      </c>
      <c r="Q7" s="4">
        <v>33700.527000000002</v>
      </c>
      <c r="R7" s="15"/>
      <c r="S7" s="15"/>
    </row>
    <row r="8" spans="2:23" ht="15.95" customHeight="1" x14ac:dyDescent="0.2">
      <c r="B8" s="119"/>
      <c r="C8" s="119"/>
      <c r="D8" s="37" t="s">
        <v>17</v>
      </c>
      <c r="E8" s="38">
        <f>SUM(E6:E7)</f>
        <v>22881.017</v>
      </c>
      <c r="F8" s="38">
        <f t="shared" ref="F8:G8" si="5">SUM(F6:F7)</f>
        <v>23208.786</v>
      </c>
      <c r="G8" s="38">
        <f t="shared" si="5"/>
        <v>24413.411</v>
      </c>
      <c r="H8" s="38">
        <f t="shared" ref="H8:I8" si="6">SUM(H6:H7)</f>
        <v>30057.753000000004</v>
      </c>
      <c r="I8" s="38">
        <f t="shared" si="6"/>
        <v>34242.805999999997</v>
      </c>
      <c r="J8" s="38">
        <f t="shared" ref="J8:K8" si="7">SUM(J6:J7)</f>
        <v>31959.120000000003</v>
      </c>
      <c r="K8" s="38">
        <f t="shared" si="7"/>
        <v>43108.175000000003</v>
      </c>
      <c r="L8" s="38">
        <f t="shared" ref="L8:M8" si="8">SUM(L6:L7)</f>
        <v>48436.603999999999</v>
      </c>
      <c r="M8" s="38">
        <f t="shared" si="8"/>
        <v>54253.341999999997</v>
      </c>
      <c r="N8" s="38">
        <f t="shared" ref="N8:O8" si="9">SUM(N6:N7)</f>
        <v>54783.563999999998</v>
      </c>
      <c r="O8" s="38">
        <f t="shared" si="9"/>
        <v>47509.85</v>
      </c>
      <c r="P8" s="38">
        <f t="shared" ref="P8:Q8" si="10">SUM(P6:P7)</f>
        <v>45186.058000000005</v>
      </c>
      <c r="Q8" s="38">
        <f t="shared" si="10"/>
        <v>60746.587</v>
      </c>
      <c r="R8" s="15"/>
      <c r="S8" s="15"/>
    </row>
    <row r="9" spans="2:23" x14ac:dyDescent="0.2">
      <c r="B9" s="56"/>
      <c r="M9" s="15"/>
      <c r="N9" s="15"/>
    </row>
    <row r="10" spans="2:23" x14ac:dyDescent="0.2">
      <c r="M10" s="15"/>
      <c r="N10" s="15"/>
    </row>
    <row r="11" spans="2:23" x14ac:dyDescent="0.2">
      <c r="C11" s="18"/>
      <c r="D11" s="18"/>
      <c r="P11" s="17" t="s">
        <v>27</v>
      </c>
    </row>
    <row r="12" spans="2:23" x14ac:dyDescent="0.2">
      <c r="C12" s="18"/>
      <c r="D12" s="18"/>
      <c r="M12" s="15"/>
      <c r="N12" s="15"/>
    </row>
    <row r="13" spans="2:23" x14ac:dyDescent="0.2">
      <c r="C13" s="18"/>
      <c r="D13" s="18"/>
      <c r="M13" s="15"/>
      <c r="N13" s="15"/>
    </row>
    <row r="14" spans="2:23" x14ac:dyDescent="0.2">
      <c r="C14" s="18"/>
      <c r="D14" s="18"/>
      <c r="M14" s="15"/>
      <c r="N14" s="15"/>
    </row>
    <row r="15" spans="2:23" x14ac:dyDescent="0.2">
      <c r="C15" s="18"/>
      <c r="D15" s="18"/>
      <c r="M15" s="15"/>
      <c r="N15" s="15"/>
    </row>
    <row r="16" spans="2:23" x14ac:dyDescent="0.2">
      <c r="C16" s="18"/>
      <c r="D16" s="18"/>
      <c r="M16" s="15"/>
      <c r="N16" s="15"/>
    </row>
    <row r="17" spans="3:19" x14ac:dyDescent="0.2">
      <c r="C17" s="18"/>
      <c r="D17" s="18"/>
      <c r="I17" s="15"/>
      <c r="J17" s="15"/>
      <c r="R17" s="15"/>
      <c r="S17" s="15"/>
    </row>
    <row r="18" spans="3:19" x14ac:dyDescent="0.2">
      <c r="D18" s="18"/>
      <c r="I18" s="15"/>
      <c r="J18" s="15"/>
      <c r="R18" s="15"/>
      <c r="S18" s="15"/>
    </row>
    <row r="19" spans="3:19" x14ac:dyDescent="0.2">
      <c r="D19" s="18"/>
      <c r="I19" s="15"/>
      <c r="J19" s="15"/>
      <c r="R19" s="15"/>
      <c r="S19" s="15"/>
    </row>
    <row r="20" spans="3:19" x14ac:dyDescent="0.2">
      <c r="D20" s="19"/>
      <c r="I20" s="15"/>
      <c r="J20" s="15"/>
      <c r="M20" s="15"/>
      <c r="N20" s="15"/>
      <c r="R20" s="15"/>
      <c r="S20" s="15"/>
    </row>
    <row r="21" spans="3:19" x14ac:dyDescent="0.2">
      <c r="I21" s="15"/>
      <c r="J21" s="15"/>
      <c r="M21" s="15"/>
      <c r="N21" s="15"/>
      <c r="R21" s="15"/>
      <c r="S21" s="15"/>
    </row>
    <row r="22" spans="3:19" x14ac:dyDescent="0.2">
      <c r="I22" s="15"/>
      <c r="J22" s="15"/>
      <c r="M22" s="15"/>
      <c r="N22" s="15"/>
      <c r="R22" s="15"/>
      <c r="S22" s="15"/>
    </row>
    <row r="23" spans="3:19" x14ac:dyDescent="0.2">
      <c r="R23" s="15"/>
      <c r="S23" s="15"/>
    </row>
    <row r="24" spans="3:19" x14ac:dyDescent="0.2">
      <c r="R24" s="15"/>
      <c r="S24" s="15"/>
    </row>
    <row r="25" spans="3:19" x14ac:dyDescent="0.2">
      <c r="R25" s="15"/>
      <c r="S25" s="15"/>
    </row>
    <row r="26" spans="3:19" x14ac:dyDescent="0.2">
      <c r="R26" s="15"/>
      <c r="S26" s="15"/>
    </row>
    <row r="35" spans="5:15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5:15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3">
    <mergeCell ref="B3:B8"/>
    <mergeCell ref="C3:C5"/>
    <mergeCell ref="C6:C8"/>
  </mergeCells>
  <phoneticPr fontId="2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E5:G5 H5:M5 N5:Q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8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35.140625" style="1" customWidth="1"/>
    <col min="3" max="4" width="12.7109375" style="1" customWidth="1"/>
    <col min="5" max="5" width="7.42578125" style="1" customWidth="1"/>
    <col min="6" max="6" width="34.7109375" style="1" customWidth="1"/>
    <col min="7" max="7" width="13.5703125" style="1" customWidth="1"/>
    <col min="8" max="8" width="12.140625" style="1" customWidth="1"/>
    <col min="9" max="9" width="10.7109375" style="1" bestFit="1" customWidth="1"/>
    <col min="10" max="12" width="9.140625" style="1"/>
    <col min="13" max="13" width="16.28515625" style="1" customWidth="1"/>
    <col min="14" max="15" width="9.140625" style="1"/>
    <col min="16" max="17" width="9.140625" style="3"/>
    <col min="18" max="16384" width="9.140625" style="1"/>
  </cols>
  <sheetData>
    <row r="1" spans="2:18" ht="30" customHeight="1" x14ac:dyDescent="0.2">
      <c r="B1" s="57" t="s">
        <v>93</v>
      </c>
      <c r="G1" s="60"/>
      <c r="H1" s="60"/>
      <c r="I1" s="60"/>
      <c r="J1" s="60"/>
      <c r="K1" s="60"/>
      <c r="M1" s="15"/>
      <c r="N1" s="15"/>
    </row>
    <row r="2" spans="2:18" ht="20.100000000000001" customHeight="1" x14ac:dyDescent="0.2">
      <c r="B2" s="62" t="s">
        <v>84</v>
      </c>
      <c r="G2" s="60"/>
      <c r="H2" s="60"/>
      <c r="I2" s="60"/>
      <c r="L2" s="60"/>
      <c r="M2" s="60"/>
      <c r="O2" s="15"/>
      <c r="P2" s="15"/>
    </row>
    <row r="3" spans="2:18" ht="20.100000000000001" customHeight="1" x14ac:dyDescent="0.2">
      <c r="B3" s="111" t="s">
        <v>85</v>
      </c>
      <c r="F3" s="62" t="s">
        <v>86</v>
      </c>
      <c r="M3" s="3"/>
      <c r="O3" s="15"/>
      <c r="P3" s="15"/>
    </row>
    <row r="4" spans="2:18" ht="29.25" customHeight="1" x14ac:dyDescent="0.2">
      <c r="B4" s="10"/>
      <c r="C4" s="21" t="s">
        <v>39</v>
      </c>
      <c r="D4" s="21" t="s">
        <v>28</v>
      </c>
      <c r="E4" s="22"/>
      <c r="F4" s="10"/>
      <c r="G4" s="21" t="s">
        <v>39</v>
      </c>
      <c r="H4" s="21" t="s">
        <v>28</v>
      </c>
      <c r="O4" s="15"/>
      <c r="P4" s="15"/>
      <c r="R4" s="3"/>
    </row>
    <row r="5" spans="2:18" ht="15" customHeight="1" x14ac:dyDescent="0.2">
      <c r="B5" s="136" t="s">
        <v>18</v>
      </c>
      <c r="C5" s="4">
        <v>28295.360000000001</v>
      </c>
      <c r="D5" s="4">
        <v>20737.13</v>
      </c>
      <c r="F5" s="136" t="s">
        <v>44</v>
      </c>
      <c r="G5" s="4">
        <v>12869.922</v>
      </c>
      <c r="H5" s="4">
        <v>16343.299000000001</v>
      </c>
      <c r="O5" s="15"/>
      <c r="P5" s="15"/>
      <c r="R5" s="3"/>
    </row>
    <row r="6" spans="2:18" ht="15" customHeight="1" x14ac:dyDescent="0.2">
      <c r="B6" s="137" t="s">
        <v>23</v>
      </c>
      <c r="C6" s="39">
        <v>498.54500000000002</v>
      </c>
      <c r="D6" s="39">
        <v>783.78</v>
      </c>
      <c r="F6" s="137" t="s">
        <v>55</v>
      </c>
      <c r="G6" s="39">
        <v>8021.201</v>
      </c>
      <c r="H6" s="39">
        <v>11124.656000000001</v>
      </c>
      <c r="N6" s="3"/>
      <c r="O6" s="15"/>
      <c r="P6" s="15"/>
      <c r="R6" s="3"/>
    </row>
    <row r="7" spans="2:18" ht="15" customHeight="1" x14ac:dyDescent="0.2">
      <c r="B7" s="136" t="s">
        <v>43</v>
      </c>
      <c r="C7" s="12">
        <v>384.92200000000003</v>
      </c>
      <c r="D7" s="12">
        <v>583.46699999999998</v>
      </c>
      <c r="F7" s="136" t="s">
        <v>18</v>
      </c>
      <c r="G7" s="12">
        <v>3101.66</v>
      </c>
      <c r="H7" s="12">
        <v>2160.5189999999998</v>
      </c>
      <c r="L7" s="15"/>
      <c r="M7" s="15"/>
      <c r="O7" s="15"/>
      <c r="P7" s="15"/>
      <c r="R7" s="3"/>
    </row>
    <row r="8" spans="2:18" ht="15" customHeight="1" x14ac:dyDescent="0.2">
      <c r="B8" s="137" t="s">
        <v>35</v>
      </c>
      <c r="C8" s="39">
        <v>88.081999999999994</v>
      </c>
      <c r="D8" s="39">
        <v>243.107</v>
      </c>
      <c r="F8" s="137" t="s">
        <v>43</v>
      </c>
      <c r="G8" s="39">
        <v>714.00699999999995</v>
      </c>
      <c r="H8" s="39">
        <v>1113.69</v>
      </c>
      <c r="M8" s="15"/>
      <c r="O8" s="15"/>
      <c r="P8" s="15"/>
      <c r="R8" s="3"/>
    </row>
    <row r="9" spans="2:18" ht="15" customHeight="1" x14ac:dyDescent="0.2">
      <c r="B9" s="136" t="s">
        <v>19</v>
      </c>
      <c r="C9" s="12">
        <v>99.67</v>
      </c>
      <c r="D9" s="12">
        <v>165.136</v>
      </c>
      <c r="F9" s="136" t="s">
        <v>19</v>
      </c>
      <c r="G9" s="12">
        <v>440.63600000000002</v>
      </c>
      <c r="H9" s="12">
        <v>1057.6279999999999</v>
      </c>
      <c r="N9" s="3"/>
      <c r="O9" s="15"/>
      <c r="P9" s="15"/>
      <c r="R9" s="3"/>
    </row>
    <row r="10" spans="2:18" ht="15" customHeight="1" x14ac:dyDescent="0.2">
      <c r="B10" s="137" t="s">
        <v>88</v>
      </c>
      <c r="C10" s="39">
        <v>58.03</v>
      </c>
      <c r="D10" s="39">
        <v>87.13</v>
      </c>
      <c r="F10" s="137" t="s">
        <v>81</v>
      </c>
      <c r="G10" s="39">
        <v>625.68799999999999</v>
      </c>
      <c r="H10" s="39">
        <v>1052.855</v>
      </c>
      <c r="O10" s="15"/>
      <c r="P10" s="15"/>
      <c r="R10" s="3"/>
    </row>
    <row r="11" spans="2:18" ht="15" customHeight="1" x14ac:dyDescent="0.2">
      <c r="B11" s="136" t="s">
        <v>87</v>
      </c>
      <c r="C11" s="4">
        <v>40.991</v>
      </c>
      <c r="D11" s="4">
        <v>78.272000000000006</v>
      </c>
      <c r="F11" s="136" t="s">
        <v>35</v>
      </c>
      <c r="G11" s="4">
        <v>508.18700000000001</v>
      </c>
      <c r="H11" s="4">
        <v>909.94399999999996</v>
      </c>
      <c r="M11" s="3"/>
      <c r="N11" s="3"/>
      <c r="O11" s="15"/>
      <c r="P11" s="15"/>
      <c r="R11" s="3"/>
    </row>
    <row r="12" spans="2:18" ht="15" customHeight="1" x14ac:dyDescent="0.2">
      <c r="B12" s="137" t="s">
        <v>42</v>
      </c>
      <c r="C12" s="39">
        <v>31.734000000000002</v>
      </c>
      <c r="D12" s="39">
        <v>72.838999999999999</v>
      </c>
      <c r="F12" s="137" t="s">
        <v>53</v>
      </c>
      <c r="G12" s="39">
        <v>345.71499999999997</v>
      </c>
      <c r="H12" s="39">
        <v>463.67599999999999</v>
      </c>
      <c r="M12" s="3"/>
      <c r="N12" s="3"/>
      <c r="O12" s="15"/>
      <c r="P12" s="15"/>
      <c r="R12" s="3"/>
    </row>
    <row r="13" spans="2:18" ht="15" customHeight="1" x14ac:dyDescent="0.2">
      <c r="B13" s="136" t="s">
        <v>54</v>
      </c>
      <c r="C13" s="4">
        <v>33.457999999999998</v>
      </c>
      <c r="D13" s="4">
        <v>63.298000000000002</v>
      </c>
      <c r="F13" s="136" t="s">
        <v>42</v>
      </c>
      <c r="G13" s="4">
        <v>242.631</v>
      </c>
      <c r="H13" s="4">
        <v>454.27600000000001</v>
      </c>
      <c r="O13" s="15"/>
      <c r="P13" s="15"/>
      <c r="R13" s="3"/>
    </row>
    <row r="14" spans="2:18" ht="15" customHeight="1" x14ac:dyDescent="0.2">
      <c r="B14" s="137" t="s">
        <v>41</v>
      </c>
      <c r="C14" s="39">
        <v>31.135999999999999</v>
      </c>
      <c r="D14" s="39">
        <v>56.396000000000001</v>
      </c>
      <c r="F14" s="137" t="s">
        <v>67</v>
      </c>
      <c r="G14" s="39">
        <v>211.23</v>
      </c>
      <c r="H14" s="39">
        <v>402.41399999999999</v>
      </c>
      <c r="L14" s="15"/>
      <c r="M14" s="15"/>
      <c r="N14" s="3"/>
      <c r="O14" s="15"/>
      <c r="P14" s="15"/>
      <c r="R14" s="3"/>
    </row>
    <row r="15" spans="2:18" ht="15" customHeight="1" x14ac:dyDescent="0.2">
      <c r="B15" s="136" t="s">
        <v>53</v>
      </c>
      <c r="C15" s="4">
        <v>13.27</v>
      </c>
      <c r="D15" s="4">
        <v>20.553999999999998</v>
      </c>
      <c r="F15" s="136" t="s">
        <v>54</v>
      </c>
      <c r="G15" s="4">
        <v>188.827</v>
      </c>
      <c r="H15" s="4">
        <v>388.22399999999999</v>
      </c>
      <c r="N15" s="3"/>
      <c r="O15" s="15"/>
      <c r="P15" s="15"/>
      <c r="R15" s="3"/>
    </row>
    <row r="16" spans="2:18" ht="15" customHeight="1" x14ac:dyDescent="0.2">
      <c r="B16" s="137" t="s">
        <v>55</v>
      </c>
      <c r="C16" s="39">
        <v>3.238</v>
      </c>
      <c r="D16" s="39">
        <v>12.94</v>
      </c>
      <c r="F16" s="137" t="s">
        <v>95</v>
      </c>
      <c r="G16" s="39">
        <v>506.03699999999998</v>
      </c>
      <c r="H16" s="39">
        <v>356.67200000000003</v>
      </c>
      <c r="N16" s="3"/>
      <c r="O16" s="15"/>
      <c r="P16" s="15"/>
      <c r="R16" s="3"/>
    </row>
    <row r="17" spans="2:18" ht="15" customHeight="1" x14ac:dyDescent="0.2">
      <c r="B17" s="136" t="s">
        <v>67</v>
      </c>
      <c r="C17" s="12">
        <v>6.7729999999999997</v>
      </c>
      <c r="D17" s="12">
        <v>12.901999999999999</v>
      </c>
      <c r="F17" s="136" t="s">
        <v>41</v>
      </c>
      <c r="G17" s="12">
        <v>126.61499999999999</v>
      </c>
      <c r="H17" s="12">
        <v>337.25400000000002</v>
      </c>
      <c r="M17" s="3"/>
      <c r="N17" s="3"/>
      <c r="O17" s="15"/>
      <c r="P17" s="15"/>
      <c r="R17" s="3"/>
    </row>
    <row r="18" spans="2:18" ht="15" customHeight="1" x14ac:dyDescent="0.2">
      <c r="B18" s="137" t="s">
        <v>81</v>
      </c>
      <c r="C18" s="39">
        <v>66.742999999999995</v>
      </c>
      <c r="D18" s="39">
        <v>11.097</v>
      </c>
      <c r="F18" s="137" t="s">
        <v>97</v>
      </c>
      <c r="G18" s="39">
        <v>208.572</v>
      </c>
      <c r="H18" s="39">
        <v>298.77100000000002</v>
      </c>
      <c r="O18" s="15"/>
      <c r="P18" s="15"/>
      <c r="R18" s="3"/>
    </row>
    <row r="19" spans="2:18" ht="15" customHeight="1" x14ac:dyDescent="0.2">
      <c r="B19" s="136" t="s">
        <v>96</v>
      </c>
      <c r="C19" s="12">
        <v>40</v>
      </c>
      <c r="D19" s="12">
        <v>10.8</v>
      </c>
      <c r="F19" s="136" t="s">
        <v>22</v>
      </c>
      <c r="G19" s="12">
        <v>123.14700000000001</v>
      </c>
      <c r="H19" s="12">
        <v>234.953</v>
      </c>
      <c r="M19" s="3"/>
      <c r="O19" s="15"/>
      <c r="P19" s="15"/>
      <c r="R19" s="3"/>
    </row>
    <row r="20" spans="2:18" ht="15" customHeight="1" x14ac:dyDescent="0.2">
      <c r="B20" s="137" t="s">
        <v>44</v>
      </c>
      <c r="C20" s="39">
        <v>6.048</v>
      </c>
      <c r="D20" s="39">
        <v>9.5809999999999995</v>
      </c>
      <c r="F20" s="137" t="s">
        <v>82</v>
      </c>
      <c r="G20" s="39">
        <v>89.819000000000003</v>
      </c>
      <c r="H20" s="39">
        <v>223.369</v>
      </c>
      <c r="O20" s="15"/>
      <c r="P20" s="15"/>
      <c r="R20" s="3"/>
    </row>
    <row r="21" spans="2:18" ht="15" customHeight="1" x14ac:dyDescent="0.2">
      <c r="B21" s="136" t="s">
        <v>97</v>
      </c>
      <c r="C21" s="4">
        <v>2.3050000000000002</v>
      </c>
      <c r="D21" s="4">
        <v>4.99</v>
      </c>
      <c r="F21" s="136" t="s">
        <v>68</v>
      </c>
      <c r="G21" s="4">
        <v>107.526</v>
      </c>
      <c r="H21" s="4">
        <v>179.53399999999999</v>
      </c>
      <c r="M21" s="3"/>
      <c r="O21" s="15"/>
      <c r="P21" s="15"/>
      <c r="R21" s="3"/>
    </row>
    <row r="22" spans="2:18" ht="15" customHeight="1" x14ac:dyDescent="0.2">
      <c r="B22" s="138" t="s">
        <v>22</v>
      </c>
      <c r="C22" s="54">
        <v>2.1579999999999999</v>
      </c>
      <c r="D22" s="54">
        <v>4.8280000000000003</v>
      </c>
      <c r="F22" s="138" t="s">
        <v>23</v>
      </c>
      <c r="G22" s="54">
        <v>55.73</v>
      </c>
      <c r="H22" s="54">
        <v>122.48099999999999</v>
      </c>
      <c r="M22" s="3"/>
      <c r="N22" s="3"/>
      <c r="O22" s="15"/>
      <c r="P22" s="15"/>
      <c r="R22" s="3"/>
    </row>
    <row r="23" spans="2:18" ht="15" customHeight="1" x14ac:dyDescent="0.2">
      <c r="B23" s="136" t="s">
        <v>36</v>
      </c>
      <c r="C23" s="4">
        <f>C24-SUM(C5:C22)</f>
        <v>3.9760000000023865</v>
      </c>
      <c r="D23" s="4">
        <f t="shared" ref="D23" si="0">D24-SUM(D5:D22)</f>
        <v>7.8090000000011059</v>
      </c>
      <c r="F23" s="136" t="s">
        <v>36</v>
      </c>
      <c r="G23" s="4">
        <f>G24-SUM(G5:G22)</f>
        <v>329.49700000001394</v>
      </c>
      <c r="H23" s="4">
        <f t="shared" ref="H23" si="1">H24-SUM(H5:H22)</f>
        <v>556.31600000001345</v>
      </c>
      <c r="O23" s="15"/>
      <c r="P23" s="15"/>
      <c r="R23" s="3"/>
    </row>
    <row r="24" spans="2:18" ht="19.5" customHeight="1" x14ac:dyDescent="0.2">
      <c r="B24" s="139" t="s">
        <v>20</v>
      </c>
      <c r="C24" s="86">
        <v>29706.438999999995</v>
      </c>
      <c r="D24" s="86">
        <v>22966.056</v>
      </c>
      <c r="F24" s="139" t="s">
        <v>20</v>
      </c>
      <c r="G24" s="86">
        <v>28816.647000000019</v>
      </c>
      <c r="H24" s="86">
        <v>37780.531000000017</v>
      </c>
      <c r="M24" s="3"/>
      <c r="N24" s="3"/>
      <c r="O24" s="15"/>
      <c r="P24" s="15"/>
      <c r="R24" s="3"/>
    </row>
    <row r="25" spans="2:18" ht="25.5" customHeight="1" x14ac:dyDescent="0.2">
      <c r="B25" s="58"/>
      <c r="C25" s="59"/>
      <c r="D25" s="59"/>
      <c r="E25" s="60"/>
      <c r="F25" s="58"/>
      <c r="G25" s="59"/>
      <c r="H25" s="59"/>
      <c r="I25" s="60"/>
      <c r="J25" s="3"/>
      <c r="O25" s="15"/>
      <c r="P25" s="15"/>
      <c r="R25" s="3"/>
    </row>
    <row r="26" spans="2:18" ht="30" customHeight="1" x14ac:dyDescent="0.2">
      <c r="B26" s="57" t="s">
        <v>94</v>
      </c>
      <c r="H26" s="23" t="s">
        <v>27</v>
      </c>
      <c r="J26" s="3"/>
      <c r="K26" s="3"/>
      <c r="M26" s="3"/>
      <c r="O26" s="15"/>
      <c r="P26" s="15"/>
      <c r="R26" s="3"/>
    </row>
    <row r="27" spans="2:18" ht="20.100000000000001" customHeight="1" x14ac:dyDescent="0.2">
      <c r="B27" s="62" t="s">
        <v>84</v>
      </c>
      <c r="G27" s="60"/>
      <c r="H27" s="60"/>
      <c r="J27" s="3"/>
      <c r="K27" s="3"/>
      <c r="M27" s="3"/>
      <c r="N27" s="3"/>
      <c r="O27" s="15"/>
      <c r="P27" s="15"/>
      <c r="R27" s="3"/>
    </row>
    <row r="28" spans="2:18" ht="20.100000000000001" customHeight="1" x14ac:dyDescent="0.2">
      <c r="B28" s="111" t="s">
        <v>85</v>
      </c>
      <c r="F28" s="62" t="s">
        <v>86</v>
      </c>
      <c r="J28" s="3"/>
      <c r="K28" s="3"/>
      <c r="O28" s="15"/>
      <c r="P28" s="15"/>
      <c r="R28" s="3"/>
    </row>
    <row r="29" spans="2:18" ht="29.25" customHeight="1" x14ac:dyDescent="0.2">
      <c r="B29" s="10"/>
      <c r="C29" s="21" t="s">
        <v>39</v>
      </c>
      <c r="D29" s="21" t="s">
        <v>28</v>
      </c>
      <c r="E29" s="22"/>
      <c r="F29" s="10"/>
      <c r="G29" s="21" t="s">
        <v>39</v>
      </c>
      <c r="H29" s="21" t="s">
        <v>28</v>
      </c>
      <c r="I29" s="15"/>
      <c r="K29" s="3"/>
      <c r="O29" s="15"/>
      <c r="P29" s="15"/>
      <c r="R29" s="3"/>
    </row>
    <row r="30" spans="2:18" ht="15" customHeight="1" x14ac:dyDescent="0.2">
      <c r="B30" s="136" t="s">
        <v>18</v>
      </c>
      <c r="C30" s="4">
        <v>10673.022999999999</v>
      </c>
      <c r="D30" s="4">
        <v>11904.517</v>
      </c>
      <c r="F30" s="136" t="s">
        <v>18</v>
      </c>
      <c r="G30" s="4">
        <v>20788.341</v>
      </c>
      <c r="H30" s="4">
        <v>28446.235000000001</v>
      </c>
      <c r="I30" s="15"/>
      <c r="O30" s="15"/>
      <c r="P30" s="15"/>
      <c r="R30" s="3"/>
    </row>
    <row r="31" spans="2:18" ht="15" customHeight="1" x14ac:dyDescent="0.2">
      <c r="B31" s="137" t="s">
        <v>89</v>
      </c>
      <c r="C31" s="39">
        <v>67.123999999999995</v>
      </c>
      <c r="D31" s="39">
        <v>41.655000000000001</v>
      </c>
      <c r="F31" s="137" t="s">
        <v>23</v>
      </c>
      <c r="G31" s="39">
        <v>63.893000000000001</v>
      </c>
      <c r="H31" s="39">
        <v>426.62799999999999</v>
      </c>
      <c r="I31" s="15"/>
      <c r="O31" s="15"/>
      <c r="P31" s="15"/>
      <c r="R31" s="3"/>
    </row>
    <row r="32" spans="2:18" ht="15" customHeight="1" x14ac:dyDescent="0.2">
      <c r="B32" s="136" t="s">
        <v>81</v>
      </c>
      <c r="C32" s="4">
        <v>6.26</v>
      </c>
      <c r="D32" s="4">
        <v>36.795999999999999</v>
      </c>
      <c r="F32" s="136" t="s">
        <v>22</v>
      </c>
      <c r="G32" s="4">
        <v>89.623999999999995</v>
      </c>
      <c r="H32" s="4">
        <v>299.90499999999997</v>
      </c>
      <c r="I32" s="15"/>
      <c r="N32" s="3"/>
      <c r="O32" s="15"/>
      <c r="P32" s="15"/>
      <c r="R32" s="3"/>
    </row>
    <row r="33" spans="2:18" ht="15" customHeight="1" x14ac:dyDescent="0.2">
      <c r="B33" s="137" t="s">
        <v>23</v>
      </c>
      <c r="C33" s="39">
        <v>11.007</v>
      </c>
      <c r="D33" s="39">
        <v>23.885999999999999</v>
      </c>
      <c r="F33" s="137" t="s">
        <v>81</v>
      </c>
      <c r="G33" s="39">
        <v>21.579000000000001</v>
      </c>
      <c r="H33" s="39">
        <v>52.838000000000001</v>
      </c>
      <c r="I33" s="15"/>
      <c r="N33" s="3"/>
      <c r="O33" s="15"/>
      <c r="P33" s="15"/>
      <c r="R33" s="3"/>
    </row>
    <row r="34" spans="2:18" ht="15" customHeight="1" x14ac:dyDescent="0.2">
      <c r="B34" s="136" t="s">
        <v>36</v>
      </c>
      <c r="C34" s="4">
        <f>C35-SUM(C30:C33)</f>
        <v>7.2249999999985448</v>
      </c>
      <c r="D34" s="4">
        <f t="shared" ref="D34" si="2">D35-SUM(D30:D33)</f>
        <v>29.958999999998923</v>
      </c>
      <c r="F34" s="136" t="s">
        <v>36</v>
      </c>
      <c r="G34" s="4">
        <f>G35-SUM(G30:G33)</f>
        <v>27.89799999999741</v>
      </c>
      <c r="H34" s="4">
        <f t="shared" ref="H34" si="3">H35-SUM(H30:H33)</f>
        <v>54.16099999999642</v>
      </c>
      <c r="I34" s="15"/>
      <c r="M34" s="3"/>
      <c r="O34" s="15"/>
      <c r="P34" s="15"/>
      <c r="R34" s="3"/>
    </row>
    <row r="35" spans="2:18" ht="15" customHeight="1" x14ac:dyDescent="0.2">
      <c r="B35" s="139" t="s">
        <v>20</v>
      </c>
      <c r="C35" s="87">
        <v>10764.638999999997</v>
      </c>
      <c r="D35" s="87">
        <v>12036.813</v>
      </c>
      <c r="F35" s="139" t="s">
        <v>20</v>
      </c>
      <c r="G35" s="87">
        <v>20991.334999999999</v>
      </c>
      <c r="H35" s="87">
        <v>29279.766999999996</v>
      </c>
      <c r="I35" s="15"/>
      <c r="M35" s="3"/>
      <c r="O35" s="15"/>
      <c r="P35" s="15"/>
      <c r="R35" s="3"/>
    </row>
    <row r="36" spans="2:18" x14ac:dyDescent="0.2">
      <c r="B36" s="56"/>
      <c r="G36" s="3"/>
      <c r="I36" s="15"/>
      <c r="M36" s="3"/>
      <c r="O36" s="15"/>
      <c r="P36" s="15"/>
      <c r="R36" s="3"/>
    </row>
    <row r="37" spans="2:18" x14ac:dyDescent="0.2">
      <c r="I37" s="15"/>
      <c r="O37" s="15"/>
      <c r="P37" s="15"/>
      <c r="R37" s="3"/>
    </row>
    <row r="38" spans="2:18" x14ac:dyDescent="0.2">
      <c r="I38" s="15"/>
      <c r="L38" s="15"/>
      <c r="O38" s="15"/>
      <c r="P38" s="15"/>
      <c r="R38" s="3"/>
    </row>
    <row r="39" spans="2:18" x14ac:dyDescent="0.2">
      <c r="I39" s="15"/>
      <c r="O39" s="15"/>
      <c r="P39" s="15"/>
      <c r="R39" s="3"/>
    </row>
    <row r="40" spans="2:18" x14ac:dyDescent="0.2">
      <c r="I40" s="15"/>
      <c r="M40" s="3"/>
      <c r="N40" s="3"/>
      <c r="O40" s="15"/>
      <c r="P40" s="15"/>
      <c r="R40" s="3"/>
    </row>
    <row r="41" spans="2:18" x14ac:dyDescent="0.2">
      <c r="M41" s="3"/>
      <c r="N41" s="3"/>
      <c r="O41" s="15"/>
      <c r="P41" s="15"/>
      <c r="R41" s="3"/>
    </row>
    <row r="42" spans="2:18" x14ac:dyDescent="0.2">
      <c r="M42" s="3"/>
      <c r="O42" s="15"/>
      <c r="P42" s="15"/>
      <c r="R42" s="3"/>
    </row>
    <row r="43" spans="2:18" x14ac:dyDescent="0.2">
      <c r="G43" s="15"/>
      <c r="H43" s="15"/>
      <c r="O43" s="15"/>
      <c r="P43" s="15"/>
      <c r="R43" s="3"/>
    </row>
    <row r="44" spans="2:18" x14ac:dyDescent="0.2">
      <c r="G44" s="15"/>
      <c r="H44" s="15"/>
      <c r="O44" s="15"/>
      <c r="P44" s="15"/>
      <c r="Q44" s="15"/>
      <c r="R44" s="15"/>
    </row>
    <row r="45" spans="2:18" x14ac:dyDescent="0.2">
      <c r="G45" s="15"/>
      <c r="H45" s="15"/>
      <c r="I45" s="15"/>
      <c r="L45" s="15"/>
      <c r="M45" s="15"/>
      <c r="O45" s="15"/>
      <c r="P45" s="15"/>
      <c r="R45" s="3"/>
    </row>
    <row r="46" spans="2:18" x14ac:dyDescent="0.2">
      <c r="G46" s="15"/>
      <c r="H46" s="15"/>
      <c r="I46" s="15"/>
      <c r="O46" s="15"/>
      <c r="P46" s="15"/>
      <c r="R46" s="3"/>
    </row>
    <row r="47" spans="2:18" x14ac:dyDescent="0.2">
      <c r="G47" s="15"/>
      <c r="H47" s="15"/>
      <c r="I47" s="15"/>
      <c r="N47" s="3"/>
      <c r="O47" s="15"/>
      <c r="P47" s="15"/>
      <c r="R47" s="3"/>
    </row>
    <row r="48" spans="2:18" x14ac:dyDescent="0.2">
      <c r="G48" s="15"/>
      <c r="H48" s="15"/>
      <c r="I48" s="15"/>
      <c r="M48" s="3"/>
      <c r="O48" s="15"/>
      <c r="P48" s="15"/>
      <c r="R48" s="3"/>
    </row>
    <row r="49" spans="7:18" x14ac:dyDescent="0.2">
      <c r="G49" s="15"/>
      <c r="H49" s="15"/>
      <c r="I49" s="15"/>
      <c r="L49" s="15"/>
      <c r="M49" s="3"/>
      <c r="O49" s="15"/>
      <c r="P49" s="15"/>
      <c r="R49" s="3"/>
    </row>
    <row r="50" spans="7:18" x14ac:dyDescent="0.2">
      <c r="G50" s="15"/>
      <c r="H50" s="15"/>
      <c r="I50" s="15"/>
      <c r="N50" s="3"/>
      <c r="O50" s="15"/>
      <c r="P50" s="15"/>
      <c r="R50" s="3"/>
    </row>
    <row r="51" spans="7:18" x14ac:dyDescent="0.2">
      <c r="G51" s="15"/>
      <c r="H51" s="15"/>
      <c r="I51" s="15"/>
      <c r="O51" s="15"/>
      <c r="P51" s="15"/>
      <c r="R51" s="3"/>
    </row>
    <row r="52" spans="7:18" x14ac:dyDescent="0.2">
      <c r="G52" s="15"/>
      <c r="H52" s="15"/>
      <c r="I52" s="15"/>
      <c r="N52" s="3"/>
      <c r="O52" s="15"/>
      <c r="P52" s="15"/>
      <c r="R52" s="3"/>
    </row>
    <row r="53" spans="7:18" x14ac:dyDescent="0.2">
      <c r="G53" s="15"/>
      <c r="H53" s="15"/>
      <c r="I53" s="15"/>
      <c r="N53" s="3"/>
      <c r="O53" s="15"/>
      <c r="P53" s="15"/>
      <c r="R53" s="3"/>
    </row>
    <row r="54" spans="7:18" x14ac:dyDescent="0.2">
      <c r="G54" s="15"/>
      <c r="H54" s="15"/>
      <c r="I54" s="15"/>
      <c r="O54" s="15"/>
      <c r="P54" s="15"/>
      <c r="R54" s="3"/>
    </row>
    <row r="55" spans="7:18" x14ac:dyDescent="0.2">
      <c r="G55" s="15"/>
      <c r="H55" s="15"/>
      <c r="I55" s="15"/>
      <c r="O55" s="15"/>
      <c r="P55" s="15"/>
      <c r="R55" s="3"/>
    </row>
    <row r="56" spans="7:18" x14ac:dyDescent="0.2">
      <c r="H56" s="15"/>
      <c r="I56" s="15"/>
      <c r="M56" s="3"/>
      <c r="N56" s="3"/>
      <c r="O56" s="15"/>
      <c r="P56" s="15"/>
      <c r="R56" s="3"/>
    </row>
    <row r="57" spans="7:18" x14ac:dyDescent="0.2">
      <c r="G57" s="15"/>
      <c r="N57" s="3"/>
      <c r="O57" s="15"/>
      <c r="P57" s="15"/>
      <c r="R57" s="3"/>
    </row>
    <row r="58" spans="7:18" x14ac:dyDescent="0.2">
      <c r="G58" s="15"/>
      <c r="H58" s="15"/>
      <c r="I58" s="15"/>
      <c r="M58" s="3"/>
      <c r="O58" s="15"/>
      <c r="P58" s="15"/>
      <c r="R58" s="3"/>
    </row>
    <row r="59" spans="7:18" x14ac:dyDescent="0.2">
      <c r="G59" s="15"/>
      <c r="H59" s="15"/>
      <c r="I59" s="15"/>
      <c r="O59" s="15"/>
      <c r="P59" s="15"/>
      <c r="R59" s="3"/>
    </row>
    <row r="60" spans="7:18" x14ac:dyDescent="0.2">
      <c r="G60" s="15"/>
      <c r="H60" s="15"/>
      <c r="I60" s="15"/>
      <c r="L60" s="15"/>
      <c r="M60" s="3"/>
      <c r="O60" s="15"/>
      <c r="P60" s="15"/>
      <c r="R60" s="3"/>
    </row>
    <row r="61" spans="7:18" x14ac:dyDescent="0.2">
      <c r="G61" s="15"/>
      <c r="H61" s="15"/>
      <c r="I61" s="15"/>
      <c r="N61" s="3"/>
      <c r="O61" s="15"/>
      <c r="P61" s="15"/>
      <c r="R61" s="3"/>
    </row>
    <row r="62" spans="7:18" x14ac:dyDescent="0.2">
      <c r="G62" s="15"/>
      <c r="H62" s="15"/>
      <c r="I62" s="15"/>
      <c r="M62" s="3"/>
      <c r="O62" s="15"/>
      <c r="P62" s="15"/>
      <c r="R62" s="3"/>
    </row>
    <row r="63" spans="7:18" x14ac:dyDescent="0.2">
      <c r="G63" s="15"/>
      <c r="H63" s="15"/>
      <c r="I63" s="15"/>
      <c r="N63" s="3"/>
      <c r="O63" s="15"/>
      <c r="P63" s="15"/>
      <c r="R63" s="3"/>
    </row>
    <row r="64" spans="7:18" x14ac:dyDescent="0.2">
      <c r="G64" s="15"/>
      <c r="H64" s="15"/>
      <c r="I64" s="15"/>
      <c r="M64" s="3"/>
      <c r="O64" s="15"/>
      <c r="P64" s="15"/>
      <c r="R64" s="3"/>
    </row>
    <row r="65" spans="7:18" x14ac:dyDescent="0.2">
      <c r="G65" s="15"/>
      <c r="H65" s="15"/>
      <c r="I65" s="15"/>
      <c r="M65" s="3"/>
      <c r="O65" s="15"/>
      <c r="P65" s="15"/>
      <c r="R65" s="3"/>
    </row>
    <row r="66" spans="7:18" x14ac:dyDescent="0.2">
      <c r="G66" s="15"/>
      <c r="H66" s="15"/>
      <c r="I66" s="15"/>
      <c r="O66" s="15"/>
      <c r="P66" s="15"/>
      <c r="R66" s="3"/>
    </row>
    <row r="67" spans="7:18" x14ac:dyDescent="0.2">
      <c r="G67" s="15"/>
      <c r="H67" s="15"/>
      <c r="I67" s="15"/>
      <c r="O67" s="15"/>
      <c r="P67" s="15"/>
      <c r="R67" s="3"/>
    </row>
    <row r="68" spans="7:18" x14ac:dyDescent="0.2">
      <c r="G68" s="15"/>
      <c r="H68" s="15"/>
      <c r="I68" s="15"/>
      <c r="N68" s="3"/>
      <c r="O68" s="15"/>
      <c r="P68" s="15"/>
      <c r="R68" s="3"/>
    </row>
    <row r="69" spans="7:18" x14ac:dyDescent="0.2">
      <c r="G69" s="15"/>
      <c r="H69" s="15"/>
      <c r="I69" s="15"/>
      <c r="M69" s="3"/>
      <c r="O69" s="15"/>
      <c r="P69" s="15"/>
      <c r="R69" s="3"/>
    </row>
    <row r="70" spans="7:18" x14ac:dyDescent="0.2">
      <c r="G70" s="15"/>
      <c r="H70" s="15"/>
      <c r="I70" s="15"/>
      <c r="N70" s="3"/>
      <c r="O70" s="15"/>
      <c r="P70" s="15"/>
      <c r="R70" s="3"/>
    </row>
    <row r="71" spans="7:18" x14ac:dyDescent="0.2">
      <c r="G71" s="15"/>
      <c r="H71" s="15"/>
      <c r="I71" s="15"/>
      <c r="O71" s="15"/>
      <c r="P71" s="15"/>
    </row>
    <row r="72" spans="7:18" x14ac:dyDescent="0.2">
      <c r="G72" s="15"/>
      <c r="H72" s="15"/>
      <c r="I72" s="15"/>
      <c r="O72" s="15"/>
      <c r="P72" s="15"/>
      <c r="Q72" s="15"/>
    </row>
    <row r="73" spans="7:18" x14ac:dyDescent="0.2">
      <c r="G73" s="15"/>
      <c r="H73" s="15"/>
      <c r="I73" s="15"/>
      <c r="O73" s="15"/>
      <c r="P73" s="15"/>
      <c r="Q73" s="15"/>
    </row>
    <row r="74" spans="7:18" x14ac:dyDescent="0.2">
      <c r="G74" s="15"/>
      <c r="H74" s="15"/>
      <c r="I74" s="15"/>
      <c r="O74" s="15"/>
      <c r="P74" s="15"/>
      <c r="Q74" s="15"/>
    </row>
    <row r="75" spans="7:18" x14ac:dyDescent="0.2">
      <c r="G75" s="15"/>
      <c r="H75" s="15"/>
      <c r="I75" s="15"/>
      <c r="O75" s="15"/>
      <c r="P75" s="15"/>
      <c r="Q75" s="15"/>
    </row>
    <row r="76" spans="7:18" x14ac:dyDescent="0.2">
      <c r="G76" s="15"/>
      <c r="H76" s="15"/>
      <c r="I76" s="15"/>
      <c r="O76" s="15"/>
      <c r="P76" s="15"/>
      <c r="Q76" s="15"/>
    </row>
    <row r="77" spans="7:18" x14ac:dyDescent="0.2">
      <c r="G77" s="15"/>
      <c r="H77" s="15"/>
      <c r="I77" s="15"/>
      <c r="O77" s="15"/>
      <c r="P77" s="15"/>
      <c r="Q77" s="15"/>
    </row>
    <row r="78" spans="7:18" x14ac:dyDescent="0.2">
      <c r="G78" s="15"/>
      <c r="H78" s="15"/>
      <c r="I78" s="15"/>
      <c r="O78" s="15"/>
      <c r="P78" s="15"/>
      <c r="Q78" s="15"/>
    </row>
    <row r="79" spans="7:18" x14ac:dyDescent="0.2">
      <c r="G79" s="15"/>
      <c r="H79" s="15"/>
      <c r="I79" s="15"/>
      <c r="O79" s="15"/>
      <c r="P79" s="15"/>
      <c r="Q79" s="15"/>
    </row>
    <row r="80" spans="7:18" x14ac:dyDescent="0.2">
      <c r="G80" s="15"/>
      <c r="H80" s="15"/>
      <c r="I80" s="15"/>
      <c r="O80" s="15"/>
      <c r="P80" s="15"/>
      <c r="Q80" s="15"/>
    </row>
    <row r="81" spans="7:17" x14ac:dyDescent="0.2">
      <c r="G81" s="15"/>
      <c r="H81" s="15"/>
      <c r="I81" s="15"/>
      <c r="O81" s="15"/>
      <c r="P81" s="15"/>
    </row>
    <row r="82" spans="7:17" x14ac:dyDescent="0.2">
      <c r="G82" s="15"/>
      <c r="H82" s="15"/>
      <c r="I82" s="15"/>
      <c r="O82" s="15"/>
      <c r="P82" s="15"/>
    </row>
    <row r="83" spans="7:17" x14ac:dyDescent="0.2">
      <c r="G83" s="15"/>
      <c r="H83" s="15"/>
      <c r="I83" s="15"/>
      <c r="O83" s="15"/>
      <c r="P83" s="15"/>
    </row>
    <row r="84" spans="7:17" x14ac:dyDescent="0.2">
      <c r="G84" s="15"/>
      <c r="H84" s="15"/>
      <c r="I84" s="15"/>
      <c r="O84" s="15"/>
      <c r="P84" s="15"/>
      <c r="Q84" s="15"/>
    </row>
    <row r="85" spans="7:17" x14ac:dyDescent="0.2">
      <c r="G85" s="15"/>
      <c r="H85" s="15"/>
      <c r="I85" s="15"/>
      <c r="O85" s="15"/>
      <c r="P85" s="15"/>
      <c r="Q85" s="15"/>
    </row>
    <row r="86" spans="7:17" x14ac:dyDescent="0.2">
      <c r="G86" s="15"/>
      <c r="H86" s="15"/>
      <c r="I86" s="15"/>
      <c r="L86" s="3"/>
      <c r="O86" s="15"/>
      <c r="P86" s="15"/>
      <c r="Q86" s="15"/>
    </row>
    <row r="87" spans="7:17" x14ac:dyDescent="0.2">
      <c r="G87" s="15"/>
      <c r="H87" s="15"/>
      <c r="I87" s="15"/>
      <c r="O87" s="15"/>
      <c r="P87" s="15"/>
      <c r="Q87" s="15"/>
    </row>
    <row r="88" spans="7:17" x14ac:dyDescent="0.2">
      <c r="G88" s="15"/>
      <c r="H88" s="15"/>
      <c r="I88" s="15"/>
      <c r="O88" s="15"/>
      <c r="P88" s="15"/>
      <c r="Q88" s="15"/>
    </row>
    <row r="89" spans="7:17" x14ac:dyDescent="0.2">
      <c r="G89" s="15"/>
      <c r="H89" s="15"/>
      <c r="I89" s="15"/>
      <c r="O89" s="15"/>
      <c r="P89" s="15"/>
      <c r="Q89" s="15"/>
    </row>
    <row r="90" spans="7:17" x14ac:dyDescent="0.2">
      <c r="G90" s="15"/>
      <c r="H90" s="15"/>
      <c r="I90" s="15"/>
      <c r="O90" s="15"/>
      <c r="P90" s="15"/>
      <c r="Q90" s="15"/>
    </row>
    <row r="91" spans="7:17" x14ac:dyDescent="0.2">
      <c r="G91" s="15"/>
      <c r="H91" s="15"/>
      <c r="I91" s="15"/>
      <c r="M91" s="15"/>
      <c r="N91" s="15"/>
      <c r="O91" s="15"/>
      <c r="P91" s="15"/>
      <c r="Q91" s="15"/>
    </row>
    <row r="92" spans="7:17" x14ac:dyDescent="0.2">
      <c r="G92" s="15"/>
      <c r="H92" s="15"/>
      <c r="I92" s="15"/>
      <c r="O92" s="15"/>
      <c r="P92" s="15"/>
      <c r="Q92" s="15"/>
    </row>
    <row r="93" spans="7:17" x14ac:dyDescent="0.2">
      <c r="G93" s="15"/>
      <c r="H93" s="15"/>
      <c r="I93" s="15"/>
      <c r="O93" s="15"/>
      <c r="P93" s="15"/>
      <c r="Q93" s="15"/>
    </row>
    <row r="94" spans="7:17" x14ac:dyDescent="0.2">
      <c r="G94" s="15"/>
      <c r="H94" s="15"/>
      <c r="I94" s="15"/>
      <c r="O94" s="15"/>
      <c r="P94" s="15"/>
      <c r="Q94" s="15"/>
    </row>
    <row r="95" spans="7:17" x14ac:dyDescent="0.2">
      <c r="G95" s="15"/>
      <c r="H95" s="15"/>
      <c r="I95" s="15"/>
      <c r="O95" s="15"/>
      <c r="P95" s="15"/>
      <c r="Q95" s="15"/>
    </row>
    <row r="96" spans="7:17" x14ac:dyDescent="0.2">
      <c r="G96" s="15"/>
      <c r="H96" s="15"/>
      <c r="I96" s="15"/>
      <c r="O96" s="15"/>
      <c r="P96" s="15"/>
      <c r="Q96" s="15"/>
    </row>
    <row r="97" spans="7:17" x14ac:dyDescent="0.2">
      <c r="G97" s="15"/>
      <c r="H97" s="15"/>
      <c r="I97" s="15"/>
      <c r="O97" s="15"/>
      <c r="P97" s="15"/>
      <c r="Q97" s="15"/>
    </row>
    <row r="98" spans="7:17" x14ac:dyDescent="0.2">
      <c r="G98" s="15"/>
      <c r="H98" s="15"/>
      <c r="I98" s="15"/>
      <c r="O98" s="15"/>
      <c r="P98" s="15"/>
      <c r="Q98" s="15"/>
    </row>
    <row r="99" spans="7:17" x14ac:dyDescent="0.2">
      <c r="G99" s="15"/>
      <c r="H99" s="15"/>
      <c r="I99" s="15"/>
      <c r="O99" s="15"/>
      <c r="P99" s="15"/>
      <c r="Q99" s="15"/>
    </row>
    <row r="100" spans="7:17" x14ac:dyDescent="0.2">
      <c r="G100" s="15"/>
      <c r="H100" s="15"/>
      <c r="I100" s="15"/>
      <c r="O100" s="15"/>
      <c r="P100" s="15"/>
      <c r="Q100" s="15"/>
    </row>
    <row r="101" spans="7:17" x14ac:dyDescent="0.2">
      <c r="G101" s="15"/>
      <c r="H101" s="15"/>
      <c r="I101" s="15"/>
      <c r="L101" s="3"/>
      <c r="O101" s="15"/>
      <c r="P101" s="15"/>
      <c r="Q101" s="15"/>
    </row>
    <row r="102" spans="7:17" x14ac:dyDescent="0.2">
      <c r="G102" s="15"/>
      <c r="H102" s="15"/>
      <c r="I102" s="15"/>
      <c r="O102" s="15"/>
      <c r="P102" s="15"/>
      <c r="Q102" s="15"/>
    </row>
    <row r="103" spans="7:17" x14ac:dyDescent="0.2">
      <c r="G103" s="15"/>
      <c r="H103" s="15"/>
      <c r="I103" s="15"/>
      <c r="O103" s="15"/>
      <c r="P103" s="15"/>
      <c r="Q103" s="15"/>
    </row>
    <row r="104" spans="7:17" x14ac:dyDescent="0.2">
      <c r="G104" s="15"/>
      <c r="H104" s="15"/>
      <c r="I104" s="15"/>
      <c r="O104" s="15"/>
      <c r="P104" s="15"/>
      <c r="Q104" s="15"/>
    </row>
    <row r="105" spans="7:17" x14ac:dyDescent="0.2">
      <c r="G105" s="15"/>
      <c r="H105" s="15"/>
      <c r="I105" s="15"/>
      <c r="O105" s="15"/>
      <c r="P105" s="15"/>
      <c r="Q105" s="15"/>
    </row>
    <row r="106" spans="7:17" x14ac:dyDescent="0.2">
      <c r="G106" s="15"/>
      <c r="H106" s="15"/>
      <c r="I106" s="15"/>
      <c r="O106" s="15"/>
      <c r="P106" s="15"/>
      <c r="Q106" s="15"/>
    </row>
    <row r="107" spans="7:17" x14ac:dyDescent="0.2">
      <c r="G107" s="15"/>
      <c r="H107" s="15"/>
      <c r="I107" s="15"/>
      <c r="O107" s="15"/>
      <c r="P107" s="15"/>
      <c r="Q107" s="15"/>
    </row>
    <row r="108" spans="7:17" x14ac:dyDescent="0.2">
      <c r="G108" s="15"/>
      <c r="H108" s="15"/>
      <c r="I108" s="15"/>
      <c r="O108" s="15"/>
      <c r="P108" s="15"/>
      <c r="Q108" s="15"/>
    </row>
    <row r="109" spans="7:17" x14ac:dyDescent="0.2">
      <c r="G109" s="15"/>
      <c r="H109" s="15"/>
      <c r="I109" s="15"/>
      <c r="O109" s="15"/>
      <c r="P109" s="15"/>
      <c r="Q109" s="15"/>
    </row>
    <row r="110" spans="7:17" x14ac:dyDescent="0.2">
      <c r="G110" s="15"/>
      <c r="H110" s="15"/>
      <c r="I110" s="15"/>
      <c r="O110" s="15"/>
      <c r="P110" s="15"/>
      <c r="Q110" s="15"/>
    </row>
    <row r="111" spans="7:17" x14ac:dyDescent="0.2">
      <c r="G111" s="15"/>
      <c r="H111" s="15"/>
      <c r="I111" s="15"/>
      <c r="O111" s="15"/>
      <c r="P111" s="15"/>
      <c r="Q111" s="15"/>
    </row>
    <row r="112" spans="7:17" x14ac:dyDescent="0.2">
      <c r="G112" s="15"/>
      <c r="H112" s="15"/>
      <c r="I112" s="15"/>
      <c r="O112" s="15"/>
      <c r="P112" s="15"/>
      <c r="Q112" s="15"/>
    </row>
    <row r="113" spans="7:17" x14ac:dyDescent="0.2">
      <c r="G113" s="15"/>
      <c r="H113" s="15"/>
      <c r="I113" s="15"/>
      <c r="O113" s="15"/>
      <c r="P113" s="15"/>
      <c r="Q113" s="15"/>
    </row>
    <row r="114" spans="7:17" x14ac:dyDescent="0.2">
      <c r="G114" s="15"/>
      <c r="H114" s="15"/>
      <c r="I114" s="15"/>
      <c r="O114" s="15"/>
      <c r="P114" s="15"/>
      <c r="Q114" s="15"/>
    </row>
    <row r="115" spans="7:17" x14ac:dyDescent="0.2">
      <c r="G115" s="15"/>
      <c r="H115" s="15"/>
      <c r="I115" s="15"/>
      <c r="O115" s="15"/>
      <c r="P115" s="15"/>
      <c r="Q115" s="15"/>
    </row>
    <row r="116" spans="7:17" x14ac:dyDescent="0.2">
      <c r="G116" s="63"/>
      <c r="H116" s="15"/>
      <c r="I116" s="15"/>
      <c r="O116" s="15"/>
      <c r="P116" s="15"/>
      <c r="Q116" s="15"/>
    </row>
    <row r="117" spans="7:17" x14ac:dyDescent="0.2">
      <c r="G117" s="15"/>
      <c r="H117" s="15"/>
      <c r="I117" s="15"/>
      <c r="O117" s="15"/>
      <c r="P117" s="15"/>
      <c r="Q117" s="15"/>
    </row>
    <row r="118" spans="7:17" x14ac:dyDescent="0.2">
      <c r="G118" s="15"/>
      <c r="H118" s="15"/>
      <c r="I118" s="15"/>
      <c r="O118" s="15"/>
      <c r="P118" s="15"/>
      <c r="Q118" s="15"/>
    </row>
    <row r="119" spans="7:17" x14ac:dyDescent="0.2">
      <c r="G119" s="15"/>
      <c r="H119" s="15"/>
      <c r="I119" s="15"/>
      <c r="O119" s="15"/>
      <c r="P119" s="15"/>
      <c r="Q119" s="15"/>
    </row>
    <row r="120" spans="7:17" x14ac:dyDescent="0.2">
      <c r="G120" s="15"/>
      <c r="H120" s="15"/>
      <c r="I120" s="15"/>
      <c r="O120" s="15"/>
      <c r="P120" s="15"/>
      <c r="Q120" s="15"/>
    </row>
    <row r="121" spans="7:17" x14ac:dyDescent="0.2">
      <c r="G121" s="15"/>
      <c r="H121" s="15"/>
      <c r="I121" s="15"/>
      <c r="O121" s="15"/>
      <c r="P121" s="15"/>
      <c r="Q121" s="15"/>
    </row>
    <row r="122" spans="7:17" x14ac:dyDescent="0.2">
      <c r="G122" s="2"/>
      <c r="H122" s="15"/>
      <c r="I122" s="15"/>
      <c r="O122" s="15"/>
      <c r="P122" s="15"/>
      <c r="Q122" s="15"/>
    </row>
    <row r="123" spans="7:17" x14ac:dyDescent="0.2">
      <c r="G123" s="15"/>
      <c r="H123" s="15"/>
      <c r="I123" s="15"/>
      <c r="O123" s="15"/>
      <c r="P123" s="15"/>
      <c r="Q123" s="15"/>
    </row>
    <row r="124" spans="7:17" x14ac:dyDescent="0.2">
      <c r="G124" s="15"/>
      <c r="H124" s="15"/>
      <c r="I124" s="15"/>
      <c r="O124" s="15"/>
      <c r="P124" s="15"/>
      <c r="Q124" s="15"/>
    </row>
    <row r="125" spans="7:17" x14ac:dyDescent="0.2">
      <c r="G125" s="15"/>
      <c r="H125" s="15"/>
      <c r="I125" s="15"/>
      <c r="O125" s="15"/>
      <c r="P125" s="15"/>
      <c r="Q125" s="15"/>
    </row>
    <row r="126" spans="7:17" x14ac:dyDescent="0.2">
      <c r="G126" s="15"/>
      <c r="H126" s="15"/>
      <c r="I126" s="15"/>
      <c r="O126" s="15"/>
      <c r="P126" s="15"/>
      <c r="Q126" s="15"/>
    </row>
    <row r="127" spans="7:17" x14ac:dyDescent="0.2">
      <c r="G127" s="15"/>
      <c r="H127" s="15"/>
      <c r="I127" s="15"/>
      <c r="O127" s="15"/>
      <c r="P127" s="15"/>
      <c r="Q127" s="15"/>
    </row>
    <row r="128" spans="7:17" x14ac:dyDescent="0.2">
      <c r="G128" s="15"/>
      <c r="H128" s="15"/>
      <c r="I128" s="15"/>
      <c r="O128" s="15"/>
      <c r="P128" s="15"/>
      <c r="Q128" s="15"/>
    </row>
    <row r="129" spans="7:17" x14ac:dyDescent="0.2">
      <c r="G129" s="15"/>
      <c r="H129" s="15"/>
      <c r="I129" s="15"/>
      <c r="O129" s="15"/>
      <c r="P129" s="15"/>
      <c r="Q129" s="15"/>
    </row>
    <row r="130" spans="7:17" x14ac:dyDescent="0.2">
      <c r="G130" s="15"/>
      <c r="H130" s="15"/>
      <c r="I130" s="15"/>
      <c r="O130" s="15"/>
      <c r="P130" s="15"/>
      <c r="Q130" s="15"/>
    </row>
    <row r="131" spans="7:17" x14ac:dyDescent="0.2">
      <c r="G131" s="15"/>
      <c r="H131" s="15"/>
      <c r="I131" s="15"/>
      <c r="O131" s="15"/>
      <c r="P131" s="15"/>
      <c r="Q131" s="15"/>
    </row>
    <row r="132" spans="7:17" x14ac:dyDescent="0.2">
      <c r="G132" s="15"/>
      <c r="H132" s="15"/>
      <c r="I132" s="15"/>
      <c r="O132" s="15"/>
      <c r="P132" s="15"/>
      <c r="Q132" s="15"/>
    </row>
    <row r="133" spans="7:17" x14ac:dyDescent="0.2">
      <c r="G133" s="15"/>
      <c r="H133" s="15"/>
      <c r="I133" s="15"/>
      <c r="O133" s="15"/>
      <c r="P133" s="15"/>
      <c r="Q133" s="15"/>
    </row>
    <row r="134" spans="7:17" x14ac:dyDescent="0.2">
      <c r="G134" s="15"/>
      <c r="H134" s="15"/>
      <c r="I134" s="15"/>
      <c r="O134" s="15"/>
      <c r="P134" s="15"/>
      <c r="Q134" s="15"/>
    </row>
    <row r="135" spans="7:17" x14ac:dyDescent="0.2">
      <c r="H135" s="15"/>
      <c r="I135" s="15"/>
      <c r="O135" s="15"/>
      <c r="P135" s="15"/>
      <c r="Q135" s="15"/>
    </row>
    <row r="136" spans="7:17" x14ac:dyDescent="0.2">
      <c r="G136" s="15"/>
      <c r="H136" s="15"/>
      <c r="I136" s="15"/>
      <c r="O136" s="15"/>
      <c r="P136" s="15"/>
      <c r="Q136" s="15"/>
    </row>
    <row r="137" spans="7:17" x14ac:dyDescent="0.2">
      <c r="G137" s="15"/>
      <c r="H137" s="15"/>
      <c r="I137" s="15"/>
      <c r="O137" s="15"/>
      <c r="P137" s="15"/>
      <c r="Q137" s="15"/>
    </row>
    <row r="138" spans="7:17" x14ac:dyDescent="0.2">
      <c r="G138" s="15"/>
      <c r="H138" s="15"/>
      <c r="I138" s="15"/>
      <c r="O138" s="15"/>
      <c r="P138" s="15"/>
      <c r="Q138" s="15"/>
    </row>
    <row r="139" spans="7:17" x14ac:dyDescent="0.2">
      <c r="G139" s="15"/>
      <c r="H139" s="15"/>
      <c r="I139" s="15"/>
      <c r="O139" s="15"/>
      <c r="P139" s="15"/>
      <c r="Q139" s="15"/>
    </row>
    <row r="140" spans="7:17" x14ac:dyDescent="0.2">
      <c r="G140" s="2"/>
      <c r="H140" s="15"/>
      <c r="I140" s="15"/>
      <c r="O140" s="15"/>
      <c r="P140" s="15"/>
      <c r="Q140" s="15"/>
    </row>
    <row r="141" spans="7:17" x14ac:dyDescent="0.2">
      <c r="G141" s="15"/>
      <c r="H141" s="15"/>
      <c r="I141" s="15"/>
      <c r="O141" s="15"/>
      <c r="P141" s="15"/>
      <c r="Q141" s="15"/>
    </row>
    <row r="142" spans="7:17" x14ac:dyDescent="0.2">
      <c r="G142" s="15"/>
      <c r="H142" s="15"/>
      <c r="I142" s="15"/>
      <c r="O142" s="15"/>
      <c r="P142" s="15"/>
      <c r="Q142" s="15"/>
    </row>
    <row r="143" spans="7:17" x14ac:dyDescent="0.2">
      <c r="G143" s="15"/>
      <c r="H143" s="15"/>
      <c r="I143" s="15"/>
      <c r="O143" s="15"/>
      <c r="P143" s="15"/>
      <c r="Q143" s="15"/>
    </row>
    <row r="144" spans="7:17" x14ac:dyDescent="0.2">
      <c r="G144" s="15"/>
      <c r="H144" s="15"/>
      <c r="I144" s="15"/>
      <c r="O144" s="15"/>
      <c r="P144" s="15"/>
      <c r="Q144" s="15"/>
    </row>
    <row r="145" spans="7:17" x14ac:dyDescent="0.2">
      <c r="G145" s="15"/>
      <c r="H145" s="15"/>
      <c r="I145" s="15"/>
      <c r="O145" s="15"/>
      <c r="P145" s="15"/>
      <c r="Q145" s="15"/>
    </row>
    <row r="146" spans="7:17" x14ac:dyDescent="0.2">
      <c r="H146" s="15"/>
      <c r="I146" s="15"/>
      <c r="P146" s="15"/>
      <c r="Q146" s="15"/>
    </row>
    <row r="147" spans="7:17" x14ac:dyDescent="0.2">
      <c r="G147" s="15"/>
      <c r="H147" s="15"/>
      <c r="I147" s="15"/>
      <c r="O147" s="15"/>
      <c r="P147" s="15"/>
      <c r="Q147" s="15"/>
    </row>
    <row r="148" spans="7:17" x14ac:dyDescent="0.2">
      <c r="G148" s="15"/>
      <c r="H148" s="15"/>
      <c r="I148" s="15"/>
      <c r="O148" s="15"/>
      <c r="P148" s="15"/>
      <c r="Q148" s="15"/>
    </row>
    <row r="149" spans="7:17" x14ac:dyDescent="0.2">
      <c r="G149" s="15"/>
      <c r="H149" s="15"/>
      <c r="I149" s="15"/>
      <c r="O149" s="15"/>
      <c r="P149" s="15"/>
      <c r="Q149" s="15"/>
    </row>
    <row r="150" spans="7:17" x14ac:dyDescent="0.2">
      <c r="G150" s="15"/>
      <c r="H150" s="15"/>
      <c r="I150" s="15"/>
      <c r="O150" s="15"/>
      <c r="P150" s="15"/>
      <c r="Q150" s="15"/>
    </row>
    <row r="151" spans="7:17" x14ac:dyDescent="0.2">
      <c r="G151" s="15"/>
      <c r="H151" s="15"/>
      <c r="I151" s="15"/>
      <c r="O151" s="15"/>
      <c r="P151" s="15"/>
      <c r="Q151" s="15"/>
    </row>
    <row r="152" spans="7:17" x14ac:dyDescent="0.2">
      <c r="G152" s="15"/>
      <c r="H152" s="15"/>
      <c r="I152" s="15"/>
      <c r="O152" s="15"/>
      <c r="P152" s="15"/>
      <c r="Q152" s="15"/>
    </row>
    <row r="153" spans="7:17" x14ac:dyDescent="0.2">
      <c r="G153" s="2"/>
      <c r="H153" s="15"/>
      <c r="I153" s="15"/>
      <c r="O153" s="15"/>
      <c r="P153" s="15"/>
      <c r="Q153" s="15"/>
    </row>
    <row r="154" spans="7:17" x14ac:dyDescent="0.2">
      <c r="G154" s="2"/>
      <c r="H154" s="15"/>
      <c r="I154" s="15"/>
    </row>
    <row r="155" spans="7:17" x14ac:dyDescent="0.2">
      <c r="G155" s="15"/>
      <c r="H155" s="15"/>
      <c r="I155" s="15"/>
    </row>
    <row r="156" spans="7:17" x14ac:dyDescent="0.2">
      <c r="G156" s="15"/>
      <c r="H156" s="15"/>
      <c r="I156" s="15"/>
    </row>
    <row r="157" spans="7:17" x14ac:dyDescent="0.2">
      <c r="G157" s="15"/>
      <c r="H157" s="15"/>
      <c r="I157" s="15"/>
    </row>
    <row r="158" spans="7:17" x14ac:dyDescent="0.2">
      <c r="G158" s="15"/>
      <c r="H158" s="15"/>
      <c r="I158" s="15"/>
    </row>
    <row r="159" spans="7:17" x14ac:dyDescent="0.2">
      <c r="G159" s="15"/>
      <c r="H159" s="15"/>
      <c r="I159" s="15"/>
    </row>
    <row r="160" spans="7:17" x14ac:dyDescent="0.2">
      <c r="G160" s="2"/>
      <c r="H160" s="15"/>
      <c r="I160" s="15"/>
    </row>
    <row r="161" spans="7:9" x14ac:dyDescent="0.2">
      <c r="G161" s="15"/>
      <c r="H161" s="15"/>
      <c r="I161" s="15"/>
    </row>
    <row r="162" spans="7:9" x14ac:dyDescent="0.2">
      <c r="H162" s="15"/>
      <c r="I162" s="15"/>
    </row>
    <row r="163" spans="7:9" x14ac:dyDescent="0.2">
      <c r="G163" s="15"/>
      <c r="H163" s="15"/>
      <c r="I163" s="15"/>
    </row>
    <row r="164" spans="7:9" x14ac:dyDescent="0.2">
      <c r="G164" s="15"/>
      <c r="H164" s="15"/>
      <c r="I164" s="15"/>
    </row>
    <row r="165" spans="7:9" x14ac:dyDescent="0.2">
      <c r="G165" s="15"/>
      <c r="H165" s="15"/>
      <c r="I165" s="15"/>
    </row>
    <row r="166" spans="7:9" x14ac:dyDescent="0.2">
      <c r="G166" s="15"/>
      <c r="H166" s="15"/>
      <c r="I166" s="15"/>
    </row>
    <row r="167" spans="7:9" x14ac:dyDescent="0.2">
      <c r="G167" s="15"/>
      <c r="H167" s="15"/>
      <c r="I167" s="15"/>
    </row>
    <row r="168" spans="7:9" x14ac:dyDescent="0.2">
      <c r="G168" s="15"/>
      <c r="H168" s="15"/>
      <c r="I168" s="15"/>
    </row>
    <row r="169" spans="7:9" x14ac:dyDescent="0.2">
      <c r="G169" s="15"/>
      <c r="H169" s="15"/>
      <c r="I169" s="15"/>
    </row>
    <row r="170" spans="7:9" x14ac:dyDescent="0.2">
      <c r="G170" s="15"/>
      <c r="H170" s="15"/>
      <c r="I170" s="15"/>
    </row>
    <row r="171" spans="7:9" x14ac:dyDescent="0.2">
      <c r="H171" s="15"/>
      <c r="I171" s="15"/>
    </row>
    <row r="172" spans="7:9" x14ac:dyDescent="0.2">
      <c r="G172" s="15"/>
      <c r="H172" s="15"/>
      <c r="I172" s="15"/>
    </row>
    <row r="173" spans="7:9" x14ac:dyDescent="0.2">
      <c r="G173" s="2"/>
      <c r="H173" s="15"/>
      <c r="I173" s="15"/>
    </row>
    <row r="174" spans="7:9" x14ac:dyDescent="0.2">
      <c r="G174" s="15"/>
      <c r="H174" s="15"/>
      <c r="I174" s="15"/>
    </row>
    <row r="175" spans="7:9" x14ac:dyDescent="0.2">
      <c r="H175" s="15"/>
      <c r="I175" s="15"/>
    </row>
    <row r="176" spans="7:9" x14ac:dyDescent="0.2">
      <c r="G176" s="15"/>
      <c r="H176" s="15"/>
      <c r="I176" s="15"/>
    </row>
    <row r="177" spans="7:9" x14ac:dyDescent="0.2">
      <c r="G177" s="15"/>
      <c r="H177" s="15"/>
      <c r="I177" s="15"/>
    </row>
    <row r="178" spans="7:9" x14ac:dyDescent="0.2">
      <c r="H178" s="15"/>
      <c r="I178" s="15"/>
    </row>
  </sheetData>
  <sortState ref="L3:N12">
    <sortCondition descending="1" ref="N3:N12"/>
  </sortState>
  <phoneticPr fontId="2" type="noConversion"/>
  <hyperlinks>
    <hyperlink ref="H26" location="ÍNDICE!A1" display="Voltar ao índice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zoomScale="90" zoomScaleNormal="90" workbookViewId="0"/>
  </sheetViews>
  <sheetFormatPr defaultRowHeight="12.75" x14ac:dyDescent="0.2"/>
  <cols>
    <col min="1" max="1" width="2.42578125" style="1" customWidth="1"/>
    <col min="2" max="2" width="36.7109375" style="1" customWidth="1"/>
    <col min="3" max="3" width="12.5703125" style="1" customWidth="1"/>
    <col min="4" max="16" width="12.7109375" style="1" customWidth="1"/>
    <col min="17" max="16384" width="9.140625" style="1"/>
  </cols>
  <sheetData>
    <row r="1" spans="2:16" ht="24" customHeight="1" x14ac:dyDescent="0.2">
      <c r="B1" s="25" t="s">
        <v>51</v>
      </c>
    </row>
    <row r="2" spans="2:16" ht="21.95" customHeight="1" x14ac:dyDescent="0.2">
      <c r="B2" s="9" t="s">
        <v>10</v>
      </c>
      <c r="C2" s="9" t="s">
        <v>6</v>
      </c>
      <c r="D2" s="6" t="s">
        <v>29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21.95" customHeight="1" x14ac:dyDescent="0.2">
      <c r="B3" s="80" t="s">
        <v>69</v>
      </c>
      <c r="C3" s="55" t="s">
        <v>21</v>
      </c>
      <c r="D3" s="47">
        <v>7633</v>
      </c>
      <c r="E3" s="4">
        <v>7635</v>
      </c>
      <c r="F3" s="4">
        <v>8730</v>
      </c>
      <c r="G3" s="4">
        <v>8789</v>
      </c>
      <c r="H3" s="4">
        <v>8794</v>
      </c>
      <c r="I3" s="4">
        <v>8794</v>
      </c>
      <c r="J3" s="4">
        <v>9090</v>
      </c>
      <c r="K3" s="4">
        <v>9183</v>
      </c>
      <c r="L3" s="4">
        <v>8772</v>
      </c>
      <c r="M3" s="4">
        <v>5771</v>
      </c>
      <c r="N3" s="4">
        <v>6090</v>
      </c>
      <c r="O3" s="4">
        <v>5999</v>
      </c>
      <c r="P3" s="4">
        <v>6988</v>
      </c>
    </row>
    <row r="4" spans="2:16" ht="21.95" customHeight="1" x14ac:dyDescent="0.2">
      <c r="B4" s="40" t="s">
        <v>70</v>
      </c>
      <c r="C4" s="66" t="s">
        <v>38</v>
      </c>
      <c r="D4" s="48">
        <v>10292</v>
      </c>
      <c r="E4" s="50">
        <v>9047</v>
      </c>
      <c r="F4" s="50">
        <v>11973</v>
      </c>
      <c r="G4" s="50">
        <v>17532</v>
      </c>
      <c r="H4" s="50">
        <v>17399</v>
      </c>
      <c r="I4" s="50">
        <v>20752</v>
      </c>
      <c r="J4" s="50">
        <v>17316</v>
      </c>
      <c r="K4" s="50">
        <v>17802</v>
      </c>
      <c r="L4" s="50">
        <v>24658</v>
      </c>
      <c r="M4" s="50">
        <v>22341</v>
      </c>
      <c r="N4" s="50">
        <v>20171</v>
      </c>
      <c r="O4" s="50">
        <v>25515</v>
      </c>
      <c r="P4" s="50">
        <v>16914</v>
      </c>
    </row>
    <row r="5" spans="2:16" x14ac:dyDescent="0.2">
      <c r="B5" s="13"/>
    </row>
    <row r="7" spans="2:16" ht="24" customHeight="1" x14ac:dyDescent="0.2">
      <c r="B7" s="25" t="s">
        <v>58</v>
      </c>
    </row>
    <row r="8" spans="2:16" ht="21.95" customHeight="1" x14ac:dyDescent="0.2">
      <c r="B8" s="9" t="s">
        <v>10</v>
      </c>
      <c r="C8" s="9" t="s">
        <v>6</v>
      </c>
      <c r="D8" s="6" t="s">
        <v>29</v>
      </c>
      <c r="E8" s="6">
        <v>2011</v>
      </c>
      <c r="F8" s="6">
        <v>2012</v>
      </c>
      <c r="G8" s="6">
        <v>2013</v>
      </c>
      <c r="H8" s="6">
        <v>2014</v>
      </c>
      <c r="I8" s="6">
        <v>2015</v>
      </c>
      <c r="J8" s="6">
        <v>2016</v>
      </c>
      <c r="K8" s="6">
        <v>2017</v>
      </c>
      <c r="L8" s="6">
        <v>2018</v>
      </c>
      <c r="M8" s="6">
        <v>2019</v>
      </c>
      <c r="N8" s="6">
        <v>2020</v>
      </c>
      <c r="O8" s="6">
        <v>2021</v>
      </c>
      <c r="P8" s="6">
        <v>2022</v>
      </c>
    </row>
    <row r="9" spans="2:16" ht="24" customHeight="1" x14ac:dyDescent="0.2">
      <c r="B9" s="71" t="s">
        <v>61</v>
      </c>
      <c r="C9" s="67" t="s">
        <v>38</v>
      </c>
      <c r="D9" s="68">
        <v>12158.811</v>
      </c>
      <c r="E9" s="68">
        <v>13788.36</v>
      </c>
      <c r="F9" s="68">
        <v>16210.665999999999</v>
      </c>
      <c r="G9" s="77">
        <v>14874.697</v>
      </c>
      <c r="H9" s="77">
        <v>16668.984</v>
      </c>
      <c r="I9" s="77">
        <v>15750.691000000001</v>
      </c>
      <c r="J9" s="77">
        <v>22756.203000000001</v>
      </c>
      <c r="K9" s="77">
        <v>24370.161</v>
      </c>
      <c r="L9" s="77">
        <v>13025.921</v>
      </c>
      <c r="M9" s="77">
        <v>15756.682000000001</v>
      </c>
      <c r="N9" s="77">
        <v>13295.369000000001</v>
      </c>
      <c r="O9" s="77">
        <v>29560.248</v>
      </c>
      <c r="P9" s="77">
        <v>18358.521000000001</v>
      </c>
    </row>
    <row r="10" spans="2:16" x14ac:dyDescent="0.2">
      <c r="B10" s="69" t="s">
        <v>59</v>
      </c>
      <c r="D10" s="15"/>
      <c r="E10" s="15"/>
      <c r="F10" s="15"/>
    </row>
    <row r="11" spans="2:16" x14ac:dyDescent="0.2">
      <c r="C11" s="56"/>
      <c r="D11" s="15"/>
    </row>
    <row r="12" spans="2:16" x14ac:dyDescent="0.2">
      <c r="O12" s="23" t="s">
        <v>27</v>
      </c>
    </row>
    <row r="13" spans="2:16" x14ac:dyDescent="0.2">
      <c r="I13" s="15"/>
      <c r="J13" s="15"/>
      <c r="K13" s="15"/>
      <c r="L13" s="15"/>
      <c r="M13" s="15"/>
      <c r="N13" s="15"/>
    </row>
    <row r="20" spans="2:2" x14ac:dyDescent="0.2">
      <c r="B20" s="56"/>
    </row>
  </sheetData>
  <phoneticPr fontId="2" type="noConversion"/>
  <hyperlinks>
    <hyperlink ref="O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ignoredErrors>
    <ignoredError sqref="D2 D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41.85546875" style="64" customWidth="1"/>
    <col min="3" max="3" width="10.5703125" style="64" customWidth="1"/>
    <col min="4" max="16" width="12.7109375" style="64" customWidth="1"/>
    <col min="17" max="241" width="9.140625" style="64"/>
    <col min="242" max="242" width="2.42578125" style="64" customWidth="1"/>
    <col min="243" max="243" width="37.42578125" style="64" customWidth="1"/>
    <col min="244" max="244" width="10.5703125" style="64" customWidth="1"/>
    <col min="245" max="256" width="8.7109375" style="64" customWidth="1"/>
    <col min="257" max="497" width="9.140625" style="64"/>
    <col min="498" max="498" width="2.42578125" style="64" customWidth="1"/>
    <col min="499" max="499" width="37.42578125" style="64" customWidth="1"/>
    <col min="500" max="500" width="10.5703125" style="64" customWidth="1"/>
    <col min="501" max="512" width="8.7109375" style="64" customWidth="1"/>
    <col min="513" max="753" width="9.140625" style="64"/>
    <col min="754" max="754" width="2.42578125" style="64" customWidth="1"/>
    <col min="755" max="755" width="37.42578125" style="64" customWidth="1"/>
    <col min="756" max="756" width="10.5703125" style="64" customWidth="1"/>
    <col min="757" max="768" width="8.7109375" style="64" customWidth="1"/>
    <col min="769" max="1009" width="9.140625" style="64"/>
    <col min="1010" max="1010" width="2.42578125" style="64" customWidth="1"/>
    <col min="1011" max="1011" width="37.42578125" style="64" customWidth="1"/>
    <col min="1012" max="1012" width="10.5703125" style="64" customWidth="1"/>
    <col min="1013" max="1024" width="8.7109375" style="64" customWidth="1"/>
    <col min="1025" max="1265" width="9.140625" style="64"/>
    <col min="1266" max="1266" width="2.42578125" style="64" customWidth="1"/>
    <col min="1267" max="1267" width="37.42578125" style="64" customWidth="1"/>
    <col min="1268" max="1268" width="10.5703125" style="64" customWidth="1"/>
    <col min="1269" max="1280" width="8.7109375" style="64" customWidth="1"/>
    <col min="1281" max="1521" width="9.140625" style="64"/>
    <col min="1522" max="1522" width="2.42578125" style="64" customWidth="1"/>
    <col min="1523" max="1523" width="37.42578125" style="64" customWidth="1"/>
    <col min="1524" max="1524" width="10.5703125" style="64" customWidth="1"/>
    <col min="1525" max="1536" width="8.7109375" style="64" customWidth="1"/>
    <col min="1537" max="1777" width="9.140625" style="64"/>
    <col min="1778" max="1778" width="2.42578125" style="64" customWidth="1"/>
    <col min="1779" max="1779" width="37.42578125" style="64" customWidth="1"/>
    <col min="1780" max="1780" width="10.5703125" style="64" customWidth="1"/>
    <col min="1781" max="1792" width="8.7109375" style="64" customWidth="1"/>
    <col min="1793" max="2033" width="9.140625" style="64"/>
    <col min="2034" max="2034" width="2.42578125" style="64" customWidth="1"/>
    <col min="2035" max="2035" width="37.42578125" style="64" customWidth="1"/>
    <col min="2036" max="2036" width="10.5703125" style="64" customWidth="1"/>
    <col min="2037" max="2048" width="8.7109375" style="64" customWidth="1"/>
    <col min="2049" max="2289" width="9.140625" style="64"/>
    <col min="2290" max="2290" width="2.42578125" style="64" customWidth="1"/>
    <col min="2291" max="2291" width="37.42578125" style="64" customWidth="1"/>
    <col min="2292" max="2292" width="10.5703125" style="64" customWidth="1"/>
    <col min="2293" max="2304" width="8.7109375" style="64" customWidth="1"/>
    <col min="2305" max="2545" width="9.140625" style="64"/>
    <col min="2546" max="2546" width="2.42578125" style="64" customWidth="1"/>
    <col min="2547" max="2547" width="37.42578125" style="64" customWidth="1"/>
    <col min="2548" max="2548" width="10.5703125" style="64" customWidth="1"/>
    <col min="2549" max="2560" width="8.7109375" style="64" customWidth="1"/>
    <col min="2561" max="2801" width="9.140625" style="64"/>
    <col min="2802" max="2802" width="2.42578125" style="64" customWidth="1"/>
    <col min="2803" max="2803" width="37.42578125" style="64" customWidth="1"/>
    <col min="2804" max="2804" width="10.5703125" style="64" customWidth="1"/>
    <col min="2805" max="2816" width="8.7109375" style="64" customWidth="1"/>
    <col min="2817" max="3057" width="9.140625" style="64"/>
    <col min="3058" max="3058" width="2.42578125" style="64" customWidth="1"/>
    <col min="3059" max="3059" width="37.42578125" style="64" customWidth="1"/>
    <col min="3060" max="3060" width="10.5703125" style="64" customWidth="1"/>
    <col min="3061" max="3072" width="8.7109375" style="64" customWidth="1"/>
    <col min="3073" max="3313" width="9.140625" style="64"/>
    <col min="3314" max="3314" width="2.42578125" style="64" customWidth="1"/>
    <col min="3315" max="3315" width="37.42578125" style="64" customWidth="1"/>
    <col min="3316" max="3316" width="10.5703125" style="64" customWidth="1"/>
    <col min="3317" max="3328" width="8.7109375" style="64" customWidth="1"/>
    <col min="3329" max="3569" width="9.140625" style="64"/>
    <col min="3570" max="3570" width="2.42578125" style="64" customWidth="1"/>
    <col min="3571" max="3571" width="37.42578125" style="64" customWidth="1"/>
    <col min="3572" max="3572" width="10.5703125" style="64" customWidth="1"/>
    <col min="3573" max="3584" width="8.7109375" style="64" customWidth="1"/>
    <col min="3585" max="3825" width="9.140625" style="64"/>
    <col min="3826" max="3826" width="2.42578125" style="64" customWidth="1"/>
    <col min="3827" max="3827" width="37.42578125" style="64" customWidth="1"/>
    <col min="3828" max="3828" width="10.5703125" style="64" customWidth="1"/>
    <col min="3829" max="3840" width="8.7109375" style="64" customWidth="1"/>
    <col min="3841" max="4081" width="9.140625" style="64"/>
    <col min="4082" max="4082" width="2.42578125" style="64" customWidth="1"/>
    <col min="4083" max="4083" width="37.42578125" style="64" customWidth="1"/>
    <col min="4084" max="4084" width="10.5703125" style="64" customWidth="1"/>
    <col min="4085" max="4096" width="8.7109375" style="64" customWidth="1"/>
    <col min="4097" max="4337" width="9.140625" style="64"/>
    <col min="4338" max="4338" width="2.42578125" style="64" customWidth="1"/>
    <col min="4339" max="4339" width="37.42578125" style="64" customWidth="1"/>
    <col min="4340" max="4340" width="10.5703125" style="64" customWidth="1"/>
    <col min="4341" max="4352" width="8.7109375" style="64" customWidth="1"/>
    <col min="4353" max="4593" width="9.140625" style="64"/>
    <col min="4594" max="4594" width="2.42578125" style="64" customWidth="1"/>
    <col min="4595" max="4595" width="37.42578125" style="64" customWidth="1"/>
    <col min="4596" max="4596" width="10.5703125" style="64" customWidth="1"/>
    <col min="4597" max="4608" width="8.7109375" style="64" customWidth="1"/>
    <col min="4609" max="4849" width="9.140625" style="64"/>
    <col min="4850" max="4850" width="2.42578125" style="64" customWidth="1"/>
    <col min="4851" max="4851" width="37.42578125" style="64" customWidth="1"/>
    <col min="4852" max="4852" width="10.5703125" style="64" customWidth="1"/>
    <col min="4853" max="4864" width="8.7109375" style="64" customWidth="1"/>
    <col min="4865" max="5105" width="9.140625" style="64"/>
    <col min="5106" max="5106" width="2.42578125" style="64" customWidth="1"/>
    <col min="5107" max="5107" width="37.42578125" style="64" customWidth="1"/>
    <col min="5108" max="5108" width="10.5703125" style="64" customWidth="1"/>
    <col min="5109" max="5120" width="8.7109375" style="64" customWidth="1"/>
    <col min="5121" max="5361" width="9.140625" style="64"/>
    <col min="5362" max="5362" width="2.42578125" style="64" customWidth="1"/>
    <col min="5363" max="5363" width="37.42578125" style="64" customWidth="1"/>
    <col min="5364" max="5364" width="10.5703125" style="64" customWidth="1"/>
    <col min="5365" max="5376" width="8.7109375" style="64" customWidth="1"/>
    <col min="5377" max="5617" width="9.140625" style="64"/>
    <col min="5618" max="5618" width="2.42578125" style="64" customWidth="1"/>
    <col min="5619" max="5619" width="37.42578125" style="64" customWidth="1"/>
    <col min="5620" max="5620" width="10.5703125" style="64" customWidth="1"/>
    <col min="5621" max="5632" width="8.7109375" style="64" customWidth="1"/>
    <col min="5633" max="5873" width="9.140625" style="64"/>
    <col min="5874" max="5874" width="2.42578125" style="64" customWidth="1"/>
    <col min="5875" max="5875" width="37.42578125" style="64" customWidth="1"/>
    <col min="5876" max="5876" width="10.5703125" style="64" customWidth="1"/>
    <col min="5877" max="5888" width="8.7109375" style="64" customWidth="1"/>
    <col min="5889" max="6129" width="9.140625" style="64"/>
    <col min="6130" max="6130" width="2.42578125" style="64" customWidth="1"/>
    <col min="6131" max="6131" width="37.42578125" style="64" customWidth="1"/>
    <col min="6132" max="6132" width="10.5703125" style="64" customWidth="1"/>
    <col min="6133" max="6144" width="8.7109375" style="64" customWidth="1"/>
    <col min="6145" max="6385" width="9.140625" style="64"/>
    <col min="6386" max="6386" width="2.42578125" style="64" customWidth="1"/>
    <col min="6387" max="6387" width="37.42578125" style="64" customWidth="1"/>
    <col min="6388" max="6388" width="10.5703125" style="64" customWidth="1"/>
    <col min="6389" max="6400" width="8.7109375" style="64" customWidth="1"/>
    <col min="6401" max="6641" width="9.140625" style="64"/>
    <col min="6642" max="6642" width="2.42578125" style="64" customWidth="1"/>
    <col min="6643" max="6643" width="37.42578125" style="64" customWidth="1"/>
    <col min="6644" max="6644" width="10.5703125" style="64" customWidth="1"/>
    <col min="6645" max="6656" width="8.7109375" style="64" customWidth="1"/>
    <col min="6657" max="6897" width="9.140625" style="64"/>
    <col min="6898" max="6898" width="2.42578125" style="64" customWidth="1"/>
    <col min="6899" max="6899" width="37.42578125" style="64" customWidth="1"/>
    <col min="6900" max="6900" width="10.5703125" style="64" customWidth="1"/>
    <col min="6901" max="6912" width="8.7109375" style="64" customWidth="1"/>
    <col min="6913" max="7153" width="9.140625" style="64"/>
    <col min="7154" max="7154" width="2.42578125" style="64" customWidth="1"/>
    <col min="7155" max="7155" width="37.42578125" style="64" customWidth="1"/>
    <col min="7156" max="7156" width="10.5703125" style="64" customWidth="1"/>
    <col min="7157" max="7168" width="8.7109375" style="64" customWidth="1"/>
    <col min="7169" max="7409" width="9.140625" style="64"/>
    <col min="7410" max="7410" width="2.42578125" style="64" customWidth="1"/>
    <col min="7411" max="7411" width="37.42578125" style="64" customWidth="1"/>
    <col min="7412" max="7412" width="10.5703125" style="64" customWidth="1"/>
    <col min="7413" max="7424" width="8.7109375" style="64" customWidth="1"/>
    <col min="7425" max="7665" width="9.140625" style="64"/>
    <col min="7666" max="7666" width="2.42578125" style="64" customWidth="1"/>
    <col min="7667" max="7667" width="37.42578125" style="64" customWidth="1"/>
    <col min="7668" max="7668" width="10.5703125" style="64" customWidth="1"/>
    <col min="7669" max="7680" width="8.7109375" style="64" customWidth="1"/>
    <col min="7681" max="7921" width="9.140625" style="64"/>
    <col min="7922" max="7922" width="2.42578125" style="64" customWidth="1"/>
    <col min="7923" max="7923" width="37.42578125" style="64" customWidth="1"/>
    <col min="7924" max="7924" width="10.5703125" style="64" customWidth="1"/>
    <col min="7925" max="7936" width="8.7109375" style="64" customWidth="1"/>
    <col min="7937" max="8177" width="9.140625" style="64"/>
    <col min="8178" max="8178" width="2.42578125" style="64" customWidth="1"/>
    <col min="8179" max="8179" width="37.42578125" style="64" customWidth="1"/>
    <col min="8180" max="8180" width="10.5703125" style="64" customWidth="1"/>
    <col min="8181" max="8192" width="8.7109375" style="64" customWidth="1"/>
    <col min="8193" max="8433" width="9.140625" style="64"/>
    <col min="8434" max="8434" width="2.42578125" style="64" customWidth="1"/>
    <col min="8435" max="8435" width="37.42578125" style="64" customWidth="1"/>
    <col min="8436" max="8436" width="10.5703125" style="64" customWidth="1"/>
    <col min="8437" max="8448" width="8.7109375" style="64" customWidth="1"/>
    <col min="8449" max="8689" width="9.140625" style="64"/>
    <col min="8690" max="8690" width="2.42578125" style="64" customWidth="1"/>
    <col min="8691" max="8691" width="37.42578125" style="64" customWidth="1"/>
    <col min="8692" max="8692" width="10.5703125" style="64" customWidth="1"/>
    <col min="8693" max="8704" width="8.7109375" style="64" customWidth="1"/>
    <col min="8705" max="8945" width="9.140625" style="64"/>
    <col min="8946" max="8946" width="2.42578125" style="64" customWidth="1"/>
    <col min="8947" max="8947" width="37.42578125" style="64" customWidth="1"/>
    <col min="8948" max="8948" width="10.5703125" style="64" customWidth="1"/>
    <col min="8949" max="8960" width="8.7109375" style="64" customWidth="1"/>
    <col min="8961" max="9201" width="9.140625" style="64"/>
    <col min="9202" max="9202" width="2.42578125" style="64" customWidth="1"/>
    <col min="9203" max="9203" width="37.42578125" style="64" customWidth="1"/>
    <col min="9204" max="9204" width="10.5703125" style="64" customWidth="1"/>
    <col min="9205" max="9216" width="8.7109375" style="64" customWidth="1"/>
    <col min="9217" max="9457" width="9.140625" style="64"/>
    <col min="9458" max="9458" width="2.42578125" style="64" customWidth="1"/>
    <col min="9459" max="9459" width="37.42578125" style="64" customWidth="1"/>
    <col min="9460" max="9460" width="10.5703125" style="64" customWidth="1"/>
    <col min="9461" max="9472" width="8.7109375" style="64" customWidth="1"/>
    <col min="9473" max="9713" width="9.140625" style="64"/>
    <col min="9714" max="9714" width="2.42578125" style="64" customWidth="1"/>
    <col min="9715" max="9715" width="37.42578125" style="64" customWidth="1"/>
    <col min="9716" max="9716" width="10.5703125" style="64" customWidth="1"/>
    <col min="9717" max="9728" width="8.7109375" style="64" customWidth="1"/>
    <col min="9729" max="9969" width="9.140625" style="64"/>
    <col min="9970" max="9970" width="2.42578125" style="64" customWidth="1"/>
    <col min="9971" max="9971" width="37.42578125" style="64" customWidth="1"/>
    <col min="9972" max="9972" width="10.5703125" style="64" customWidth="1"/>
    <col min="9973" max="9984" width="8.7109375" style="64" customWidth="1"/>
    <col min="9985" max="10225" width="9.140625" style="64"/>
    <col min="10226" max="10226" width="2.42578125" style="64" customWidth="1"/>
    <col min="10227" max="10227" width="37.42578125" style="64" customWidth="1"/>
    <col min="10228" max="10228" width="10.5703125" style="64" customWidth="1"/>
    <col min="10229" max="10240" width="8.7109375" style="64" customWidth="1"/>
    <col min="10241" max="10481" width="9.140625" style="64"/>
    <col min="10482" max="10482" width="2.42578125" style="64" customWidth="1"/>
    <col min="10483" max="10483" width="37.42578125" style="64" customWidth="1"/>
    <col min="10484" max="10484" width="10.5703125" style="64" customWidth="1"/>
    <col min="10485" max="10496" width="8.7109375" style="64" customWidth="1"/>
    <col min="10497" max="10737" width="9.140625" style="64"/>
    <col min="10738" max="10738" width="2.42578125" style="64" customWidth="1"/>
    <col min="10739" max="10739" width="37.42578125" style="64" customWidth="1"/>
    <col min="10740" max="10740" width="10.5703125" style="64" customWidth="1"/>
    <col min="10741" max="10752" width="8.7109375" style="64" customWidth="1"/>
    <col min="10753" max="10993" width="9.140625" style="64"/>
    <col min="10994" max="10994" width="2.42578125" style="64" customWidth="1"/>
    <col min="10995" max="10995" width="37.42578125" style="64" customWidth="1"/>
    <col min="10996" max="10996" width="10.5703125" style="64" customWidth="1"/>
    <col min="10997" max="11008" width="8.7109375" style="64" customWidth="1"/>
    <col min="11009" max="11249" width="9.140625" style="64"/>
    <col min="11250" max="11250" width="2.42578125" style="64" customWidth="1"/>
    <col min="11251" max="11251" width="37.42578125" style="64" customWidth="1"/>
    <col min="11252" max="11252" width="10.5703125" style="64" customWidth="1"/>
    <col min="11253" max="11264" width="8.7109375" style="64" customWidth="1"/>
    <col min="11265" max="11505" width="9.140625" style="64"/>
    <col min="11506" max="11506" width="2.42578125" style="64" customWidth="1"/>
    <col min="11507" max="11507" width="37.42578125" style="64" customWidth="1"/>
    <col min="11508" max="11508" width="10.5703125" style="64" customWidth="1"/>
    <col min="11509" max="11520" width="8.7109375" style="64" customWidth="1"/>
    <col min="11521" max="11761" width="9.140625" style="64"/>
    <col min="11762" max="11762" width="2.42578125" style="64" customWidth="1"/>
    <col min="11763" max="11763" width="37.42578125" style="64" customWidth="1"/>
    <col min="11764" max="11764" width="10.5703125" style="64" customWidth="1"/>
    <col min="11765" max="11776" width="8.7109375" style="64" customWidth="1"/>
    <col min="11777" max="12017" width="9.140625" style="64"/>
    <col min="12018" max="12018" width="2.42578125" style="64" customWidth="1"/>
    <col min="12019" max="12019" width="37.42578125" style="64" customWidth="1"/>
    <col min="12020" max="12020" width="10.5703125" style="64" customWidth="1"/>
    <col min="12021" max="12032" width="8.7109375" style="64" customWidth="1"/>
    <col min="12033" max="12273" width="9.140625" style="64"/>
    <col min="12274" max="12274" width="2.42578125" style="64" customWidth="1"/>
    <col min="12275" max="12275" width="37.42578125" style="64" customWidth="1"/>
    <col min="12276" max="12276" width="10.5703125" style="64" customWidth="1"/>
    <col min="12277" max="12288" width="8.7109375" style="64" customWidth="1"/>
    <col min="12289" max="12529" width="9.140625" style="64"/>
    <col min="12530" max="12530" width="2.42578125" style="64" customWidth="1"/>
    <col min="12531" max="12531" width="37.42578125" style="64" customWidth="1"/>
    <col min="12532" max="12532" width="10.5703125" style="64" customWidth="1"/>
    <col min="12533" max="12544" width="8.7109375" style="64" customWidth="1"/>
    <col min="12545" max="12785" width="9.140625" style="64"/>
    <col min="12786" max="12786" width="2.42578125" style="64" customWidth="1"/>
    <col min="12787" max="12787" width="37.42578125" style="64" customWidth="1"/>
    <col min="12788" max="12788" width="10.5703125" style="64" customWidth="1"/>
    <col min="12789" max="12800" width="8.7109375" style="64" customWidth="1"/>
    <col min="12801" max="13041" width="9.140625" style="64"/>
    <col min="13042" max="13042" width="2.42578125" style="64" customWidth="1"/>
    <col min="13043" max="13043" width="37.42578125" style="64" customWidth="1"/>
    <col min="13044" max="13044" width="10.5703125" style="64" customWidth="1"/>
    <col min="13045" max="13056" width="8.7109375" style="64" customWidth="1"/>
    <col min="13057" max="13297" width="9.140625" style="64"/>
    <col min="13298" max="13298" width="2.42578125" style="64" customWidth="1"/>
    <col min="13299" max="13299" width="37.42578125" style="64" customWidth="1"/>
    <col min="13300" max="13300" width="10.5703125" style="64" customWidth="1"/>
    <col min="13301" max="13312" width="8.7109375" style="64" customWidth="1"/>
    <col min="13313" max="13553" width="9.140625" style="64"/>
    <col min="13554" max="13554" width="2.42578125" style="64" customWidth="1"/>
    <col min="13555" max="13555" width="37.42578125" style="64" customWidth="1"/>
    <col min="13556" max="13556" width="10.5703125" style="64" customWidth="1"/>
    <col min="13557" max="13568" width="8.7109375" style="64" customWidth="1"/>
    <col min="13569" max="13809" width="9.140625" style="64"/>
    <col min="13810" max="13810" width="2.42578125" style="64" customWidth="1"/>
    <col min="13811" max="13811" width="37.42578125" style="64" customWidth="1"/>
    <col min="13812" max="13812" width="10.5703125" style="64" customWidth="1"/>
    <col min="13813" max="13824" width="8.7109375" style="64" customWidth="1"/>
    <col min="13825" max="14065" width="9.140625" style="64"/>
    <col min="14066" max="14066" width="2.42578125" style="64" customWidth="1"/>
    <col min="14067" max="14067" width="37.42578125" style="64" customWidth="1"/>
    <col min="14068" max="14068" width="10.5703125" style="64" customWidth="1"/>
    <col min="14069" max="14080" width="8.7109375" style="64" customWidth="1"/>
    <col min="14081" max="14321" width="9.140625" style="64"/>
    <col min="14322" max="14322" width="2.42578125" style="64" customWidth="1"/>
    <col min="14323" max="14323" width="37.42578125" style="64" customWidth="1"/>
    <col min="14324" max="14324" width="10.5703125" style="64" customWidth="1"/>
    <col min="14325" max="14336" width="8.7109375" style="64" customWidth="1"/>
    <col min="14337" max="14577" width="9.140625" style="64"/>
    <col min="14578" max="14578" width="2.42578125" style="64" customWidth="1"/>
    <col min="14579" max="14579" width="37.42578125" style="64" customWidth="1"/>
    <col min="14580" max="14580" width="10.5703125" style="64" customWidth="1"/>
    <col min="14581" max="14592" width="8.7109375" style="64" customWidth="1"/>
    <col min="14593" max="14833" width="9.140625" style="64"/>
    <col min="14834" max="14834" width="2.42578125" style="64" customWidth="1"/>
    <col min="14835" max="14835" width="37.42578125" style="64" customWidth="1"/>
    <col min="14836" max="14836" width="10.5703125" style="64" customWidth="1"/>
    <col min="14837" max="14848" width="8.7109375" style="64" customWidth="1"/>
    <col min="14849" max="15089" width="9.140625" style="64"/>
    <col min="15090" max="15090" width="2.42578125" style="64" customWidth="1"/>
    <col min="15091" max="15091" width="37.42578125" style="64" customWidth="1"/>
    <col min="15092" max="15092" width="10.5703125" style="64" customWidth="1"/>
    <col min="15093" max="15104" width="8.7109375" style="64" customWidth="1"/>
    <col min="15105" max="15345" width="9.140625" style="64"/>
    <col min="15346" max="15346" width="2.42578125" style="64" customWidth="1"/>
    <col min="15347" max="15347" width="37.42578125" style="64" customWidth="1"/>
    <col min="15348" max="15348" width="10.5703125" style="64" customWidth="1"/>
    <col min="15349" max="15360" width="8.7109375" style="64" customWidth="1"/>
    <col min="15361" max="15601" width="9.140625" style="64"/>
    <col min="15602" max="15602" width="2.42578125" style="64" customWidth="1"/>
    <col min="15603" max="15603" width="37.42578125" style="64" customWidth="1"/>
    <col min="15604" max="15604" width="10.5703125" style="64" customWidth="1"/>
    <col min="15605" max="15616" width="8.7109375" style="64" customWidth="1"/>
    <col min="15617" max="15857" width="9.140625" style="64"/>
    <col min="15858" max="15858" width="2.42578125" style="64" customWidth="1"/>
    <col min="15859" max="15859" width="37.42578125" style="64" customWidth="1"/>
    <col min="15860" max="15860" width="10.5703125" style="64" customWidth="1"/>
    <col min="15861" max="15872" width="8.7109375" style="64" customWidth="1"/>
    <col min="15873" max="16113" width="9.140625" style="64"/>
    <col min="16114" max="16114" width="2.42578125" style="64" customWidth="1"/>
    <col min="16115" max="16115" width="37.42578125" style="64" customWidth="1"/>
    <col min="16116" max="16116" width="10.5703125" style="64" customWidth="1"/>
    <col min="16117" max="16128" width="8.7109375" style="64" customWidth="1"/>
    <col min="16129" max="16384" width="9.140625" style="64"/>
  </cols>
  <sheetData>
    <row r="1" spans="2:16" ht="26.1" customHeight="1" x14ac:dyDescent="0.2">
      <c r="B1" s="20" t="s">
        <v>60</v>
      </c>
      <c r="C1" s="60"/>
    </row>
    <row r="2" spans="2:16" ht="21.95" customHeight="1" x14ac:dyDescent="0.2">
      <c r="B2" s="26" t="s">
        <v>10</v>
      </c>
      <c r="C2" s="26" t="s">
        <v>6</v>
      </c>
      <c r="D2" s="27">
        <v>2010</v>
      </c>
      <c r="E2" s="27">
        <v>2011</v>
      </c>
      <c r="F2" s="27">
        <v>2012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  <c r="N2" s="27">
        <v>2020</v>
      </c>
      <c r="O2" s="27">
        <v>2021</v>
      </c>
      <c r="P2" s="27">
        <v>2022</v>
      </c>
    </row>
    <row r="3" spans="2:16" ht="21.95" customHeight="1" x14ac:dyDescent="0.2">
      <c r="B3" s="81" t="s">
        <v>56</v>
      </c>
      <c r="C3" s="28" t="s">
        <v>38</v>
      </c>
      <c r="D3" s="12">
        <v>10292</v>
      </c>
      <c r="E3" s="12">
        <v>9047</v>
      </c>
      <c r="F3" s="12">
        <v>11973</v>
      </c>
      <c r="G3" s="12">
        <v>17532</v>
      </c>
      <c r="H3" s="12">
        <v>17399</v>
      </c>
      <c r="I3" s="12">
        <v>20752</v>
      </c>
      <c r="J3" s="12">
        <v>17316</v>
      </c>
      <c r="K3" s="12">
        <v>17802</v>
      </c>
      <c r="L3" s="12">
        <v>24658</v>
      </c>
      <c r="M3" s="12">
        <v>22341</v>
      </c>
      <c r="N3" s="12">
        <v>20171</v>
      </c>
      <c r="O3" s="12">
        <v>25515</v>
      </c>
      <c r="P3" s="12">
        <v>16914</v>
      </c>
    </row>
    <row r="4" spans="2:16" ht="21.95" customHeight="1" x14ac:dyDescent="0.2">
      <c r="B4" s="81" t="s">
        <v>72</v>
      </c>
      <c r="C4" s="65" t="s">
        <v>38</v>
      </c>
      <c r="D4" s="70">
        <v>9.3840000000000003</v>
      </c>
      <c r="E4" s="70">
        <v>10.042</v>
      </c>
      <c r="F4" s="70">
        <v>5.9903999999999993</v>
      </c>
      <c r="G4" s="70">
        <v>4.2329999999999997</v>
      </c>
      <c r="H4" s="70">
        <v>10.063000000000001</v>
      </c>
      <c r="I4" s="70">
        <v>0</v>
      </c>
      <c r="J4" s="70">
        <v>1.3044</v>
      </c>
      <c r="K4" s="70">
        <v>0.39360000000000001</v>
      </c>
      <c r="L4" s="70">
        <v>3.5129999999999999</v>
      </c>
      <c r="M4" s="70">
        <v>3.0840000000000001</v>
      </c>
      <c r="N4" s="70">
        <v>2.2839999999999998</v>
      </c>
      <c r="O4" s="70"/>
      <c r="P4" s="70"/>
    </row>
    <row r="5" spans="2:16" ht="21.95" customHeight="1" x14ac:dyDescent="0.2">
      <c r="B5" s="112" t="s">
        <v>57</v>
      </c>
      <c r="C5" s="113" t="s">
        <v>9</v>
      </c>
      <c r="D5" s="114">
        <f t="shared" ref="D5:E5" si="0">D4/D3*100</f>
        <v>9.1177613680528569E-2</v>
      </c>
      <c r="E5" s="114">
        <f t="shared" si="0"/>
        <v>0.11099812092406323</v>
      </c>
      <c r="F5" s="114">
        <f t="shared" ref="F5:M5" si="1">F4/F3*100</f>
        <v>5.0032573289902273E-2</v>
      </c>
      <c r="G5" s="114">
        <f t="shared" si="1"/>
        <v>2.4144421629021216E-2</v>
      </c>
      <c r="H5" s="114">
        <f t="shared" si="1"/>
        <v>5.7836657279153977E-2</v>
      </c>
      <c r="I5" s="114">
        <f t="shared" si="1"/>
        <v>0</v>
      </c>
      <c r="J5" s="114">
        <f t="shared" si="1"/>
        <v>7.5329175329175331E-3</v>
      </c>
      <c r="K5" s="115">
        <f t="shared" si="1"/>
        <v>2.2109875294910684E-3</v>
      </c>
      <c r="L5" s="114">
        <f t="shared" si="1"/>
        <v>1.4246897558601672E-2</v>
      </c>
      <c r="M5" s="114">
        <f t="shared" si="1"/>
        <v>1.3804216463005238E-2</v>
      </c>
      <c r="N5" s="114">
        <f>N4/N3*100</f>
        <v>1.1323186753259629E-2</v>
      </c>
      <c r="O5" s="114"/>
      <c r="P5" s="114"/>
    </row>
    <row r="6" spans="2:16" ht="15.75" customHeight="1" x14ac:dyDescent="0.2">
      <c r="B6" s="91" t="s">
        <v>73</v>
      </c>
    </row>
    <row r="8" spans="2:16" x14ac:dyDescent="0.2">
      <c r="O8" s="23" t="s">
        <v>27</v>
      </c>
    </row>
  </sheetData>
  <hyperlinks>
    <hyperlink ref="O8" location="ÍNDICE!A1" display="Voltar ao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zoomScale="95" zoomScaleNormal="95" workbookViewId="0"/>
  </sheetViews>
  <sheetFormatPr defaultRowHeight="12.75" x14ac:dyDescent="0.2"/>
  <cols>
    <col min="1" max="1" width="2.7109375" customWidth="1"/>
    <col min="2" max="2" width="31.710937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7.95" customHeight="1" x14ac:dyDescent="0.2">
      <c r="B1" s="20" t="s">
        <v>64</v>
      </c>
    </row>
    <row r="2" spans="2:16" ht="23.25" customHeight="1" x14ac:dyDescent="0.2">
      <c r="B2" s="26" t="s">
        <v>10</v>
      </c>
      <c r="C2" s="26" t="s">
        <v>6</v>
      </c>
      <c r="D2" s="27">
        <v>2010</v>
      </c>
      <c r="E2" s="27">
        <v>2011</v>
      </c>
      <c r="F2" s="27">
        <v>2012</v>
      </c>
      <c r="G2" s="27">
        <v>2013</v>
      </c>
      <c r="H2" s="27">
        <v>2014</v>
      </c>
      <c r="I2" s="27">
        <v>2015</v>
      </c>
      <c r="J2" s="27">
        <v>2016</v>
      </c>
      <c r="K2" s="27">
        <v>2017</v>
      </c>
      <c r="L2" s="27">
        <v>2018</v>
      </c>
      <c r="M2" s="27">
        <v>2019</v>
      </c>
      <c r="N2" s="27">
        <v>2020</v>
      </c>
      <c r="O2" s="27">
        <v>2021</v>
      </c>
      <c r="P2" s="27">
        <v>2022</v>
      </c>
    </row>
    <row r="3" spans="2:16" ht="18" customHeight="1" x14ac:dyDescent="0.2">
      <c r="B3" s="24" t="s">
        <v>24</v>
      </c>
      <c r="C3" s="28" t="s">
        <v>38</v>
      </c>
      <c r="D3" s="46">
        <v>10292</v>
      </c>
      <c r="E3" s="46">
        <v>9047</v>
      </c>
      <c r="F3" s="46">
        <v>11973</v>
      </c>
      <c r="G3" s="46">
        <v>17532</v>
      </c>
      <c r="H3" s="46">
        <v>17399</v>
      </c>
      <c r="I3" s="46">
        <v>20752</v>
      </c>
      <c r="J3" s="46">
        <v>17316</v>
      </c>
      <c r="K3" s="46">
        <v>17802</v>
      </c>
      <c r="L3" s="46">
        <v>24658</v>
      </c>
      <c r="M3" s="46">
        <v>22341</v>
      </c>
      <c r="N3" s="46">
        <v>20171</v>
      </c>
      <c r="O3" s="46">
        <v>25515</v>
      </c>
      <c r="P3" s="46">
        <v>16914</v>
      </c>
    </row>
    <row r="4" spans="2:16" ht="18" customHeight="1" x14ac:dyDescent="0.2">
      <c r="B4" s="49" t="s">
        <v>0</v>
      </c>
      <c r="C4" s="41" t="s">
        <v>38</v>
      </c>
      <c r="D4" s="39">
        <v>9630.8009999999995</v>
      </c>
      <c r="E4" s="39">
        <v>10568.264000000001</v>
      </c>
      <c r="F4" s="39">
        <v>9863.8340000000007</v>
      </c>
      <c r="G4" s="39">
        <v>10701.627</v>
      </c>
      <c r="H4" s="39">
        <v>9786.4940000000006</v>
      </c>
      <c r="I4" s="39">
        <v>11567.565000000001</v>
      </c>
      <c r="J4" s="39">
        <v>14069.364000000001</v>
      </c>
      <c r="K4" s="39">
        <v>10187.701000000001</v>
      </c>
      <c r="L4" s="39">
        <v>15504.893</v>
      </c>
      <c r="M4" s="39">
        <v>9443.5860000000011</v>
      </c>
      <c r="N4" s="39">
        <v>13022.132</v>
      </c>
      <c r="O4" s="39">
        <v>9873.9549999999999</v>
      </c>
      <c r="P4" s="39">
        <v>10764.638999999999</v>
      </c>
    </row>
    <row r="5" spans="2:16" ht="18" customHeight="1" x14ac:dyDescent="0.2">
      <c r="B5" s="82" t="s">
        <v>1</v>
      </c>
      <c r="C5" s="29" t="s">
        <v>38</v>
      </c>
      <c r="D5" s="30">
        <v>3969.1109999999999</v>
      </c>
      <c r="E5" s="30">
        <v>2516.3370000000004</v>
      </c>
      <c r="F5" s="30">
        <v>2965.7570000000001</v>
      </c>
      <c r="G5" s="30">
        <v>9465.6700000000019</v>
      </c>
      <c r="H5" s="30">
        <v>13766.748</v>
      </c>
      <c r="I5" s="30">
        <v>14619.082</v>
      </c>
      <c r="J5" s="30">
        <v>21369.844999999998</v>
      </c>
      <c r="K5" s="30">
        <v>26465.826999999997</v>
      </c>
      <c r="L5" s="30">
        <v>26278.359999999997</v>
      </c>
      <c r="M5" s="30">
        <v>18295.820000000003</v>
      </c>
      <c r="N5" s="30">
        <v>18574.407999999999</v>
      </c>
      <c r="O5" s="30">
        <v>23062.758000000002</v>
      </c>
      <c r="P5" s="30">
        <v>29706.439000000002</v>
      </c>
    </row>
    <row r="6" spans="2:16" ht="18" customHeight="1" x14ac:dyDescent="0.2">
      <c r="B6" s="31"/>
      <c r="C6" s="3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" customHeight="1" x14ac:dyDescent="0.2">
      <c r="B7" s="83" t="s">
        <v>11</v>
      </c>
      <c r="C7" s="42" t="s">
        <v>9</v>
      </c>
      <c r="D7" s="43">
        <f t="shared" ref="D7" si="0">(D5/D3)*100</f>
        <v>38.565011659541391</v>
      </c>
      <c r="E7" s="43">
        <f t="shared" ref="E7:J7" si="1">(E5/E3)*100</f>
        <v>27.814048855974359</v>
      </c>
      <c r="F7" s="43">
        <f t="shared" si="1"/>
        <v>24.770375010440159</v>
      </c>
      <c r="G7" s="43">
        <f t="shared" si="1"/>
        <v>53.990816792151506</v>
      </c>
      <c r="H7" s="43">
        <f t="shared" si="1"/>
        <v>79.123788723489852</v>
      </c>
      <c r="I7" s="43">
        <f t="shared" si="1"/>
        <v>70.446617193523522</v>
      </c>
      <c r="J7" s="43">
        <f t="shared" si="1"/>
        <v>123.41097828597827</v>
      </c>
      <c r="K7" s="43">
        <f t="shared" ref="K7:L7" si="2">(K5/K3)*100</f>
        <v>148.66771711043702</v>
      </c>
      <c r="L7" s="43">
        <f t="shared" si="2"/>
        <v>106.57133587476679</v>
      </c>
      <c r="M7" s="43">
        <f t="shared" ref="M7:N7" si="3">(M5/M3)*100</f>
        <v>81.893469406024806</v>
      </c>
      <c r="N7" s="43">
        <f t="shared" si="3"/>
        <v>92.08471568092807</v>
      </c>
      <c r="O7" s="43">
        <f t="shared" ref="O7:P7" si="4">(O5/O3)*100</f>
        <v>90.389018224573789</v>
      </c>
      <c r="P7" s="43">
        <f t="shared" si="4"/>
        <v>175.63225138938159</v>
      </c>
    </row>
    <row r="8" spans="2:16" ht="24" customHeight="1" x14ac:dyDescent="0.2">
      <c r="B8" s="58" t="s">
        <v>12</v>
      </c>
      <c r="C8" s="33" t="s">
        <v>38</v>
      </c>
      <c r="D8" s="4">
        <f t="shared" ref="D8" si="5">D3+D4-D5</f>
        <v>15953.689999999999</v>
      </c>
      <c r="E8" s="4">
        <f t="shared" ref="E8:J8" si="6">E3+E4-E5</f>
        <v>17098.927000000003</v>
      </c>
      <c r="F8" s="4">
        <f t="shared" si="6"/>
        <v>18871.077000000001</v>
      </c>
      <c r="G8" s="4">
        <f t="shared" si="6"/>
        <v>18767.956999999999</v>
      </c>
      <c r="H8" s="4">
        <f t="shared" si="6"/>
        <v>13418.745999999999</v>
      </c>
      <c r="I8" s="4">
        <f t="shared" si="6"/>
        <v>17700.483</v>
      </c>
      <c r="J8" s="4">
        <f t="shared" si="6"/>
        <v>10015.519000000004</v>
      </c>
      <c r="K8" s="88">
        <f t="shared" ref="K8:L8" si="7">K3+K4-K5</f>
        <v>1523.8740000000034</v>
      </c>
      <c r="L8" s="88">
        <f t="shared" si="7"/>
        <v>13884.532999999999</v>
      </c>
      <c r="M8" s="88">
        <f t="shared" ref="M8:N8" si="8">M3+M4-M5</f>
        <v>13488.766</v>
      </c>
      <c r="N8" s="88">
        <f t="shared" si="8"/>
        <v>14618.723999999998</v>
      </c>
      <c r="O8" s="88">
        <f t="shared" ref="O8:P8" si="9">O3+O4-O5</f>
        <v>12326.197</v>
      </c>
      <c r="P8" s="74">
        <f t="shared" si="9"/>
        <v>-2027.8000000000029</v>
      </c>
    </row>
    <row r="9" spans="2:16" ht="24" customHeight="1" x14ac:dyDescent="0.2">
      <c r="B9" s="84" t="s">
        <v>8</v>
      </c>
      <c r="C9" s="44" t="s">
        <v>9</v>
      </c>
      <c r="D9" s="45">
        <f t="shared" ref="D9" si="10">(D3/D8)*100</f>
        <v>64.511721112795854</v>
      </c>
      <c r="E9" s="45">
        <f t="shared" ref="E9:J9" si="11">(E3/E8)*100</f>
        <v>52.909752758170136</v>
      </c>
      <c r="F9" s="45">
        <f t="shared" si="11"/>
        <v>63.446299328861834</v>
      </c>
      <c r="G9" s="45">
        <f t="shared" si="11"/>
        <v>93.414536275845052</v>
      </c>
      <c r="H9" s="45">
        <f t="shared" si="11"/>
        <v>129.66189240037781</v>
      </c>
      <c r="I9" s="45">
        <f t="shared" si="11"/>
        <v>117.23973859922354</v>
      </c>
      <c r="J9" s="45">
        <f t="shared" si="11"/>
        <v>172.89168938723986</v>
      </c>
      <c r="K9" s="89">
        <f t="shared" ref="K9:L9" si="12">(K3/K8)*100</f>
        <v>1168.2068202489156</v>
      </c>
      <c r="L9" s="89">
        <f t="shared" si="12"/>
        <v>177.59329752034151</v>
      </c>
      <c r="M9" s="89">
        <f t="shared" ref="M9:N9" si="13">(M3/M8)*100</f>
        <v>165.62671485293762</v>
      </c>
      <c r="N9" s="89">
        <f t="shared" si="13"/>
        <v>137.98057887952467</v>
      </c>
      <c r="O9" s="89">
        <f t="shared" ref="O9:P9" si="14">(O3/O8)*100</f>
        <v>206.9981519847525</v>
      </c>
      <c r="P9" s="75">
        <f t="shared" si="14"/>
        <v>-834.10592760627151</v>
      </c>
    </row>
    <row r="10" spans="2:16" ht="26.1" customHeight="1" x14ac:dyDescent="0.2">
      <c r="B10" s="85" t="s">
        <v>13</v>
      </c>
      <c r="C10" s="29" t="s">
        <v>9</v>
      </c>
      <c r="D10" s="34">
        <f t="shared" ref="D10" si="15">(D3-D5)/D8*100</f>
        <v>39.632768343875306</v>
      </c>
      <c r="E10" s="34">
        <f t="shared" ref="E10:J10" si="16">(E3-E5)/E8*100</f>
        <v>38.193408276437452</v>
      </c>
      <c r="F10" s="34">
        <f t="shared" si="16"/>
        <v>47.730413054856378</v>
      </c>
      <c r="G10" s="34">
        <f t="shared" si="16"/>
        <v>42.979265137915647</v>
      </c>
      <c r="H10" s="34">
        <f t="shared" si="16"/>
        <v>27.068490602624124</v>
      </c>
      <c r="I10" s="34">
        <f t="shared" si="16"/>
        <v>34.648308749540902</v>
      </c>
      <c r="J10" s="76">
        <f t="shared" si="16"/>
        <v>-40.475635860707726</v>
      </c>
      <c r="K10" s="76">
        <f t="shared" ref="K10:L10" si="17">(K3-K5)/K8*100</f>
        <v>-568.53959054357369</v>
      </c>
      <c r="L10" s="76">
        <f t="shared" si="17"/>
        <v>-11.670252071135536</v>
      </c>
      <c r="M10" s="79">
        <f t="shared" ref="M10:N10" si="18">(M3-M5)/M8*100</f>
        <v>29.989251796643195</v>
      </c>
      <c r="N10" s="79">
        <f t="shared" si="18"/>
        <v>10.9215551234157</v>
      </c>
      <c r="O10" s="79">
        <f t="shared" ref="O10:P10" si="19">(O3-O5)/O8*100</f>
        <v>19.894554662723614</v>
      </c>
      <c r="P10" s="79">
        <f t="shared" si="19"/>
        <v>630.85309202090855</v>
      </c>
    </row>
    <row r="11" spans="2:16" ht="22.5" customHeight="1" x14ac:dyDescent="0.2">
      <c r="B11" s="73"/>
      <c r="C11" s="3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6" ht="26.1" customHeight="1" x14ac:dyDescent="0.2">
      <c r="B12" s="73"/>
      <c r="C12" s="33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2:16" ht="27.95" customHeight="1" x14ac:dyDescent="0.2">
      <c r="B13" s="20" t="s">
        <v>65</v>
      </c>
      <c r="C13" s="3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16" ht="26.1" customHeight="1" x14ac:dyDescent="0.2">
      <c r="B14" s="26" t="s">
        <v>10</v>
      </c>
      <c r="C14" s="26" t="s">
        <v>6</v>
      </c>
      <c r="D14" s="27">
        <v>2010</v>
      </c>
      <c r="E14" s="27">
        <v>2011</v>
      </c>
      <c r="F14" s="27">
        <v>2012</v>
      </c>
      <c r="G14" s="27">
        <v>2013</v>
      </c>
      <c r="H14" s="27">
        <v>2014</v>
      </c>
      <c r="I14" s="27">
        <v>2015</v>
      </c>
      <c r="J14" s="27">
        <v>2016</v>
      </c>
      <c r="K14" s="27">
        <v>2017</v>
      </c>
      <c r="L14" s="27">
        <v>2018</v>
      </c>
      <c r="M14" s="27">
        <v>2019</v>
      </c>
      <c r="N14" s="27">
        <v>2020</v>
      </c>
      <c r="O14" s="27">
        <v>2021</v>
      </c>
      <c r="P14" s="27">
        <v>2022</v>
      </c>
    </row>
    <row r="15" spans="2:16" ht="18" customHeight="1" x14ac:dyDescent="0.2">
      <c r="B15" s="24" t="s">
        <v>24</v>
      </c>
      <c r="C15" s="28" t="s">
        <v>38</v>
      </c>
      <c r="D15" s="46">
        <v>12158.811</v>
      </c>
      <c r="E15" s="46">
        <v>13788.36</v>
      </c>
      <c r="F15" s="46">
        <v>16210.665999999999</v>
      </c>
      <c r="G15" s="46">
        <v>14874.697</v>
      </c>
      <c r="H15" s="46">
        <v>16668.984</v>
      </c>
      <c r="I15" s="46">
        <v>15750.691000000001</v>
      </c>
      <c r="J15" s="46">
        <v>22756.203000000001</v>
      </c>
      <c r="K15" s="46">
        <v>24370.161</v>
      </c>
      <c r="L15" s="46">
        <v>13025.921</v>
      </c>
      <c r="M15" s="46">
        <v>15756.682000000001</v>
      </c>
      <c r="N15" s="46">
        <v>13295.369000000001</v>
      </c>
      <c r="O15" s="46">
        <v>29560.248</v>
      </c>
      <c r="P15" s="46">
        <v>18358.521000000001</v>
      </c>
    </row>
    <row r="16" spans="2:16" ht="18" customHeight="1" x14ac:dyDescent="0.2">
      <c r="B16" s="49" t="s">
        <v>0</v>
      </c>
      <c r="C16" s="41" t="s">
        <v>38</v>
      </c>
      <c r="D16" s="39">
        <v>10319.227999999999</v>
      </c>
      <c r="E16" s="39">
        <v>7735.3050000000003</v>
      </c>
      <c r="F16" s="39">
        <v>8306.6669999999995</v>
      </c>
      <c r="G16" s="39">
        <v>7538.5870000000004</v>
      </c>
      <c r="H16" s="39">
        <v>8330.7759999999998</v>
      </c>
      <c r="I16" s="39">
        <v>6751.6220000000003</v>
      </c>
      <c r="J16" s="39">
        <v>6389.3609999999999</v>
      </c>
      <c r="K16" s="39">
        <v>17989.394</v>
      </c>
      <c r="L16" s="39">
        <v>18696.436000000002</v>
      </c>
      <c r="M16" s="39">
        <v>20564.143</v>
      </c>
      <c r="N16" s="39">
        <v>22915.254000000001</v>
      </c>
      <c r="O16" s="39">
        <v>20850.650000000001</v>
      </c>
      <c r="P16" s="39">
        <v>20991.334999999999</v>
      </c>
    </row>
    <row r="17" spans="2:16" ht="18" customHeight="1" x14ac:dyDescent="0.2">
      <c r="B17" s="82" t="s">
        <v>1</v>
      </c>
      <c r="C17" s="29" t="s">
        <v>38</v>
      </c>
      <c r="D17" s="30">
        <v>18527.989000000001</v>
      </c>
      <c r="E17" s="30">
        <v>21732.031999999999</v>
      </c>
      <c r="F17" s="30">
        <v>22350.217000000001</v>
      </c>
      <c r="G17" s="30">
        <v>22501.699000000001</v>
      </c>
      <c r="H17" s="30">
        <v>23266.703000000001</v>
      </c>
      <c r="I17" s="30">
        <v>20991.884999999998</v>
      </c>
      <c r="J17" s="30">
        <v>22361.001</v>
      </c>
      <c r="K17" s="30">
        <v>21742.793000000001</v>
      </c>
      <c r="L17" s="30">
        <v>23010.895</v>
      </c>
      <c r="M17" s="30">
        <v>34990.033000000003</v>
      </c>
      <c r="N17" s="30">
        <v>25424.51</v>
      </c>
      <c r="O17" s="30">
        <v>20892.808000000001</v>
      </c>
      <c r="P17" s="30">
        <v>28816.647000000001</v>
      </c>
    </row>
    <row r="18" spans="2:16" ht="18" customHeight="1" x14ac:dyDescent="0.2">
      <c r="B18" s="31"/>
      <c r="C18" s="3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6.1" customHeight="1" x14ac:dyDescent="0.2">
      <c r="B19" s="83" t="s">
        <v>11</v>
      </c>
      <c r="C19" s="42" t="s">
        <v>9</v>
      </c>
      <c r="D19" s="43">
        <f t="shared" ref="D19" si="20">(D17/D15)*100</f>
        <v>152.38323056423857</v>
      </c>
      <c r="E19" s="78">
        <f>(E17/E15)*100</f>
        <v>157.61143457234942</v>
      </c>
      <c r="F19" s="43">
        <f>(F17/F15)*100</f>
        <v>137.8735272196713</v>
      </c>
      <c r="G19" s="43">
        <f t="shared" ref="G19:H19" si="21">(G17/G15)*100</f>
        <v>151.27500748418606</v>
      </c>
      <c r="H19" s="43">
        <f t="shared" si="21"/>
        <v>139.58081068408248</v>
      </c>
      <c r="I19" s="43">
        <f t="shared" ref="I19:K19" si="22">(I17/I15)*100</f>
        <v>133.27596230539979</v>
      </c>
      <c r="J19" s="43">
        <f t="shared" si="22"/>
        <v>98.263321873161345</v>
      </c>
      <c r="K19" s="43">
        <f t="shared" si="22"/>
        <v>89.218914064621899</v>
      </c>
      <c r="L19" s="43">
        <f t="shared" ref="L19:M19" si="23">(L17/L15)*100</f>
        <v>176.65464883442789</v>
      </c>
      <c r="M19" s="43">
        <f t="shared" si="23"/>
        <v>222.06472784054409</v>
      </c>
      <c r="N19" s="43">
        <f t="shared" ref="N19:O19" si="24">(N17/N15)*100</f>
        <v>191.22831415961451</v>
      </c>
      <c r="O19" s="43">
        <f t="shared" si="24"/>
        <v>70.678730435549795</v>
      </c>
      <c r="P19" s="43">
        <f t="shared" ref="P19" si="25">(P17/P15)*100</f>
        <v>156.96605952080779</v>
      </c>
    </row>
    <row r="20" spans="2:16" ht="26.1" customHeight="1" x14ac:dyDescent="0.2">
      <c r="B20" s="58" t="s">
        <v>12</v>
      </c>
      <c r="C20" s="33" t="s">
        <v>38</v>
      </c>
      <c r="D20" s="4">
        <f t="shared" ref="D20" si="26">D15+D16-D17</f>
        <v>3950.0499999999956</v>
      </c>
      <c r="E20" s="74">
        <f>E15+E16-E17</f>
        <v>-208.36699999999837</v>
      </c>
      <c r="F20" s="4">
        <f>F15+F16-F17</f>
        <v>2167.1159999999982</v>
      </c>
      <c r="G20" s="74">
        <f t="shared" ref="G20:H20" si="27">G15+G16-G17</f>
        <v>-88.415000000000873</v>
      </c>
      <c r="H20" s="4">
        <f t="shared" si="27"/>
        <v>1733.0570000000007</v>
      </c>
      <c r="I20" s="4">
        <f t="shared" ref="I20:J20" si="28">I15+I16-I17</f>
        <v>1510.4280000000035</v>
      </c>
      <c r="J20" s="88">
        <f t="shared" si="28"/>
        <v>6784.5630000000019</v>
      </c>
      <c r="K20" s="88">
        <f t="shared" ref="K20:L20" si="29">K15+K16-K17</f>
        <v>20616.761999999999</v>
      </c>
      <c r="L20" s="88">
        <f t="shared" si="29"/>
        <v>8711.4620000000032</v>
      </c>
      <c r="M20" s="88">
        <f t="shared" ref="M20" si="30">M15+M16-M17</f>
        <v>1330.791999999994</v>
      </c>
      <c r="N20" s="88">
        <f t="shared" ref="N20:O20" si="31">N15+N16-N17</f>
        <v>10786.113000000001</v>
      </c>
      <c r="O20" s="88">
        <f t="shared" si="31"/>
        <v>29518.09</v>
      </c>
      <c r="P20" s="88">
        <f t="shared" ref="P20" si="32">P15+P16-P17</f>
        <v>10533.208999999999</v>
      </c>
    </row>
    <row r="21" spans="2:16" ht="26.1" customHeight="1" x14ac:dyDescent="0.2">
      <c r="B21" s="84" t="s">
        <v>8</v>
      </c>
      <c r="C21" s="44" t="s">
        <v>9</v>
      </c>
      <c r="D21" s="45">
        <f t="shared" ref="D21" si="33">(D15/D20)*100</f>
        <v>307.81410361894189</v>
      </c>
      <c r="E21" s="75">
        <f>(E15/E20)*100</f>
        <v>-6617.3434373005848</v>
      </c>
      <c r="F21" s="45">
        <f>(F15/F20)*100</f>
        <v>748.02945481460222</v>
      </c>
      <c r="G21" s="75">
        <f t="shared" ref="G21:H21" si="34">(G15/G20)*100</f>
        <v>-16823.725612169717</v>
      </c>
      <c r="H21" s="45">
        <f t="shared" si="34"/>
        <v>961.82549102539576</v>
      </c>
      <c r="I21" s="45">
        <f t="shared" ref="I21:J21" si="35">(I15/I20)*100</f>
        <v>1042.7965450852319</v>
      </c>
      <c r="J21" s="89">
        <f t="shared" si="35"/>
        <v>335.41147749678197</v>
      </c>
      <c r="K21" s="89">
        <f t="shared" ref="K21:L21" si="36">(K15/K20)*100</f>
        <v>118.20556981741362</v>
      </c>
      <c r="L21" s="89">
        <f t="shared" si="36"/>
        <v>149.52623336932419</v>
      </c>
      <c r="M21" s="89">
        <f t="shared" ref="M21" si="37">(M15/M20)*100</f>
        <v>1184.0078689983163</v>
      </c>
      <c r="N21" s="89">
        <f t="shared" ref="N21:O21" si="38">(N15/N20)*100</f>
        <v>123.26376517657471</v>
      </c>
      <c r="O21" s="89">
        <f t="shared" si="38"/>
        <v>100.1428208938993</v>
      </c>
      <c r="P21" s="89">
        <f t="shared" ref="P21" si="39">(P15/P20)*100</f>
        <v>174.29181363438249</v>
      </c>
    </row>
    <row r="22" spans="2:16" ht="26.1" customHeight="1" x14ac:dyDescent="0.2">
      <c r="B22" s="85" t="s">
        <v>13</v>
      </c>
      <c r="C22" s="29" t="s">
        <v>9</v>
      </c>
      <c r="D22" s="76">
        <f t="shared" ref="D22" si="40">(D15-D17)/D20*100</f>
        <v>-161.24297160795456</v>
      </c>
      <c r="E22" s="79">
        <f>(E15-E17)/E20*100</f>
        <v>3812.3464848080844</v>
      </c>
      <c r="F22" s="76">
        <f>(F15-F17)/F20*100</f>
        <v>-283.30513918036718</v>
      </c>
      <c r="G22" s="34">
        <f t="shared" ref="G22:H22" si="41">(G15-G17)/G20*100</f>
        <v>8626.3665667589485</v>
      </c>
      <c r="H22" s="76">
        <f t="shared" si="41"/>
        <v>-380.69832671400872</v>
      </c>
      <c r="I22" s="76">
        <f t="shared" ref="I22:J22" si="42">(I15-I17)/I20*100</f>
        <v>-347.00058526457303</v>
      </c>
      <c r="J22" s="79">
        <f t="shared" si="42"/>
        <v>5.8250177645929595</v>
      </c>
      <c r="K22" s="79">
        <f t="shared" ref="K22:L22" si="43">(K15-K17)/K20*100</f>
        <v>12.743844062418718</v>
      </c>
      <c r="L22" s="76">
        <f t="shared" si="43"/>
        <v>-114.6188091046026</v>
      </c>
      <c r="M22" s="76">
        <f t="shared" ref="M22" si="44">(M15-M17)/M20*100</f>
        <v>-1445.2559829034205</v>
      </c>
      <c r="N22" s="76">
        <f t="shared" ref="N22:O22" si="45">(N15-N17)/N20*100</f>
        <v>-112.45145494025508</v>
      </c>
      <c r="O22" s="79">
        <f t="shared" si="45"/>
        <v>29.363146463744773</v>
      </c>
      <c r="P22" s="76">
        <f t="shared" ref="P22" si="46">(P15-P17)/P20*100</f>
        <v>-99.287178294857739</v>
      </c>
    </row>
    <row r="23" spans="2:16" x14ac:dyDescent="0.2">
      <c r="B23" s="14" t="s">
        <v>30</v>
      </c>
    </row>
    <row r="24" spans="2:16" x14ac:dyDescent="0.2">
      <c r="B24" s="14" t="s">
        <v>31</v>
      </c>
    </row>
    <row r="25" spans="2:16" x14ac:dyDescent="0.2">
      <c r="B25" s="14" t="s">
        <v>32</v>
      </c>
      <c r="O25" s="23" t="s">
        <v>27</v>
      </c>
    </row>
    <row r="26" spans="2:16" x14ac:dyDescent="0.2">
      <c r="B26" s="14" t="s">
        <v>33</v>
      </c>
    </row>
    <row r="27" spans="2:16" x14ac:dyDescent="0.2">
      <c r="B27" s="14" t="s">
        <v>34</v>
      </c>
    </row>
    <row r="29" spans="2:16" x14ac:dyDescent="0.2">
      <c r="B29" s="94" t="s">
        <v>74</v>
      </c>
      <c r="C29" s="18"/>
    </row>
    <row r="30" spans="2:16" x14ac:dyDescent="0.2">
      <c r="C30" s="18"/>
    </row>
    <row r="31" spans="2:16" x14ac:dyDescent="0.2">
      <c r="C31" s="18"/>
    </row>
    <row r="32" spans="2:16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</sheetData>
  <phoneticPr fontId="2" type="noConversion"/>
  <hyperlinks>
    <hyperlink ref="O25" location="ÍNDICE!A1" display="Voltar ao índice"/>
  </hyperlinks>
  <pageMargins left="0.74803149606299213" right="0.74803149606299213" top="0.39370078740157483" bottom="0.19685039370078741" header="0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7</vt:lpstr>
      <vt:lpstr>ÍNDICE!Área_de_Impressão</vt:lpstr>
    </vt:vector>
  </TitlesOfParts>
  <Company>GPP-Prodeer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AnaDias</dc:creator>
  <cp:lastModifiedBy>Ana Dias</cp:lastModifiedBy>
  <cp:lastPrinted>2019-05-30T15:44:45Z</cp:lastPrinted>
  <dcterms:created xsi:type="dcterms:W3CDTF">2010-01-21T10:06:59Z</dcterms:created>
  <dcterms:modified xsi:type="dcterms:W3CDTF">2023-07-26T10:30:43Z</dcterms:modified>
</cp:coreProperties>
</file>