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Cereais\"/>
    </mc:Choice>
  </mc:AlternateContent>
  <bookViews>
    <workbookView xWindow="0" yWindow="0" windowWidth="19395" windowHeight="8190" tabRatio="610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8" r:id="rId6"/>
    <sheet name="6" sheetId="10" r:id="rId7"/>
    <sheet name="7" sheetId="9" r:id="rId8"/>
  </sheets>
  <definedNames>
    <definedName name="_xlnm.Print_Area" localSheetId="1">'1'!$B$96:$N$99</definedName>
    <definedName name="_xlnm.Print_Area" localSheetId="4">'4'!$B$1:$E$9</definedName>
  </definedNames>
  <calcPr calcId="152511"/>
</workbook>
</file>

<file path=xl/calcChain.xml><?xml version="1.0" encoding="utf-8"?>
<calcChain xmlns="http://schemas.openxmlformats.org/spreadsheetml/2006/main">
  <c r="C18" i="4" l="1"/>
  <c r="Q100" i="2"/>
  <c r="Q99" i="2"/>
  <c r="Q97" i="2"/>
  <c r="Q96" i="2"/>
  <c r="P10" i="9" l="1"/>
  <c r="P8" i="9"/>
  <c r="P9" i="9" s="1"/>
  <c r="P7" i="9"/>
  <c r="Q8" i="3"/>
  <c r="Q5" i="3"/>
  <c r="Q41" i="2"/>
  <c r="Q40" i="2"/>
  <c r="Q38" i="2"/>
  <c r="Q35" i="2"/>
  <c r="Q31" i="2"/>
  <c r="Q30" i="2"/>
  <c r="Q28" i="2"/>
  <c r="Q25" i="2"/>
  <c r="Q21" i="2"/>
  <c r="Q20" i="2"/>
  <c r="Q18" i="2"/>
  <c r="Q15" i="2"/>
  <c r="Q11" i="2"/>
  <c r="Q10" i="2"/>
  <c r="Q8" i="2"/>
  <c r="Q5" i="2"/>
  <c r="P100" i="2" l="1"/>
  <c r="O100" i="2"/>
  <c r="N100" i="2"/>
  <c r="M100" i="2"/>
  <c r="L100" i="2"/>
  <c r="K100" i="2"/>
  <c r="J100" i="2"/>
  <c r="I100" i="2"/>
  <c r="H100" i="2"/>
  <c r="G100" i="2"/>
  <c r="F100" i="2"/>
  <c r="E100" i="2"/>
  <c r="P99" i="2"/>
  <c r="O99" i="2"/>
  <c r="N99" i="2"/>
  <c r="M99" i="2"/>
  <c r="L99" i="2"/>
  <c r="K99" i="2"/>
  <c r="J99" i="2"/>
  <c r="I99" i="2"/>
  <c r="H99" i="2"/>
  <c r="G99" i="2"/>
  <c r="F99" i="2"/>
  <c r="E99" i="2"/>
  <c r="P5" i="3"/>
  <c r="O5" i="3"/>
  <c r="P97" i="2" l="1"/>
  <c r="P96" i="2"/>
  <c r="N5" i="10"/>
  <c r="P8" i="3" l="1"/>
  <c r="P41" i="2"/>
  <c r="P40" i="2"/>
  <c r="P38" i="2"/>
  <c r="P35" i="2"/>
  <c r="P31" i="2"/>
  <c r="P30" i="2"/>
  <c r="P28" i="2"/>
  <c r="P25" i="2"/>
  <c r="P21" i="2"/>
  <c r="P20" i="2"/>
  <c r="P18" i="2"/>
  <c r="P15" i="2"/>
  <c r="P11" i="2"/>
  <c r="P10" i="2"/>
  <c r="P8" i="2"/>
  <c r="P5" i="2"/>
  <c r="O8" i="9" l="1"/>
  <c r="O9" i="9" s="1"/>
  <c r="O7" i="9"/>
  <c r="O10" i="9" l="1"/>
  <c r="N8" i="9"/>
  <c r="N10" i="9" s="1"/>
  <c r="N7" i="9"/>
  <c r="N9" i="9" l="1"/>
  <c r="O97" i="2"/>
  <c r="O96" i="2"/>
  <c r="M5" i="10"/>
  <c r="M8" i="9"/>
  <c r="M10" i="9" s="1"/>
  <c r="M7" i="9"/>
  <c r="M9" i="9" l="1"/>
  <c r="D38" i="4"/>
  <c r="C38" i="4"/>
  <c r="O8" i="3"/>
  <c r="O41" i="2"/>
  <c r="O40" i="2"/>
  <c r="O38" i="2"/>
  <c r="O35" i="2"/>
  <c r="O31" i="2"/>
  <c r="O30" i="2"/>
  <c r="O28" i="2"/>
  <c r="O25" i="2"/>
  <c r="O21" i="2"/>
  <c r="O20" i="2"/>
  <c r="O18" i="2"/>
  <c r="O15" i="2"/>
  <c r="O11" i="2"/>
  <c r="O10" i="2"/>
  <c r="O8" i="2"/>
  <c r="O5" i="2"/>
  <c r="N97" i="2" l="1"/>
  <c r="N96" i="2"/>
  <c r="L5" i="10" l="1"/>
  <c r="K5" i="10"/>
  <c r="J5" i="10"/>
  <c r="I5" i="10"/>
  <c r="H5" i="10"/>
  <c r="G5" i="10"/>
  <c r="F5" i="10"/>
  <c r="E5" i="10"/>
  <c r="D5" i="10"/>
  <c r="D18" i="4" l="1"/>
  <c r="N8" i="3"/>
  <c r="N5" i="3"/>
  <c r="N41" i="2"/>
  <c r="N40" i="2"/>
  <c r="N38" i="2"/>
  <c r="N35" i="2"/>
  <c r="N31" i="2"/>
  <c r="N30" i="2"/>
  <c r="N28" i="2"/>
  <c r="N25" i="2"/>
  <c r="N21" i="2"/>
  <c r="N20" i="2"/>
  <c r="N18" i="2"/>
  <c r="N15" i="2"/>
  <c r="N11" i="2"/>
  <c r="N10" i="2"/>
  <c r="N8" i="2"/>
  <c r="N5" i="2"/>
  <c r="G38" i="4" l="1"/>
  <c r="K8" i="3"/>
  <c r="M97" i="2"/>
  <c r="M96" i="2"/>
  <c r="L8" i="9"/>
  <c r="L10" i="9" s="1"/>
  <c r="L7" i="9"/>
  <c r="M8" i="3"/>
  <c r="M5" i="3"/>
  <c r="M41" i="2"/>
  <c r="M40" i="2"/>
  <c r="M38" i="2"/>
  <c r="M35" i="2"/>
  <c r="M31" i="2"/>
  <c r="M30" i="2"/>
  <c r="M28" i="2"/>
  <c r="M25" i="2"/>
  <c r="M21" i="2"/>
  <c r="M20" i="2"/>
  <c r="M18" i="2"/>
  <c r="M15" i="2"/>
  <c r="M11" i="2"/>
  <c r="M10" i="2"/>
  <c r="M8" i="2"/>
  <c r="M5" i="2"/>
  <c r="L9" i="9" l="1"/>
  <c r="L97" i="2"/>
  <c r="L96" i="2"/>
  <c r="K8" i="9"/>
  <c r="K10" i="9" s="1"/>
  <c r="K7" i="9"/>
  <c r="L8" i="3"/>
  <c r="L5" i="3"/>
  <c r="K9" i="9" l="1"/>
  <c r="L41" i="2"/>
  <c r="L40" i="2"/>
  <c r="L38" i="2"/>
  <c r="L35" i="2"/>
  <c r="L31" i="2"/>
  <c r="L30" i="2"/>
  <c r="L28" i="2"/>
  <c r="L25" i="2"/>
  <c r="L21" i="2"/>
  <c r="L20" i="2"/>
  <c r="L18" i="2"/>
  <c r="L15" i="2"/>
  <c r="L11" i="2"/>
  <c r="L10" i="2"/>
  <c r="L8" i="2"/>
  <c r="L5" i="2"/>
  <c r="H38" i="4" l="1"/>
  <c r="J8" i="9"/>
  <c r="J9" i="9" s="1"/>
  <c r="I8" i="9"/>
  <c r="I9" i="9" s="1"/>
  <c r="J7" i="9"/>
  <c r="I7" i="9"/>
  <c r="K5" i="3"/>
  <c r="K97" i="2"/>
  <c r="K96" i="2"/>
  <c r="K41" i="2"/>
  <c r="K40" i="2"/>
  <c r="K38" i="2"/>
  <c r="K35" i="2"/>
  <c r="K31" i="2"/>
  <c r="K30" i="2"/>
  <c r="K28" i="2"/>
  <c r="K25" i="2"/>
  <c r="K21" i="2"/>
  <c r="K20" i="2"/>
  <c r="K18" i="2"/>
  <c r="K15" i="2"/>
  <c r="K11" i="2"/>
  <c r="K10" i="2"/>
  <c r="K8" i="2"/>
  <c r="K5" i="2"/>
  <c r="I10" i="9" l="1"/>
  <c r="J10" i="9"/>
  <c r="J8" i="3" l="1"/>
  <c r="J5" i="3"/>
  <c r="J97" i="2"/>
  <c r="J96" i="2"/>
  <c r="J41" i="2"/>
  <c r="J40" i="2"/>
  <c r="J38" i="2"/>
  <c r="J35" i="2"/>
  <c r="J31" i="2"/>
  <c r="J30" i="2"/>
  <c r="J28" i="2"/>
  <c r="J25" i="2"/>
  <c r="J21" i="2"/>
  <c r="J20" i="2"/>
  <c r="J18" i="2"/>
  <c r="J15" i="2"/>
  <c r="J11" i="2"/>
  <c r="J10" i="2"/>
  <c r="J8" i="2"/>
  <c r="J5" i="2"/>
  <c r="I8" i="3" l="1"/>
  <c r="I5" i="3"/>
  <c r="H8" i="9" l="1"/>
  <c r="H9" i="9" s="1"/>
  <c r="H7" i="9"/>
  <c r="I97" i="2"/>
  <c r="I96" i="2"/>
  <c r="I41" i="2"/>
  <c r="I40" i="2"/>
  <c r="I38" i="2"/>
  <c r="I35" i="2"/>
  <c r="I31" i="2"/>
  <c r="I30" i="2"/>
  <c r="I28" i="2"/>
  <c r="I25" i="2"/>
  <c r="I21" i="2"/>
  <c r="I20" i="2"/>
  <c r="I18" i="2"/>
  <c r="I15" i="2"/>
  <c r="I11" i="2"/>
  <c r="I10" i="2"/>
  <c r="I8" i="2"/>
  <c r="I5" i="2"/>
  <c r="H10" i="9" l="1"/>
  <c r="H18" i="4"/>
  <c r="G18" i="4"/>
  <c r="H8" i="3"/>
  <c r="H5" i="3"/>
  <c r="H97" i="2"/>
  <c r="H96" i="2"/>
  <c r="G96" i="2"/>
  <c r="H41" i="2"/>
  <c r="H40" i="2"/>
  <c r="H38" i="2"/>
  <c r="H35" i="2"/>
  <c r="H31" i="2"/>
  <c r="H30" i="2"/>
  <c r="H28" i="2"/>
  <c r="H25" i="2"/>
  <c r="H21" i="2"/>
  <c r="H20" i="2"/>
  <c r="H18" i="2"/>
  <c r="H15" i="2"/>
  <c r="H11" i="2"/>
  <c r="H10" i="2"/>
  <c r="H8" i="2"/>
  <c r="H5" i="2"/>
  <c r="G8" i="9"/>
  <c r="G10" i="9" s="1"/>
  <c r="G7" i="9"/>
  <c r="G9" i="9" l="1"/>
  <c r="G97" i="2"/>
  <c r="F97" i="2"/>
  <c r="E97" i="2"/>
  <c r="F96" i="2"/>
  <c r="E96" i="2"/>
  <c r="F8" i="9" l="1"/>
  <c r="F10" i="9" s="1"/>
  <c r="F7" i="9"/>
  <c r="G8" i="3"/>
  <c r="F8" i="3"/>
  <c r="E8" i="3"/>
  <c r="G5" i="3"/>
  <c r="F5" i="3"/>
  <c r="E5" i="3"/>
  <c r="G41" i="2"/>
  <c r="F41" i="2"/>
  <c r="E41" i="2"/>
  <c r="G40" i="2"/>
  <c r="F40" i="2"/>
  <c r="E40" i="2"/>
  <c r="G31" i="2"/>
  <c r="F31" i="2"/>
  <c r="E31" i="2"/>
  <c r="G30" i="2"/>
  <c r="F30" i="2"/>
  <c r="E30" i="2"/>
  <c r="G11" i="2"/>
  <c r="F11" i="2"/>
  <c r="E11" i="2"/>
  <c r="G10" i="2"/>
  <c r="F10" i="2"/>
  <c r="E10" i="2"/>
  <c r="G38" i="2"/>
  <c r="F38" i="2"/>
  <c r="E38" i="2"/>
  <c r="G35" i="2"/>
  <c r="F35" i="2"/>
  <c r="E35" i="2"/>
  <c r="G28" i="2"/>
  <c r="F28" i="2"/>
  <c r="E28" i="2"/>
  <c r="G25" i="2"/>
  <c r="F25" i="2"/>
  <c r="E25" i="2"/>
  <c r="G21" i="2"/>
  <c r="G20" i="2"/>
  <c r="G18" i="2"/>
  <c r="G15" i="2"/>
  <c r="G8" i="2"/>
  <c r="G5" i="2"/>
  <c r="F21" i="2"/>
  <c r="E21" i="2"/>
  <c r="F20" i="2"/>
  <c r="E20" i="2"/>
  <c r="F18" i="2"/>
  <c r="E18" i="2"/>
  <c r="F15" i="2"/>
  <c r="E15" i="2"/>
  <c r="F8" i="2"/>
  <c r="E8" i="2"/>
  <c r="F5" i="2"/>
  <c r="E5" i="2"/>
  <c r="E8" i="9"/>
  <c r="E10" i="9" s="1"/>
  <c r="D8" i="9"/>
  <c r="D9" i="9" s="1"/>
  <c r="E7" i="9"/>
  <c r="D7" i="9"/>
  <c r="D10" i="9" l="1"/>
  <c r="E9" i="9"/>
  <c r="F9" i="9"/>
</calcChain>
</file>

<file path=xl/sharedStrings.xml><?xml version="1.0" encoding="utf-8"?>
<sst xmlns="http://schemas.openxmlformats.org/spreadsheetml/2006/main" count="249" uniqueCount="115">
  <si>
    <t>1. Comércio Internacional</t>
  </si>
  <si>
    <t>4. Área e Produção</t>
  </si>
  <si>
    <t>Unidade</t>
  </si>
  <si>
    <t>Fluxo</t>
  </si>
  <si>
    <t>Entradas</t>
  </si>
  <si>
    <t>Saídas</t>
  </si>
  <si>
    <t>Saldo</t>
  </si>
  <si>
    <t>EUR/Kg</t>
  </si>
  <si>
    <t>Preço Médio de Exportação</t>
  </si>
  <si>
    <t>Voltar ao índice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</si>
  <si>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</si>
  <si>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</si>
  <si>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</si>
  <si>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</si>
  <si>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França</t>
  </si>
  <si>
    <t>Rubrica</t>
  </si>
  <si>
    <t>ha</t>
  </si>
  <si>
    <t>%</t>
  </si>
  <si>
    <t>Grau de Auto-Aprovisionamento</t>
  </si>
  <si>
    <t>2010</t>
  </si>
  <si>
    <t>Produto</t>
  </si>
  <si>
    <t>Preço Médio de Importação</t>
  </si>
  <si>
    <t>TOTAL</t>
  </si>
  <si>
    <t>Consumo Humano</t>
  </si>
  <si>
    <t>Consumo Humano per capita</t>
  </si>
  <si>
    <t>Kg/habitante/ano</t>
  </si>
  <si>
    <t xml:space="preserve">Produção utilizável </t>
  </si>
  <si>
    <t>Produção</t>
  </si>
  <si>
    <t>Importação</t>
  </si>
  <si>
    <t>Exportação</t>
  </si>
  <si>
    <t>Orientação Exportadora</t>
  </si>
  <si>
    <t>Consumo Aparente</t>
  </si>
  <si>
    <t>Grau de Abastecimento
do mercado interno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</si>
  <si>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</si>
  <si>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</si>
  <si>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</si>
  <si>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</si>
  <si>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</si>
  <si>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2011</t>
  </si>
  <si>
    <t>2009/10</t>
  </si>
  <si>
    <t>2010/11</t>
  </si>
  <si>
    <t>Arroz</t>
  </si>
  <si>
    <t xml:space="preserve">Arroz - Comércio Internacional </t>
  </si>
  <si>
    <t>Arroz com casca (paddy)</t>
  </si>
  <si>
    <t>Arroz semibranqueado ou branqueado</t>
  </si>
  <si>
    <t>Trincas de Arroz</t>
  </si>
  <si>
    <t>Arroz - Destinos das Saídas - UE e PT</t>
  </si>
  <si>
    <t>Total do Arroz</t>
  </si>
  <si>
    <t xml:space="preserve">Arroz - Principais destinos das Saídas </t>
  </si>
  <si>
    <t>Bélgica</t>
  </si>
  <si>
    <t>Itália</t>
  </si>
  <si>
    <t>Países Baixos</t>
  </si>
  <si>
    <t>São Tomé e Príncipe</t>
  </si>
  <si>
    <t>Síria, República Árabe da</t>
  </si>
  <si>
    <t>Outros países</t>
  </si>
  <si>
    <t>Arroz - Área e Produção</t>
  </si>
  <si>
    <t xml:space="preserve">Arroz </t>
  </si>
  <si>
    <t>Arroz - Balanço de Aprovisionamento INE</t>
  </si>
  <si>
    <t>Arroz - Indicadores de análise do Comércio Internacional</t>
  </si>
  <si>
    <t>2011/12</t>
  </si>
  <si>
    <t xml:space="preserve">Fonte: </t>
  </si>
  <si>
    <t>2. Destinos das Saídas - UE/Países Terceiros</t>
  </si>
  <si>
    <t>3. Origens das Entradas e Destinos das Saídas</t>
  </si>
  <si>
    <t xml:space="preserve">Arroz - Principais origens das Entradas 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</si>
  <si>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</si>
  <si>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</si>
  <si>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>Camboja</t>
  </si>
  <si>
    <t>Guiana</t>
  </si>
  <si>
    <t>Índia</t>
  </si>
  <si>
    <t>Paquistão</t>
  </si>
  <si>
    <t>Suriname</t>
  </si>
  <si>
    <t>Tailândia</t>
  </si>
  <si>
    <t>Uruguai</t>
  </si>
  <si>
    <t>2012</t>
  </si>
  <si>
    <t>5. Balanço de Aprovisionamento INE</t>
  </si>
  <si>
    <t>Arroz descascado
 (em película)</t>
  </si>
  <si>
    <t>* dados provisórios</t>
  </si>
  <si>
    <t xml:space="preserve">produção utilizável - produção interna obtida por transformação de matérias primas nacionais. </t>
  </si>
  <si>
    <t>2013</t>
  </si>
  <si>
    <t>2012/13</t>
  </si>
  <si>
    <t>Israel</t>
  </si>
  <si>
    <t>Códigos NC: 1006</t>
  </si>
  <si>
    <t>UE</t>
  </si>
  <si>
    <t>Arábia Saudita</t>
  </si>
  <si>
    <t>2013/14</t>
  </si>
  <si>
    <t>2014/15</t>
  </si>
  <si>
    <t>Jordânia</t>
  </si>
  <si>
    <t>2015/16</t>
  </si>
  <si>
    <t>2016/17</t>
  </si>
  <si>
    <t>Grécia</t>
  </si>
  <si>
    <t>Paraguai</t>
  </si>
  <si>
    <t>2017/18</t>
  </si>
  <si>
    <t>Prod. Certificada DOP</t>
  </si>
  <si>
    <t>Peso da Prod. Certificada na Prod. Total</t>
  </si>
  <si>
    <t>Arroz - Produção Certificada IGP</t>
  </si>
  <si>
    <t>6. Produção Certificada IGP</t>
  </si>
  <si>
    <t>7. Indicadores de análise do Comércio Internacional</t>
  </si>
  <si>
    <t>Polónia</t>
  </si>
  <si>
    <t>Alemanha</t>
  </si>
  <si>
    <t>Luxemburgo</t>
  </si>
  <si>
    <t>Argentina</t>
  </si>
  <si>
    <t>2019/20</t>
  </si>
  <si>
    <t>2018/19</t>
  </si>
  <si>
    <t>Marrocos</t>
  </si>
  <si>
    <t>2020/21</t>
  </si>
  <si>
    <t>2021/22*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</si>
  <si>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</si>
  <si>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</si>
  <si>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>Quantidade</t>
    </r>
    <r>
      <rPr>
        <sz val="10"/>
        <color rgb="FF808000"/>
        <rFont val="Arial"/>
        <family val="2"/>
      </rPr>
      <t xml:space="preserve">
(tonelada)</t>
    </r>
  </si>
  <si>
    <r>
      <t>10</t>
    </r>
    <r>
      <rPr>
        <vertAlign val="superscript"/>
        <sz val="9"/>
        <color rgb="FF808000"/>
        <rFont val="Arial"/>
        <family val="2"/>
      </rPr>
      <t>3</t>
    </r>
    <r>
      <rPr>
        <sz val="9"/>
        <color rgb="FF808000"/>
        <rFont val="Arial"/>
        <family val="2"/>
      </rPr>
      <t xml:space="preserve"> tonelada</t>
    </r>
  </si>
  <si>
    <t>atualizado em: set/2023</t>
  </si>
  <si>
    <t>Importação e Exportação - consideraram-se todos os tipos de arroz (com casca, descascado, semibranqueado, branqueado e trincas)</t>
  </si>
  <si>
    <t>Brasil</t>
  </si>
  <si>
    <t>Vietname</t>
  </si>
  <si>
    <r>
      <t>Reino Unido</t>
    </r>
    <r>
      <rPr>
        <sz val="10"/>
        <color indexed="19"/>
        <rFont val="Arial"/>
        <family val="2"/>
      </rPr>
      <t xml:space="preserve"> (não inc. Irlanda Norte)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</si>
</sst>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#,##0.0"/>
    <numFmt numFmtId="166" formatCode="0.000"/>
    <numFmt numFmtId="167" formatCode="_-* #,##0\ _€_-;\-* #,##0\ _€_-;_-* &quot;-&quot;??\ _€_-;_-@_-"/>
  </numFmts>
  <fonts count="23" x14ac:knownFonts="1">
    <font>
      <sz val="10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rgb="FF222222"/>
      <name val="Arial"/>
      <family val="2"/>
    </font>
    <font>
      <sz val="9"/>
      <color theme="1"/>
      <name val="Calibri"/>
      <family val="2"/>
      <scheme val="minor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b/>
      <sz val="9"/>
      <color rgb="FF808000"/>
      <name val="Arial"/>
      <family val="2"/>
    </font>
    <font>
      <sz val="9"/>
      <color rgb="FF808000"/>
      <name val="Arial"/>
      <family val="2"/>
    </font>
    <font>
      <vertAlign val="superscript"/>
      <sz val="9"/>
      <color rgb="FF8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/>
      <bottom style="hair">
        <color theme="9" tint="0.39994506668294322"/>
      </bottom>
      <diagonal/>
    </border>
    <border>
      <left/>
      <right/>
      <top style="hair">
        <color theme="9" tint="0.39991454817346722"/>
      </top>
      <bottom/>
      <diagonal/>
    </border>
    <border>
      <left/>
      <right/>
      <top style="thin">
        <color indexed="47"/>
      </top>
      <bottom style="hair">
        <color theme="9" tint="0.39994506668294322"/>
      </bottom>
      <diagonal/>
    </border>
    <border>
      <left/>
      <right/>
      <top style="hair">
        <color theme="9" tint="0.39991454817346722"/>
      </top>
      <bottom style="thin">
        <color indexed="47"/>
      </bottom>
      <diagonal/>
    </border>
    <border>
      <left/>
      <right/>
      <top/>
      <bottom style="hair">
        <color theme="9" tint="0.39991454817346722"/>
      </bottom>
      <diagonal/>
    </border>
  </borders>
  <cellStyleXfs count="8">
    <xf numFmtId="0" fontId="0" fillId="0" borderId="0"/>
    <xf numFmtId="0" fontId="1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3" fillId="2" borderId="0" applyNumberFormat="0" applyProtection="0">
      <alignment horizontal="center" vertical="center"/>
    </xf>
    <xf numFmtId="0" fontId="12" fillId="0" borderId="0"/>
    <xf numFmtId="2" fontId="12" fillId="0" borderId="1" applyFill="0" applyProtection="0">
      <alignment vertical="center"/>
    </xf>
    <xf numFmtId="43" fontId="12" fillId="0" borderId="0" applyFont="0" applyFill="0" applyBorder="0" applyAlignment="0" applyProtection="0"/>
  </cellStyleXfs>
  <cellXfs count="135">
    <xf numFmtId="0" fontId="0" fillId="0" borderId="0" xfId="0"/>
    <xf numFmtId="0" fontId="3" fillId="2" borderId="0" xfId="4" applyNumberFormat="1" applyFont="1" applyProtection="1">
      <alignment horizontal="center" vertical="center"/>
    </xf>
    <xf numFmtId="0" fontId="0" fillId="0" borderId="0" xfId="0" applyAlignment="1">
      <alignment vertical="center"/>
    </xf>
    <xf numFmtId="0" fontId="3" fillId="2" borderId="0" xfId="4" applyNumberFormat="1" applyFont="1" applyBorder="1" applyProtection="1">
      <alignment horizontal="center" vertical="center"/>
    </xf>
    <xf numFmtId="0" fontId="3" fillId="2" borderId="0" xfId="4" applyNumberFormat="1" applyFont="1" applyBorder="1" applyAlignment="1" applyProtection="1">
      <alignment vertical="center"/>
    </xf>
    <xf numFmtId="0" fontId="3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3" applyNumberForma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3" fontId="0" fillId="3" borderId="0" xfId="0" applyNumberFormat="1" applyFill="1" applyBorder="1" applyAlignment="1">
      <alignment vertical="center"/>
    </xf>
    <xf numFmtId="0" fontId="4" fillId="0" borderId="0" xfId="3" applyNumberFormat="1" applyFont="1" applyFill="1" applyBorder="1" applyAlignment="1" applyProtection="1">
      <alignment horizontal="right" vertical="center"/>
    </xf>
    <xf numFmtId="3" fontId="0" fillId="0" borderId="0" xfId="0" applyNumberFormat="1" applyAlignment="1">
      <alignment vertical="center"/>
    </xf>
    <xf numFmtId="0" fontId="9" fillId="2" borderId="0" xfId="4" applyNumberFormat="1" applyFont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3" fillId="2" borderId="0" xfId="4" applyNumberFormat="1" applyAlignment="1" applyProtection="1">
      <alignment vertical="center"/>
    </xf>
    <xf numFmtId="3" fontId="0" fillId="3" borderId="0" xfId="0" applyNumberFormat="1" applyFont="1" applyFill="1" applyBorder="1" applyAlignment="1">
      <alignment horizontal="right" vertical="center"/>
    </xf>
    <xf numFmtId="0" fontId="7" fillId="0" borderId="0" xfId="0" quotePrefix="1" applyFont="1" applyAlignment="1">
      <alignment horizontal="left" vertical="center"/>
    </xf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3" fillId="2" borderId="0" xfId="4" quotePrefix="1" applyNumberFormat="1" applyFont="1" applyBorder="1" applyAlignment="1" applyProtection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9" fillId="2" borderId="0" xfId="4" applyNumberFormat="1" applyFont="1" applyBorder="1" applyProtection="1">
      <alignment horizontal="center" vertical="center"/>
    </xf>
    <xf numFmtId="3" fontId="6" fillId="3" borderId="4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165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horizontal="right" vertical="center"/>
    </xf>
    <xf numFmtId="165" fontId="0" fillId="3" borderId="3" xfId="0" applyNumberFormat="1" applyFill="1" applyBorder="1" applyAlignment="1">
      <alignment vertical="center"/>
    </xf>
    <xf numFmtId="165" fontId="0" fillId="3" borderId="3" xfId="0" applyNumberFormat="1" applyFont="1" applyFill="1" applyBorder="1" applyAlignment="1">
      <alignment horizontal="right" vertical="center"/>
    </xf>
    <xf numFmtId="3" fontId="0" fillId="0" borderId="2" xfId="0" applyNumberFormat="1" applyFon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4" borderId="3" xfId="0" applyNumberFormat="1" applyFill="1" applyBorder="1" applyAlignment="1">
      <alignment vertical="center"/>
    </xf>
    <xf numFmtId="0" fontId="2" fillId="0" borderId="0" xfId="2" applyNumberFormat="1" applyFont="1" applyFill="1" applyBorder="1" applyProtection="1">
      <alignment vertical="center"/>
    </xf>
    <xf numFmtId="3" fontId="0" fillId="0" borderId="3" xfId="0" applyNumberFormat="1" applyBorder="1" applyAlignment="1">
      <alignment vertical="center"/>
    </xf>
    <xf numFmtId="165" fontId="0" fillId="3" borderId="2" xfId="0" applyNumberFormat="1" applyFill="1" applyBorder="1" applyAlignment="1">
      <alignment horizontal="right" vertical="center"/>
    </xf>
    <xf numFmtId="165" fontId="0" fillId="3" borderId="0" xfId="0" applyNumberFormat="1" applyFill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6" fillId="3" borderId="8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5" fillId="5" borderId="6" xfId="0" applyNumberFormat="1" applyFont="1" applyFill="1" applyBorder="1" applyAlignment="1" applyProtection="1">
      <alignment vertical="center"/>
    </xf>
    <xf numFmtId="0" fontId="0" fillId="0" borderId="2" xfId="0" applyBorder="1"/>
    <xf numFmtId="164" fontId="0" fillId="0" borderId="0" xfId="0" applyNumberFormat="1" applyFill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5" borderId="0" xfId="0" applyNumberFormat="1" applyFill="1" applyBorder="1" applyAlignment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5" fillId="5" borderId="0" xfId="0" applyNumberFormat="1" applyFont="1" applyFill="1" applyAlignment="1" applyProtection="1">
      <alignment vertical="center"/>
    </xf>
    <xf numFmtId="0" fontId="5" fillId="3" borderId="0" xfId="0" applyNumberFormat="1" applyFont="1" applyFill="1" applyAlignment="1" applyProtection="1">
      <alignment vertical="center"/>
    </xf>
    <xf numFmtId="3" fontId="0" fillId="0" borderId="0" xfId="0" applyNumberFormat="1" applyFill="1" applyBorder="1" applyAlignment="1">
      <alignment horizontal="right" vertical="center"/>
    </xf>
    <xf numFmtId="3" fontId="0" fillId="4" borderId="3" xfId="0" applyNumberForma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4" fillId="6" borderId="0" xfId="5" applyFont="1" applyFill="1" applyAlignment="1">
      <alignment horizontal="center" vertical="center"/>
    </xf>
    <xf numFmtId="0" fontId="15" fillId="6" borderId="0" xfId="5" applyFont="1" applyFill="1" applyAlignment="1">
      <alignment horizontal="center" vertical="center" wrapText="1"/>
    </xf>
    <xf numFmtId="0" fontId="4" fillId="7" borderId="0" xfId="3" applyNumberFormat="1" applyFont="1" applyFill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0" fillId="0" borderId="0" xfId="0" applyFont="1"/>
    <xf numFmtId="2" fontId="0" fillId="0" borderId="2" xfId="0" applyNumberFormat="1" applyBorder="1" applyAlignment="1">
      <alignment vertical="center"/>
    </xf>
    <xf numFmtId="2" fontId="0" fillId="3" borderId="3" xfId="0" applyNumberForma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11" fillId="5" borderId="6" xfId="0" applyNumberFormat="1" applyFont="1" applyFill="1" applyBorder="1" applyAlignment="1">
      <alignment vertical="center"/>
    </xf>
    <xf numFmtId="1" fontId="0" fillId="0" borderId="0" xfId="0" applyNumberFormat="1"/>
    <xf numFmtId="0" fontId="17" fillId="0" borderId="0" xfId="0" quotePrefix="1" applyFont="1" applyAlignment="1">
      <alignment horizontal="center"/>
    </xf>
    <xf numFmtId="164" fontId="0" fillId="0" borderId="3" xfId="0" applyNumberFormat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4" fillId="7" borderId="0" xfId="3" applyNumberFormat="1" applyFill="1" applyBorder="1" applyAlignment="1" applyProtection="1">
      <alignment vertical="center"/>
    </xf>
    <xf numFmtId="166" fontId="0" fillId="0" borderId="3" xfId="0" applyNumberFormat="1" applyBorder="1" applyAlignment="1">
      <alignment vertical="center"/>
    </xf>
    <xf numFmtId="167" fontId="0" fillId="0" borderId="0" xfId="7" applyNumberFormat="1" applyFont="1" applyAlignment="1">
      <alignment vertical="center"/>
    </xf>
    <xf numFmtId="0" fontId="19" fillId="0" borderId="0" xfId="1" applyNumberFormat="1" applyFont="1" applyFill="1" applyBorder="1" applyProtection="1">
      <alignment vertical="center"/>
    </xf>
    <xf numFmtId="0" fontId="19" fillId="0" borderId="0" xfId="0" applyFont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19" fillId="3" borderId="8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3" borderId="3" xfId="0" applyFont="1" applyFill="1" applyBorder="1" applyAlignment="1">
      <alignment horizontal="center" vertical="center"/>
    </xf>
    <xf numFmtId="0" fontId="19" fillId="0" borderId="0" xfId="0" applyFont="1"/>
    <xf numFmtId="0" fontId="19" fillId="0" borderId="2" xfId="0" applyFont="1" applyBorder="1"/>
    <xf numFmtId="0" fontId="19" fillId="0" borderId="9" xfId="1" applyNumberFormat="1" applyFont="1" applyFill="1" applyBorder="1" applyProtection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1" applyNumberFormat="1" applyFont="1" applyFill="1" applyProtection="1">
      <alignment vertical="center"/>
    </xf>
    <xf numFmtId="0" fontId="19" fillId="3" borderId="4" xfId="0" applyFont="1" applyFill="1" applyBorder="1" applyAlignment="1">
      <alignment vertical="center"/>
    </xf>
    <xf numFmtId="0" fontId="19" fillId="0" borderId="0" xfId="1" applyNumberFormat="1" applyFont="1" applyFill="1" applyBorder="1" applyAlignment="1" applyProtection="1">
      <alignment vertical="center"/>
    </xf>
    <xf numFmtId="0" fontId="19" fillId="4" borderId="3" xfId="1" applyNumberFormat="1" applyFont="1" applyFill="1" applyBorder="1" applyAlignment="1" applyProtection="1">
      <alignment vertical="center"/>
    </xf>
    <xf numFmtId="0" fontId="18" fillId="0" borderId="2" xfId="0" quotePrefix="1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8" fillId="0" borderId="0" xfId="0" applyNumberFormat="1" applyFont="1" applyFill="1" applyAlignment="1" applyProtection="1">
      <alignment vertical="center"/>
    </xf>
    <xf numFmtId="0" fontId="19" fillId="0" borderId="0" xfId="1" applyNumberFormat="1" applyFont="1" applyFill="1" applyAlignment="1" applyProtection="1">
      <alignment horizontal="center" vertical="center"/>
    </xf>
    <xf numFmtId="0" fontId="18" fillId="3" borderId="0" xfId="0" applyNumberFormat="1" applyFont="1" applyFill="1" applyAlignment="1" applyProtection="1">
      <alignment vertical="center"/>
    </xf>
    <xf numFmtId="0" fontId="19" fillId="3" borderId="0" xfId="1" applyNumberFormat="1" applyFont="1" applyFill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vertical="center"/>
    </xf>
    <xf numFmtId="0" fontId="19" fillId="0" borderId="3" xfId="1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3" borderId="2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>
      <alignment horizontal="center" vertical="center"/>
    </xf>
    <xf numFmtId="0" fontId="19" fillId="3" borderId="0" xfId="1" applyNumberFormat="1" applyFont="1" applyFill="1" applyBorder="1" applyAlignment="1" applyProtection="1">
      <alignment horizontal="center" vertical="center"/>
    </xf>
    <xf numFmtId="0" fontId="18" fillId="3" borderId="2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0" fontId="18" fillId="3" borderId="0" xfId="0" applyNumberFormat="1" applyFont="1" applyFill="1" applyBorder="1" applyAlignment="1" applyProtection="1">
      <alignment vertical="center"/>
    </xf>
    <xf numFmtId="0" fontId="18" fillId="0" borderId="3" xfId="0" applyNumberFormat="1" applyFont="1" applyFill="1" applyBorder="1" applyAlignment="1" applyProtection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quotePrefix="1" applyFont="1" applyBorder="1" applyAlignment="1">
      <alignment horizontal="center" vertical="center" wrapText="1"/>
    </xf>
    <xf numFmtId="0" fontId="18" fillId="0" borderId="0" xfId="0" quotePrefix="1" applyFont="1" applyBorder="1" applyAlignment="1">
      <alignment horizontal="center" vertical="center" wrapText="1"/>
    </xf>
    <xf numFmtId="0" fontId="18" fillId="0" borderId="8" xfId="0" quotePrefix="1" applyFont="1" applyBorder="1" applyAlignment="1">
      <alignment horizontal="center" vertical="center" wrapText="1"/>
    </xf>
    <xf numFmtId="0" fontId="18" fillId="0" borderId="7" xfId="0" quotePrefix="1" applyFont="1" applyBorder="1" applyAlignment="1">
      <alignment horizontal="center" vertical="center" wrapText="1"/>
    </xf>
    <xf numFmtId="0" fontId="18" fillId="0" borderId="4" xfId="0" quotePrefix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0" xfId="0" quotePrefix="1" applyFont="1" applyBorder="1" applyAlignment="1">
      <alignment horizontal="left" vertical="center"/>
    </xf>
    <xf numFmtId="0" fontId="18" fillId="0" borderId="3" xfId="0" quotePrefix="1" applyFont="1" applyBorder="1" applyAlignment="1">
      <alignment horizontal="left" vertical="center"/>
    </xf>
  </cellXfs>
  <cellStyles count="8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ULTIMA_Linha" xfId="6"/>
    <cellStyle name="Vírgula" xfId="7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Arroz com casca - Preço Médio</a:t>
            </a:r>
            <a:r>
              <a:rPr lang="pt-PT" baseline="0"/>
              <a:t>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5930400308353063"/>
          <c:y val="1.6102476986295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380962635551684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'1'!$E$10:$Q$10</c:f>
              <c:numCache>
                <c:formatCode>0.00</c:formatCode>
                <c:ptCount val="13"/>
                <c:pt idx="0">
                  <c:v>0.29124786840167494</c:v>
                </c:pt>
                <c:pt idx="1">
                  <c:v>0.39164350584826485</c:v>
                </c:pt>
                <c:pt idx="2">
                  <c:v>0.33381731551963917</c:v>
                </c:pt>
                <c:pt idx="3">
                  <c:v>0.33390099789099092</c:v>
                </c:pt>
                <c:pt idx="4">
                  <c:v>0.35625477766064662</c:v>
                </c:pt>
                <c:pt idx="5">
                  <c:v>0.31344770952338619</c:v>
                </c:pt>
                <c:pt idx="6">
                  <c:v>0.29064740401330186</c:v>
                </c:pt>
                <c:pt idx="7">
                  <c:v>0.45629370335962849</c:v>
                </c:pt>
                <c:pt idx="8">
                  <c:v>0.45440354093086394</c:v>
                </c:pt>
                <c:pt idx="9">
                  <c:v>0.46635634261076298</c:v>
                </c:pt>
                <c:pt idx="10">
                  <c:v>0.3778687007974485</c:v>
                </c:pt>
                <c:pt idx="11">
                  <c:v>0.42980921430362923</c:v>
                </c:pt>
                <c:pt idx="12">
                  <c:v>0.58616759437246746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'1'!$E$11:$Q$11</c:f>
              <c:numCache>
                <c:formatCode>0.00</c:formatCode>
                <c:ptCount val="13"/>
                <c:pt idx="0">
                  <c:v>0.75697357768455142</c:v>
                </c:pt>
                <c:pt idx="1">
                  <c:v>0.31816765834314908</c:v>
                </c:pt>
                <c:pt idx="2">
                  <c:v>0.74654490106544902</c:v>
                </c:pt>
                <c:pt idx="3">
                  <c:v>0.3038286929422091</c:v>
                </c:pt>
                <c:pt idx="4">
                  <c:v>0.34044776135610688</c:v>
                </c:pt>
                <c:pt idx="5">
                  <c:v>0.36120479250371745</c:v>
                </c:pt>
                <c:pt idx="6">
                  <c:v>0.2273223731354794</c:v>
                </c:pt>
                <c:pt idx="7">
                  <c:v>0.31098198890705636</c:v>
                </c:pt>
                <c:pt idx="8">
                  <c:v>0.29612026219350185</c:v>
                </c:pt>
                <c:pt idx="9">
                  <c:v>0.32770025676817333</c:v>
                </c:pt>
                <c:pt idx="10">
                  <c:v>0.36624019592009321</c:v>
                </c:pt>
                <c:pt idx="11">
                  <c:v>0.32728132593607306</c:v>
                </c:pt>
                <c:pt idx="12">
                  <c:v>0.46173344728811988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36025472"/>
        <c:axId val="-636024928"/>
      </c:lineChart>
      <c:catAx>
        <c:axId val="-6360254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6360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3602492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636025472"/>
        <c:crosses val="autoZero"/>
        <c:crossBetween val="between"/>
        <c:majorUnit val="0.2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062661747707E-2"/>
          <c:y val="0.89631642983402593"/>
          <c:w val="0.7754327037791604"/>
          <c:h val="6.14880282821790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Arroz semibranqueado ou branqueado - Preço Médio</a:t>
            </a:r>
            <a:r>
              <a:rPr lang="pt-PT" baseline="0"/>
              <a:t>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5160537345638098"/>
          <c:y val="1.59660376472507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186251165206285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'1'!$B$30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'1'!$E$30:$Q$30</c:f>
              <c:numCache>
                <c:formatCode>0.00</c:formatCode>
                <c:ptCount val="13"/>
                <c:pt idx="0">
                  <c:v>0.67557505891538971</c:v>
                </c:pt>
                <c:pt idx="1">
                  <c:v>0.65158994518888003</c:v>
                </c:pt>
                <c:pt idx="2">
                  <c:v>0.63908688421805393</c:v>
                </c:pt>
                <c:pt idx="3">
                  <c:v>0.57286904425644936</c:v>
                </c:pt>
                <c:pt idx="4">
                  <c:v>0.57990920302114646</c:v>
                </c:pt>
                <c:pt idx="5">
                  <c:v>0.54208739967343123</c:v>
                </c:pt>
                <c:pt idx="6">
                  <c:v>0.63120210169456248</c:v>
                </c:pt>
                <c:pt idx="7">
                  <c:v>0.61869347075660408</c:v>
                </c:pt>
                <c:pt idx="8">
                  <c:v>0.58498576150327719</c:v>
                </c:pt>
                <c:pt idx="9">
                  <c:v>0.67580228976364476</c:v>
                </c:pt>
                <c:pt idx="10">
                  <c:v>0.60056825558018578</c:v>
                </c:pt>
                <c:pt idx="11">
                  <c:v>0.89494102380846463</c:v>
                </c:pt>
                <c:pt idx="12">
                  <c:v>0.875757933604561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'1'!$B$31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'1'!$E$31:$Q$31</c:f>
              <c:numCache>
                <c:formatCode>0.00</c:formatCode>
                <c:ptCount val="13"/>
                <c:pt idx="0">
                  <c:v>0.65651023247977192</c:v>
                </c:pt>
                <c:pt idx="1">
                  <c:v>0.71357618488246577</c:v>
                </c:pt>
                <c:pt idx="2">
                  <c:v>0.76351038650217518</c:v>
                </c:pt>
                <c:pt idx="3">
                  <c:v>0.68233827861357055</c:v>
                </c:pt>
                <c:pt idx="4">
                  <c:v>0.65115769253618083</c:v>
                </c:pt>
                <c:pt idx="5">
                  <c:v>0.66815622648189443</c:v>
                </c:pt>
                <c:pt idx="6">
                  <c:v>0.6181721184731378</c:v>
                </c:pt>
                <c:pt idx="7">
                  <c:v>0.60158719924393955</c:v>
                </c:pt>
                <c:pt idx="8">
                  <c:v>0.64289824557813879</c:v>
                </c:pt>
                <c:pt idx="9">
                  <c:v>0.69020334437882691</c:v>
                </c:pt>
                <c:pt idx="10">
                  <c:v>0.70312247600670463</c:v>
                </c:pt>
                <c:pt idx="11">
                  <c:v>0.73282513617956646</c:v>
                </c:pt>
                <c:pt idx="12">
                  <c:v>0.89767633678260983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36023840"/>
        <c:axId val="-636023296"/>
      </c:lineChart>
      <c:catAx>
        <c:axId val="-63602384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6360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3602329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636023840"/>
        <c:crosses val="autoZero"/>
        <c:crossBetween val="between"/>
        <c:majorUnit val="0.2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062661747707E-2"/>
          <c:y val="0.89631655692161294"/>
          <c:w val="0.7754327037791604"/>
          <c:h val="6.1487928044082207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Trincas de Arroz - Preço Médio</a:t>
            </a:r>
            <a:r>
              <a:rPr lang="pt-PT" baseline="0"/>
              <a:t>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7452961038210682"/>
          <c:y val="1.940126874509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'1'!$B$40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'1'!$E$40:$Q$40</c:f>
              <c:numCache>
                <c:formatCode>0.00</c:formatCode>
                <c:ptCount val="13"/>
                <c:pt idx="0">
                  <c:v>0.3657074041175451</c:v>
                </c:pt>
                <c:pt idx="1">
                  <c:v>0.34298188223985232</c:v>
                </c:pt>
                <c:pt idx="2">
                  <c:v>0.37788928017901524</c:v>
                </c:pt>
                <c:pt idx="3">
                  <c:v>0.38564628220422664</c:v>
                </c:pt>
                <c:pt idx="4">
                  <c:v>0.4263770021033626</c:v>
                </c:pt>
                <c:pt idx="5">
                  <c:v>0.43490267218462048</c:v>
                </c:pt>
                <c:pt idx="6">
                  <c:v>0.4364502150252878</c:v>
                </c:pt>
                <c:pt idx="7">
                  <c:v>0.40530031060780591</c:v>
                </c:pt>
                <c:pt idx="8">
                  <c:v>0.25685004052128324</c:v>
                </c:pt>
                <c:pt idx="9">
                  <c:v>0.38054629303423865</c:v>
                </c:pt>
                <c:pt idx="10">
                  <c:v>0.47333266058887224</c:v>
                </c:pt>
                <c:pt idx="11">
                  <c:v>0.53386307372257635</c:v>
                </c:pt>
                <c:pt idx="12">
                  <c:v>0.48374512823792032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'1'!$B$41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'1'!$E$41:$Q$41</c:f>
              <c:numCache>
                <c:formatCode>0.00</c:formatCode>
                <c:ptCount val="13"/>
                <c:pt idx="0">
                  <c:v>0.29924972485448859</c:v>
                </c:pt>
                <c:pt idx="1">
                  <c:v>0.37250118226271595</c:v>
                </c:pt>
                <c:pt idx="2">
                  <c:v>0.39233953871936839</c:v>
                </c:pt>
                <c:pt idx="3">
                  <c:v>0.37688587733334167</c:v>
                </c:pt>
                <c:pt idx="4">
                  <c:v>0.3748031094946162</c:v>
                </c:pt>
                <c:pt idx="5">
                  <c:v>0.35992056432159131</c:v>
                </c:pt>
                <c:pt idx="6">
                  <c:v>0.3516494060070644</c:v>
                </c:pt>
                <c:pt idx="7">
                  <c:v>0.35550989604801375</c:v>
                </c:pt>
                <c:pt idx="8">
                  <c:v>0.35245060617857005</c:v>
                </c:pt>
                <c:pt idx="9">
                  <c:v>0.34855888152851766</c:v>
                </c:pt>
                <c:pt idx="10">
                  <c:v>0.35593239028952822</c:v>
                </c:pt>
                <c:pt idx="11">
                  <c:v>0.38172751454561865</c:v>
                </c:pt>
                <c:pt idx="12">
                  <c:v>0.50317660799641384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36022752"/>
        <c:axId val="-202997520"/>
      </c:lineChart>
      <c:catAx>
        <c:axId val="-6360227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0299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299752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636022752"/>
        <c:crosses val="autoZero"/>
        <c:crossBetween val="between"/>
        <c:majorUnit val="0.1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342869499958E-2"/>
          <c:y val="0.89631642983402593"/>
          <c:w val="0.71503398597402046"/>
          <c:h val="6.326204658228354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Arroz  descascado - Preço Médio</a:t>
            </a:r>
            <a:r>
              <a:rPr lang="pt-PT" baseline="0"/>
              <a:t>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5930400308353063"/>
          <c:y val="1.6102476986295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51445874582372E-2"/>
          <c:y val="0.13819095477386933"/>
          <c:w val="0.88049059437550925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'1'!$B$20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'1'!$E$20:$Q$20</c:f>
              <c:numCache>
                <c:formatCode>0.00</c:formatCode>
                <c:ptCount val="13"/>
                <c:pt idx="0">
                  <c:v>0.40472951235786853</c:v>
                </c:pt>
                <c:pt idx="1">
                  <c:v>0.41057921239344869</c:v>
                </c:pt>
                <c:pt idx="2">
                  <c:v>0.42045933208510039</c:v>
                </c:pt>
                <c:pt idx="3">
                  <c:v>0.45926481123929647</c:v>
                </c:pt>
                <c:pt idx="4">
                  <c:v>0.43182509153289239</c:v>
                </c:pt>
                <c:pt idx="5">
                  <c:v>0.40730728162721513</c:v>
                </c:pt>
                <c:pt idx="6">
                  <c:v>0.3525933425741668</c:v>
                </c:pt>
                <c:pt idx="7">
                  <c:v>0.37850655078796303</c:v>
                </c:pt>
                <c:pt idx="8">
                  <c:v>0.39248254691776496</c:v>
                </c:pt>
                <c:pt idx="9">
                  <c:v>0.41828373942023678</c:v>
                </c:pt>
                <c:pt idx="10">
                  <c:v>0.43647053949428499</c:v>
                </c:pt>
                <c:pt idx="11">
                  <c:v>0.46527223158964476</c:v>
                </c:pt>
                <c:pt idx="12">
                  <c:v>0.55986426141488621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'1'!$B$21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'1'!$E$21:$Q$21</c:f>
              <c:numCache>
                <c:formatCode>0.00</c:formatCode>
                <c:ptCount val="13"/>
                <c:pt idx="0">
                  <c:v>0.57756064433600784</c:v>
                </c:pt>
                <c:pt idx="1">
                  <c:v>0.84304712602641907</c:v>
                </c:pt>
                <c:pt idx="2">
                  <c:v>0.73030110482270127</c:v>
                </c:pt>
                <c:pt idx="3">
                  <c:v>0.96659238833261807</c:v>
                </c:pt>
                <c:pt idx="4">
                  <c:v>0.98405397305017461</c:v>
                </c:pt>
                <c:pt idx="5">
                  <c:v>0.484428904664436</c:v>
                </c:pt>
                <c:pt idx="6">
                  <c:v>0.46533471116232916</c:v>
                </c:pt>
                <c:pt idx="7">
                  <c:v>0.5625387016999539</c:v>
                </c:pt>
                <c:pt idx="8">
                  <c:v>0.50530367021227585</c:v>
                </c:pt>
                <c:pt idx="9">
                  <c:v>0.55367166914881427</c:v>
                </c:pt>
                <c:pt idx="10">
                  <c:v>0.88893766963695686</c:v>
                </c:pt>
                <c:pt idx="11">
                  <c:v>0.6351734062397425</c:v>
                </c:pt>
                <c:pt idx="12">
                  <c:v>0.79285537726930333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999152"/>
        <c:axId val="-202998608"/>
      </c:lineChart>
      <c:catAx>
        <c:axId val="-2029991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0299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299860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0299915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062661747707E-2"/>
          <c:y val="0.89631642983402593"/>
          <c:w val="0.7754327037791604"/>
          <c:h val="6.14880282821790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effectLst/>
              </a:rPr>
              <a:t>Arroz - Destinos das Saídas UE e PT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25480592965943372"/>
          <c:y val="4.4994998738707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315642516521174"/>
          <c:h val="0.69932397682959813"/>
        </c:manualLayout>
      </c:layout>
      <c:lineChart>
        <c:grouping val="standard"/>
        <c:varyColors val="0"/>
        <c:ser>
          <c:idx val="1"/>
          <c:order val="0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>
                  <c:v>4802.2910000000002</c:v>
                </c:pt>
                <c:pt idx="1">
                  <c:v>4184.2849999999999</c:v>
                </c:pt>
                <c:pt idx="2">
                  <c:v>4683.4290000000001</c:v>
                </c:pt>
                <c:pt idx="3">
                  <c:v>12350.558000000001</c:v>
                </c:pt>
                <c:pt idx="4">
                  <c:v>50364.56</c:v>
                </c:pt>
                <c:pt idx="5">
                  <c:v>23027.11</c:v>
                </c:pt>
                <c:pt idx="6">
                  <c:v>38072.756000000001</c:v>
                </c:pt>
                <c:pt idx="7">
                  <c:v>35257.572</c:v>
                </c:pt>
                <c:pt idx="8">
                  <c:v>39745.014999999999</c:v>
                </c:pt>
                <c:pt idx="9">
                  <c:v>33578.283000000003</c:v>
                </c:pt>
                <c:pt idx="10">
                  <c:v>44585.39</c:v>
                </c:pt>
                <c:pt idx="11">
                  <c:v>53453.247000000003</c:v>
                </c:pt>
                <c:pt idx="12">
                  <c:v>64169.248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27382.144</c:v>
                </c:pt>
                <c:pt idx="1">
                  <c:v>22820.415000000001</c:v>
                </c:pt>
                <c:pt idx="2">
                  <c:v>16329.691999999999</c:v>
                </c:pt>
                <c:pt idx="3">
                  <c:v>21262.106</c:v>
                </c:pt>
                <c:pt idx="4">
                  <c:v>25029.651999999998</c:v>
                </c:pt>
                <c:pt idx="5">
                  <c:v>37427.962</c:v>
                </c:pt>
                <c:pt idx="6">
                  <c:v>53935.108999999997</c:v>
                </c:pt>
                <c:pt idx="7">
                  <c:v>45102.853000000003</c:v>
                </c:pt>
                <c:pt idx="8">
                  <c:v>43417.874000000003</c:v>
                </c:pt>
                <c:pt idx="9">
                  <c:v>53741.453999999998</c:v>
                </c:pt>
                <c:pt idx="10">
                  <c:v>40851.637999999999</c:v>
                </c:pt>
                <c:pt idx="11">
                  <c:v>43241.322999999997</c:v>
                </c:pt>
                <c:pt idx="12">
                  <c:v>41519.961000000003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996976"/>
        <c:axId val="-202999696"/>
      </c:lineChart>
      <c:catAx>
        <c:axId val="-20299697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0299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299969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0299697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39675142571091948"/>
          <c:y val="0.90713153886201281"/>
          <c:w val="0.25683841467868462"/>
          <c:h val="7.088672739436985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Arroz - Área </a:t>
            </a:r>
            <a:r>
              <a:rPr lang="pt-PT" b="0"/>
              <a:t>(ha) </a:t>
            </a:r>
            <a:r>
              <a:rPr lang="pt-PT"/>
              <a:t>e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801428429105875"/>
          <c:y val="1.3432835374130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v>Produção</c:v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'4'!$D$4:$P$4</c:f>
              <c:numCache>
                <c:formatCode>#,##0</c:formatCode>
                <c:ptCount val="13"/>
                <c:pt idx="0">
                  <c:v>170216</c:v>
                </c:pt>
                <c:pt idx="1">
                  <c:v>185016</c:v>
                </c:pt>
                <c:pt idx="2">
                  <c:v>187028</c:v>
                </c:pt>
                <c:pt idx="3">
                  <c:v>180155</c:v>
                </c:pt>
                <c:pt idx="4">
                  <c:v>167322</c:v>
                </c:pt>
                <c:pt idx="5">
                  <c:v>184918</c:v>
                </c:pt>
                <c:pt idx="6">
                  <c:v>169289</c:v>
                </c:pt>
                <c:pt idx="7">
                  <c:v>179777</c:v>
                </c:pt>
                <c:pt idx="8">
                  <c:v>160794</c:v>
                </c:pt>
                <c:pt idx="9">
                  <c:v>161496</c:v>
                </c:pt>
                <c:pt idx="10">
                  <c:v>132792</c:v>
                </c:pt>
                <c:pt idx="11">
                  <c:v>175904</c:v>
                </c:pt>
                <c:pt idx="12">
                  <c:v>155573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783568"/>
        <c:axId val="-200784112"/>
      </c:lineChart>
      <c:lineChart>
        <c:grouping val="standard"/>
        <c:varyColors val="0"/>
        <c:ser>
          <c:idx val="0"/>
          <c:order val="0"/>
          <c:tx>
            <c:v>Área</c:v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'4'!$D$3:$P$3</c:f>
              <c:numCache>
                <c:formatCode>#,##0</c:formatCode>
                <c:ptCount val="13"/>
                <c:pt idx="0">
                  <c:v>29120</c:v>
                </c:pt>
                <c:pt idx="1">
                  <c:v>31436</c:v>
                </c:pt>
                <c:pt idx="2">
                  <c:v>31174</c:v>
                </c:pt>
                <c:pt idx="3">
                  <c:v>30177</c:v>
                </c:pt>
                <c:pt idx="4">
                  <c:v>28754</c:v>
                </c:pt>
                <c:pt idx="5">
                  <c:v>29142</c:v>
                </c:pt>
                <c:pt idx="6">
                  <c:v>29149</c:v>
                </c:pt>
                <c:pt idx="7">
                  <c:v>28944</c:v>
                </c:pt>
                <c:pt idx="8">
                  <c:v>29350</c:v>
                </c:pt>
                <c:pt idx="9">
                  <c:v>28833</c:v>
                </c:pt>
                <c:pt idx="10">
                  <c:v>25939</c:v>
                </c:pt>
                <c:pt idx="11">
                  <c:v>29357</c:v>
                </c:pt>
                <c:pt idx="12">
                  <c:v>27258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781392"/>
        <c:axId val="-200778672"/>
      </c:lineChart>
      <c:catAx>
        <c:axId val="-2007835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0078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0784112"/>
        <c:scaling>
          <c:orientation val="minMax"/>
          <c:min val="50000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00783568"/>
        <c:crosses val="autoZero"/>
        <c:crossBetween val="between"/>
        <c:majorUnit val="25000"/>
      </c:valAx>
      <c:catAx>
        <c:axId val="-20078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0778672"/>
        <c:crosses val="autoZero"/>
        <c:auto val="1"/>
        <c:lblAlgn val="ctr"/>
        <c:lblOffset val="100"/>
        <c:noMultiLvlLbl val="0"/>
      </c:catAx>
      <c:valAx>
        <c:axId val="-200778672"/>
        <c:scaling>
          <c:orientation val="minMax"/>
          <c:max val="40000"/>
          <c:min val="1000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-200781392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0857123211484038"/>
          <c:y val="0.91232467734225264"/>
          <c:w val="0.56693892446054883"/>
          <c:h val="6.486620296105477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Arroz</a:t>
            </a:r>
            <a:r>
              <a:rPr lang="pt-PT" baseline="0"/>
              <a:t> - Produção Certificada IGP </a:t>
            </a:r>
            <a:r>
              <a:rPr lang="pt-PT" b="0" baseline="0"/>
              <a:t>(%)</a:t>
            </a:r>
            <a:endParaRPr lang="pt-PT" b="0"/>
          </a:p>
        </c:rich>
      </c:tx>
      <c:layout>
        <c:manualLayout>
          <c:xMode val="edge"/>
          <c:yMode val="edge"/>
          <c:x val="0.26546582928290252"/>
          <c:y val="4.3861431898944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1321660998E-2"/>
          <c:y val="0.14566713132587994"/>
          <c:w val="0.86859108902028914"/>
          <c:h val="0.72802429043227546"/>
        </c:manualLayout>
      </c:layout>
      <c:lineChart>
        <c:grouping val="standard"/>
        <c:varyColors val="0"/>
        <c:ser>
          <c:idx val="2"/>
          <c:order val="0"/>
          <c:spPr>
            <a:ln w="34925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'6'!$D$5:$P$5</c:f>
              <c:numCache>
                <c:formatCode>0.0</c:formatCode>
                <c:ptCount val="13"/>
                <c:pt idx="0">
                  <c:v>8.5185881468252105E-3</c:v>
                </c:pt>
                <c:pt idx="1">
                  <c:v>9.7288883123621741E-3</c:v>
                </c:pt>
                <c:pt idx="2">
                  <c:v>7.4678657741086898</c:v>
                </c:pt>
                <c:pt idx="3">
                  <c:v>0.31329577308428852</c:v>
                </c:pt>
                <c:pt idx="4">
                  <c:v>1.0329257360060242</c:v>
                </c:pt>
                <c:pt idx="5">
                  <c:v>1.2668680171751803</c:v>
                </c:pt>
                <c:pt idx="6">
                  <c:v>1.080620713690789</c:v>
                </c:pt>
                <c:pt idx="7">
                  <c:v>0.44499574472819103</c:v>
                </c:pt>
                <c:pt idx="8" formatCode="0.000">
                  <c:v>2.189136410562583E-3</c:v>
                </c:pt>
                <c:pt idx="9">
                  <c:v>2.2693274136820727</c:v>
                </c:pt>
                <c:pt idx="10">
                  <c:v>2.6013065546117238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783024"/>
        <c:axId val="-200782480"/>
      </c:lineChart>
      <c:catAx>
        <c:axId val="-2007830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0078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078248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0078302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Arroz</a:t>
            </a:r>
            <a:r>
              <a:rPr lang="pt-PT" baseline="0"/>
              <a:t> - Produção, Importação, Exportação e Consumo Aparente  </a:t>
            </a:r>
            <a:r>
              <a:rPr lang="pt-PT" b="0" baseline="0"/>
              <a:t>(t)</a:t>
            </a:r>
            <a:endParaRPr lang="pt-PT" b="0"/>
          </a:p>
        </c:rich>
      </c:tx>
      <c:layout>
        <c:manualLayout>
          <c:xMode val="edge"/>
          <c:yMode val="edge"/>
          <c:x val="0.13059427560562745"/>
          <c:y val="4.7586897989211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'7'!$D$4:$O$4</c:f>
              <c:numCache>
                <c:formatCode>#,##0</c:formatCode>
                <c:ptCount val="12"/>
                <c:pt idx="0">
                  <c:v>114541.18800000001</c:v>
                </c:pt>
                <c:pt idx="1">
                  <c:v>120996.62999999999</c:v>
                </c:pt>
                <c:pt idx="2">
                  <c:v>111898.21199999998</c:v>
                </c:pt>
                <c:pt idx="3">
                  <c:v>109218.63</c:v>
                </c:pt>
                <c:pt idx="4">
                  <c:v>111323.912</c:v>
                </c:pt>
                <c:pt idx="5">
                  <c:v>162805.06599999999</c:v>
                </c:pt>
                <c:pt idx="6">
                  <c:v>182001.57500000004</c:v>
                </c:pt>
                <c:pt idx="7">
                  <c:v>125471.239</c:v>
                </c:pt>
                <c:pt idx="8">
                  <c:v>159989.69899999999</c:v>
                </c:pt>
                <c:pt idx="9">
                  <c:v>183792.02299999999</c:v>
                </c:pt>
                <c:pt idx="10">
                  <c:v>219575.16799999998</c:v>
                </c:pt>
                <c:pt idx="11">
                  <c:v>161029.40199999997</c:v>
                </c:pt>
              </c:numCache>
            </c:numRef>
          </c:val>
        </c:ser>
        <c:ser>
          <c:idx val="2"/>
          <c:order val="1"/>
          <c:tx>
            <c:strRef>
              <c:f>'7'!$B$5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'7'!$D$5:$P$5</c:f>
              <c:numCache>
                <c:formatCode>#,##0</c:formatCode>
                <c:ptCount val="13"/>
                <c:pt idx="0">
                  <c:v>32184.434999999998</c:v>
                </c:pt>
                <c:pt idx="1">
                  <c:v>27004.7</c:v>
                </c:pt>
                <c:pt idx="2">
                  <c:v>21013.120999999999</c:v>
                </c:pt>
                <c:pt idx="3">
                  <c:v>33612.664000000004</c:v>
                </c:pt>
                <c:pt idx="4">
                  <c:v>75394.212</c:v>
                </c:pt>
                <c:pt idx="5">
                  <c:v>60455.072</c:v>
                </c:pt>
                <c:pt idx="6">
                  <c:v>92007.864999999991</c:v>
                </c:pt>
                <c:pt idx="7">
                  <c:v>80360.425000000003</c:v>
                </c:pt>
                <c:pt idx="8">
                  <c:v>83162.888999999996</c:v>
                </c:pt>
                <c:pt idx="9">
                  <c:v>87319.736999999994</c:v>
                </c:pt>
                <c:pt idx="10">
                  <c:v>85437.028000000006</c:v>
                </c:pt>
                <c:pt idx="11">
                  <c:v>96694.569999999992</c:v>
                </c:pt>
                <c:pt idx="12">
                  <c:v>105689.209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781936"/>
        <c:axId val="-200780304"/>
      </c:barChart>
      <c:lineChart>
        <c:grouping val="standard"/>
        <c:varyColors val="0"/>
        <c:ser>
          <c:idx val="3"/>
          <c:order val="2"/>
          <c:tx>
            <c:strRef>
              <c:f>'7'!$B$3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 cmpd="sng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val>
            <c:numRef>
              <c:f>'7'!$D$3:$P$3</c:f>
              <c:numCache>
                <c:formatCode>#,##0</c:formatCode>
                <c:ptCount val="13"/>
                <c:pt idx="0">
                  <c:v>170216</c:v>
                </c:pt>
                <c:pt idx="1">
                  <c:v>185016</c:v>
                </c:pt>
                <c:pt idx="2">
                  <c:v>187028</c:v>
                </c:pt>
                <c:pt idx="3">
                  <c:v>180155</c:v>
                </c:pt>
                <c:pt idx="4">
                  <c:v>167322</c:v>
                </c:pt>
                <c:pt idx="5">
                  <c:v>184918</c:v>
                </c:pt>
                <c:pt idx="6">
                  <c:v>169289</c:v>
                </c:pt>
                <c:pt idx="7">
                  <c:v>179777</c:v>
                </c:pt>
                <c:pt idx="8">
                  <c:v>160794</c:v>
                </c:pt>
                <c:pt idx="9">
                  <c:v>161496</c:v>
                </c:pt>
                <c:pt idx="10">
                  <c:v>132792</c:v>
                </c:pt>
                <c:pt idx="11">
                  <c:v>175904</c:v>
                </c:pt>
                <c:pt idx="12">
                  <c:v>155573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'7'!$B$8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val>
            <c:numRef>
              <c:f>'7'!$D$8:$P$8</c:f>
              <c:numCache>
                <c:formatCode>#,##0</c:formatCode>
                <c:ptCount val="13"/>
                <c:pt idx="0">
                  <c:v>252572.75300000003</c:v>
                </c:pt>
                <c:pt idx="1">
                  <c:v>279007.93</c:v>
                </c:pt>
                <c:pt idx="2">
                  <c:v>277913.09100000001</c:v>
                </c:pt>
                <c:pt idx="3">
                  <c:v>255760.96600000001</c:v>
                </c:pt>
                <c:pt idx="4">
                  <c:v>203251.7</c:v>
                </c:pt>
                <c:pt idx="5">
                  <c:v>287267.99400000001</c:v>
                </c:pt>
                <c:pt idx="6">
                  <c:v>259282.71000000008</c:v>
                </c:pt>
                <c:pt idx="7">
                  <c:v>224887.81400000001</c:v>
                </c:pt>
                <c:pt idx="8">
                  <c:v>237620.81000000003</c:v>
                </c:pt>
                <c:pt idx="9">
                  <c:v>257968.28599999999</c:v>
                </c:pt>
                <c:pt idx="10">
                  <c:v>266930.13999999996</c:v>
                </c:pt>
                <c:pt idx="11">
                  <c:v>240238.83199999999</c:v>
                </c:pt>
                <c:pt idx="12">
                  <c:v>272830.59199999995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781936"/>
        <c:axId val="-200780304"/>
      </c:lineChart>
      <c:catAx>
        <c:axId val="-2007819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0078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078030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00781936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2941973802570452E-2"/>
          <c:y val="0.89801931974997973"/>
          <c:w val="0.7986499574877084"/>
          <c:h val="6.037939701981698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Arroz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0037742143475867"/>
          <c:y val="1.6406124068810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992835903240073E-2"/>
          <c:y val="0.1394499037330289"/>
          <c:w val="0.89833732916306641"/>
          <c:h val="0.6436255736085974"/>
        </c:manualLayout>
      </c:layout>
      <c:lineChart>
        <c:grouping val="standard"/>
        <c:varyColors val="0"/>
        <c:ser>
          <c:idx val="1"/>
          <c:order val="0"/>
          <c:tx>
            <c:strRef>
              <c:f>'7'!$B$9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'7'!$D$9:$P$9</c:f>
              <c:numCache>
                <c:formatCode>#\ ##0.0</c:formatCode>
                <c:ptCount val="13"/>
                <c:pt idx="0">
                  <c:v>67.392859276471512</c:v>
                </c:pt>
                <c:pt idx="1">
                  <c:v>66.312093710024655</c:v>
                </c:pt>
                <c:pt idx="2">
                  <c:v>67.297297628919537</c:v>
                </c:pt>
                <c:pt idx="3">
                  <c:v>70.43881746990273</c:v>
                </c:pt>
                <c:pt idx="4">
                  <c:v>82.322558679705992</c:v>
                </c:pt>
                <c:pt idx="5">
                  <c:v>64.371250491622817</c:v>
                </c:pt>
                <c:pt idx="6">
                  <c:v>65.291279931469376</c:v>
                </c:pt>
                <c:pt idx="7">
                  <c:v>79.940747700984801</c:v>
                </c:pt>
                <c:pt idx="8">
                  <c:v>67.668315750628068</c:v>
                </c:pt>
                <c:pt idx="9">
                  <c:v>62.603044158691667</c:v>
                </c:pt>
                <c:pt idx="10">
                  <c:v>49.747847882595806</c:v>
                </c:pt>
                <c:pt idx="11">
                  <c:v>73.22046920374639</c:v>
                </c:pt>
                <c:pt idx="12">
                  <c:v>57.021831334808681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'7'!$B$10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'7'!$D$10:$P$10</c:f>
              <c:numCache>
                <c:formatCode>#\ ##0.0</c:formatCode>
                <c:ptCount val="13"/>
                <c:pt idx="0">
                  <c:v>54.650219930888575</c:v>
                </c:pt>
                <c:pt idx="1">
                  <c:v>56.633264868134745</c:v>
                </c:pt>
                <c:pt idx="2">
                  <c:v>59.736257260367779</c:v>
                </c:pt>
                <c:pt idx="3">
                  <c:v>57.296599356760325</c:v>
                </c:pt>
                <c:pt idx="4">
                  <c:v>45.228545689900749</c:v>
                </c:pt>
                <c:pt idx="5">
                  <c:v>43.32641665607899</c:v>
                </c:pt>
                <c:pt idx="6">
                  <c:v>29.805741771211814</c:v>
                </c:pt>
                <c:pt idx="7">
                  <c:v>44.207186344031953</c:v>
                </c:pt>
                <c:pt idx="8">
                  <c:v>32.670165125689117</c:v>
                </c:pt>
                <c:pt idx="9">
                  <c:v>28.754024050847864</c:v>
                </c:pt>
                <c:pt idx="10">
                  <c:v>17.740586357164464</c:v>
                </c:pt>
                <c:pt idx="11">
                  <c:v>32.971118507602469</c:v>
                </c:pt>
                <c:pt idx="12">
                  <c:v>18.283796781850626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780848"/>
        <c:axId val="-200778128"/>
      </c:lineChart>
      <c:catAx>
        <c:axId val="-20078084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0077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077812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00780848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29084895661E-2"/>
          <c:y val="0.88095415280727141"/>
          <c:w val="0.82128419793968321"/>
          <c:h val="7.37077865266841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8</xdr:row>
      <xdr:rowOff>25977</xdr:rowOff>
    </xdr:from>
    <xdr:to>
      <xdr:col>0</xdr:col>
      <xdr:colOff>2182091</xdr:colOff>
      <xdr:row>9</xdr:row>
      <xdr:rowOff>69272</xdr:rowOff>
    </xdr:to>
    <xdr:pic>
      <xdr:nvPicPr>
        <xdr:cNvPr id="5129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294659"/>
          <a:ext cx="1801091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34636</xdr:colOff>
      <xdr:row>0</xdr:row>
      <xdr:rowOff>95250</xdr:rowOff>
    </xdr:from>
    <xdr:to>
      <xdr:col>0</xdr:col>
      <xdr:colOff>2418379</xdr:colOff>
      <xdr:row>1</xdr:row>
      <xdr:rowOff>103105</xdr:rowOff>
    </xdr:to>
    <xdr:pic>
      <xdr:nvPicPr>
        <xdr:cNvPr id="8" name="Imagem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636" y="95250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0</xdr:col>
      <xdr:colOff>69273</xdr:colOff>
      <xdr:row>2</xdr:row>
      <xdr:rowOff>112569</xdr:rowOff>
    </xdr:from>
    <xdr:to>
      <xdr:col>0</xdr:col>
      <xdr:colOff>2372591</xdr:colOff>
      <xdr:row>8</xdr:row>
      <xdr:rowOff>7921</xdr:rowOff>
    </xdr:to>
    <xdr:pic>
      <xdr:nvPicPr>
        <xdr:cNvPr id="7" name="Imagem 6" descr="Arroz Branco ou Integral ??????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3" y="718705"/>
          <a:ext cx="2303318" cy="1557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976837</xdr:colOff>
      <xdr:row>44</xdr:row>
      <xdr:rowOff>31750</xdr:rowOff>
    </xdr:from>
    <xdr:to>
      <xdr:col>7</xdr:col>
      <xdr:colOff>759215</xdr:colOff>
      <xdr:row>64</xdr:row>
      <xdr:rowOff>60325</xdr:rowOff>
    </xdr:to>
    <xdr:graphicFrame macro="">
      <xdr:nvGraphicFramePr>
        <xdr:cNvPr id="10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872845</xdr:colOff>
      <xdr:row>66</xdr:row>
      <xdr:rowOff>62943</xdr:rowOff>
    </xdr:from>
    <xdr:to>
      <xdr:col>7</xdr:col>
      <xdr:colOff>749747</xdr:colOff>
      <xdr:row>86</xdr:row>
      <xdr:rowOff>91518</xdr:rowOff>
    </xdr:to>
    <xdr:graphicFrame macro="">
      <xdr:nvGraphicFramePr>
        <xdr:cNvPr id="103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424447</xdr:colOff>
      <xdr:row>66</xdr:row>
      <xdr:rowOff>92076</xdr:rowOff>
    </xdr:from>
    <xdr:to>
      <xdr:col>16</xdr:col>
      <xdr:colOff>243974</xdr:colOff>
      <xdr:row>86</xdr:row>
      <xdr:rowOff>118980</xdr:rowOff>
    </xdr:to>
    <xdr:graphicFrame macro="">
      <xdr:nvGraphicFramePr>
        <xdr:cNvPr id="103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688473</xdr:colOff>
      <xdr:row>44</xdr:row>
      <xdr:rowOff>51564</xdr:rowOff>
    </xdr:from>
    <xdr:to>
      <xdr:col>16</xdr:col>
      <xdr:colOff>102492</xdr:colOff>
      <xdr:row>64</xdr:row>
      <xdr:rowOff>78468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70185</xdr:colOff>
      <xdr:row>10</xdr:row>
      <xdr:rowOff>96754</xdr:rowOff>
    </xdr:from>
    <xdr:to>
      <xdr:col>12</xdr:col>
      <xdr:colOff>741947</xdr:colOff>
      <xdr:row>32</xdr:row>
      <xdr:rowOff>90237</xdr:rowOff>
    </xdr:to>
    <xdr:graphicFrame macro="">
      <xdr:nvGraphicFramePr>
        <xdr:cNvPr id="205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762001</xdr:colOff>
      <xdr:row>7</xdr:row>
      <xdr:rowOff>12030</xdr:rowOff>
    </xdr:from>
    <xdr:to>
      <xdr:col>12</xdr:col>
      <xdr:colOff>100263</xdr:colOff>
      <xdr:row>26</xdr:row>
      <xdr:rowOff>80210</xdr:rowOff>
    </xdr:to>
    <xdr:graphicFrame macro="">
      <xdr:nvGraphicFramePr>
        <xdr:cNvPr id="307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170447</xdr:colOff>
      <xdr:row>8</xdr:row>
      <xdr:rowOff>91686</xdr:rowOff>
    </xdr:from>
    <xdr:to>
      <xdr:col>11</xdr:col>
      <xdr:colOff>120315</xdr:colOff>
      <xdr:row>29</xdr:row>
      <xdr:rowOff>120316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0</xdr:rowOff>
    </xdr:from>
    <xdr:to>
      <xdr:col>10</xdr:col>
      <xdr:colOff>411079</xdr:colOff>
      <xdr:row>7</xdr:row>
      <xdr:rowOff>108619</xdr:rowOff>
    </xdr:to>
    <xdr:sp macro="" textlink="">
      <xdr:nvSpPr>
        <xdr:cNvPr id="3" name="CaixaDeTexto 2"/>
        <xdr:cNvSpPr txBox="1"/>
      </xdr:nvSpPr>
      <xdr:spPr>
        <a:xfrm>
          <a:off x="150395" y="1584158"/>
          <a:ext cx="9785684" cy="269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950">
              <a:latin typeface="Arial" pitchFamily="34" charset="0"/>
              <a:cs typeface="Arial" pitchFamily="34" charset="0"/>
            </a:rPr>
            <a:t>Nota: As produções </a:t>
          </a:r>
          <a:r>
            <a:rPr lang="pt-PT" sz="950" baseline="0">
              <a:latin typeface="Arial" pitchFamily="34" charset="0"/>
              <a:cs typeface="Arial" pitchFamily="34" charset="0"/>
            </a:rPr>
            <a:t>de arroz certificado são as seguintes: Arroz Carolino do Baixo Mondego IGP e Arroz Carolino das Lezírias Ribatejanas IGP</a:t>
          </a:r>
          <a:endParaRPr lang="pt-PT" sz="95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786564</xdr:colOff>
      <xdr:row>17</xdr:row>
      <xdr:rowOff>100763</xdr:rowOff>
    </xdr:from>
    <xdr:to>
      <xdr:col>7</xdr:col>
      <xdr:colOff>303797</xdr:colOff>
      <xdr:row>40</xdr:row>
      <xdr:rowOff>127333</xdr:rowOff>
    </xdr:to>
    <xdr:graphicFrame macro="">
      <xdr:nvGraphicFramePr>
        <xdr:cNvPr id="40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802104</xdr:colOff>
      <xdr:row>17</xdr:row>
      <xdr:rowOff>129840</xdr:rowOff>
    </xdr:from>
    <xdr:to>
      <xdr:col>15</xdr:col>
      <xdr:colOff>363954</xdr:colOff>
      <xdr:row>42</xdr:row>
      <xdr:rowOff>40105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5703125" style="2" customWidth="1"/>
    <col min="2" max="2" width="44.7109375" style="2" customWidth="1"/>
    <col min="3" max="16384" width="9.140625" style="2"/>
  </cols>
  <sheetData>
    <row r="1" spans="1:2" ht="24" customHeight="1" x14ac:dyDescent="0.2">
      <c r="B1" s="56" t="s">
        <v>41</v>
      </c>
    </row>
    <row r="2" spans="1:2" ht="24" customHeight="1" x14ac:dyDescent="0.2">
      <c r="A2" s="66" t="s">
        <v>110</v>
      </c>
      <c r="B2" s="57" t="s">
        <v>81</v>
      </c>
    </row>
    <row r="3" spans="1:2" ht="21.95" customHeight="1" x14ac:dyDescent="0.2">
      <c r="B3" s="58" t="s">
        <v>0</v>
      </c>
    </row>
    <row r="4" spans="1:2" ht="21.95" customHeight="1" x14ac:dyDescent="0.2">
      <c r="B4" s="58" t="s">
        <v>61</v>
      </c>
    </row>
    <row r="5" spans="1:2" ht="21.95" customHeight="1" x14ac:dyDescent="0.2">
      <c r="B5" s="58" t="s">
        <v>62</v>
      </c>
    </row>
    <row r="6" spans="1:2" ht="21.95" customHeight="1" x14ac:dyDescent="0.2">
      <c r="B6" s="58" t="s">
        <v>1</v>
      </c>
    </row>
    <row r="7" spans="1:2" ht="21.95" customHeight="1" x14ac:dyDescent="0.2">
      <c r="B7" s="58" t="s">
        <v>74</v>
      </c>
    </row>
    <row r="8" spans="1:2" ht="21.95" customHeight="1" x14ac:dyDescent="0.2">
      <c r="B8" s="70" t="s">
        <v>95</v>
      </c>
    </row>
    <row r="9" spans="1:2" ht="21.95" customHeight="1" x14ac:dyDescent="0.2">
      <c r="A9" s="2" t="s">
        <v>60</v>
      </c>
      <c r="B9" s="70" t="s">
        <v>96</v>
      </c>
    </row>
    <row r="10" spans="1:2" ht="24.75" customHeight="1" x14ac:dyDescent="0.2"/>
    <row r="14" spans="1:2" ht="18" x14ac:dyDescent="0.2">
      <c r="A14" s="59"/>
      <c r="B14" s="59"/>
    </row>
    <row r="20" spans="2:2" x14ac:dyDescent="0.2">
      <c r="B20"/>
    </row>
  </sheetData>
  <sheetProtection selectLockedCells="1" selectUnlockedCells="1"/>
  <phoneticPr fontId="8" type="noConversion"/>
  <hyperlinks>
    <hyperlink ref="B3" location="1!A1" display="1. Comércio Internacional"/>
    <hyperlink ref="B6" location="4!A1" display="4. Área e Produção"/>
    <hyperlink ref="B9" location="'7'!A1" display="7. Indicadores de análise do Comércio Internacional"/>
    <hyperlink ref="B7" location="'5'!A1" display="5. Balanços de Aprovisionamento"/>
    <hyperlink ref="B4" location="2!A1" display="2. Destinos das Saídas - UE/PT"/>
    <hyperlink ref="B5" location="3!A1" display="3. Principais Destinos das Saídas"/>
    <hyperlink ref="B8" location="'6'!A1" display="6. Produção Certificada IGP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00"/>
  <sheetViews>
    <sheetView showGridLines="0" zoomScale="90" zoomScaleNormal="90" workbookViewId="0"/>
  </sheetViews>
  <sheetFormatPr defaultRowHeight="12.75" x14ac:dyDescent="0.2"/>
  <cols>
    <col min="1" max="1" width="2.28515625" style="2" customWidth="1"/>
    <col min="2" max="2" width="20.7109375" style="2" customWidth="1"/>
    <col min="3" max="3" width="15.7109375" style="2" customWidth="1"/>
    <col min="4" max="4" width="10.7109375" style="2" customWidth="1"/>
    <col min="5" max="17" width="12.7109375" style="2" customWidth="1"/>
    <col min="18" max="21" width="9.140625" style="2"/>
    <col min="22" max="23" width="12.7109375" style="2" bestFit="1" customWidth="1"/>
    <col min="24" max="16384" width="9.140625" style="2"/>
  </cols>
  <sheetData>
    <row r="1" spans="2:23" ht="29.85" customHeight="1" x14ac:dyDescent="0.2">
      <c r="B1" s="26" t="s">
        <v>42</v>
      </c>
      <c r="F1" s="14"/>
    </row>
    <row r="2" spans="2:23" ht="21" customHeight="1" x14ac:dyDescent="0.2">
      <c r="B2" s="3" t="s">
        <v>20</v>
      </c>
      <c r="C2" s="3" t="s">
        <v>2</v>
      </c>
      <c r="D2" s="24" t="s">
        <v>3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  <c r="R2"/>
    </row>
    <row r="3" spans="2:23" ht="15" customHeight="1" x14ac:dyDescent="0.2">
      <c r="B3" s="117" t="s">
        <v>43</v>
      </c>
      <c r="C3" s="122" t="s">
        <v>106</v>
      </c>
      <c r="D3" s="73" t="s">
        <v>4</v>
      </c>
      <c r="E3" s="7">
        <v>17134.442999999999</v>
      </c>
      <c r="F3" s="7">
        <v>11193.833000000001</v>
      </c>
      <c r="G3" s="7">
        <v>32003.243999999999</v>
      </c>
      <c r="H3" s="7">
        <v>25718.240000000002</v>
      </c>
      <c r="I3" s="7">
        <v>18981.57</v>
      </c>
      <c r="J3" s="7">
        <v>48304.226000000002</v>
      </c>
      <c r="K3" s="7">
        <v>85112.262000000002</v>
      </c>
      <c r="L3" s="7">
        <v>22046.217000000001</v>
      </c>
      <c r="M3" s="7">
        <v>18969.927</v>
      </c>
      <c r="N3" s="7">
        <v>30141.61</v>
      </c>
      <c r="O3" s="7">
        <v>50765.533000000003</v>
      </c>
      <c r="P3" s="7">
        <v>36438.108999999997</v>
      </c>
      <c r="Q3" s="7">
        <v>30803.767</v>
      </c>
      <c r="R3" s="65"/>
      <c r="S3" s="12"/>
      <c r="T3" s="12"/>
      <c r="U3" s="12"/>
      <c r="V3" s="15"/>
      <c r="W3" s="15"/>
    </row>
    <row r="4" spans="2:23" ht="15" customHeight="1" x14ac:dyDescent="0.2">
      <c r="B4" s="117"/>
      <c r="C4" s="122"/>
      <c r="D4" s="74" t="s">
        <v>5</v>
      </c>
      <c r="E4" s="7">
        <v>13.587</v>
      </c>
      <c r="F4" s="7">
        <v>2112.248</v>
      </c>
      <c r="G4" s="7">
        <v>32.85</v>
      </c>
      <c r="H4" s="7">
        <v>5131.4639999999999</v>
      </c>
      <c r="I4" s="7">
        <v>37756.139000000003</v>
      </c>
      <c r="J4" s="7">
        <v>14805.205</v>
      </c>
      <c r="K4" s="7">
        <v>28060.563999999998</v>
      </c>
      <c r="L4" s="7">
        <v>15812.754999999999</v>
      </c>
      <c r="M4" s="7">
        <v>3729.9169999999999</v>
      </c>
      <c r="N4" s="7">
        <v>3012.4450000000002</v>
      </c>
      <c r="O4" s="7">
        <v>5448.7520000000004</v>
      </c>
      <c r="P4" s="7">
        <v>9506.7630000000008</v>
      </c>
      <c r="Q4" s="7">
        <v>2502.7469999999998</v>
      </c>
      <c r="R4" s="65"/>
      <c r="S4" s="12"/>
      <c r="T4" s="12"/>
      <c r="U4" s="12"/>
      <c r="V4" s="15"/>
      <c r="W4" s="15"/>
    </row>
    <row r="5" spans="2:23" ht="15" customHeight="1" x14ac:dyDescent="0.2">
      <c r="B5" s="117"/>
      <c r="C5" s="122"/>
      <c r="D5" s="75" t="s">
        <v>6</v>
      </c>
      <c r="E5" s="8">
        <f>E4-E3</f>
        <v>-17120.856</v>
      </c>
      <c r="F5" s="8">
        <f t="shared" ref="F5" si="0">F4-F3</f>
        <v>-9081.5850000000009</v>
      </c>
      <c r="G5" s="8">
        <f t="shared" ref="G5:L5" si="1">G4-G3</f>
        <v>-31970.394</v>
      </c>
      <c r="H5" s="8">
        <f t="shared" si="1"/>
        <v>-20586.776000000002</v>
      </c>
      <c r="I5" s="8">
        <f t="shared" si="1"/>
        <v>18774.569000000003</v>
      </c>
      <c r="J5" s="8">
        <f t="shared" si="1"/>
        <v>-33499.021000000001</v>
      </c>
      <c r="K5" s="8">
        <f t="shared" si="1"/>
        <v>-57051.698000000004</v>
      </c>
      <c r="L5" s="8">
        <f t="shared" si="1"/>
        <v>-6233.4620000000014</v>
      </c>
      <c r="M5" s="8">
        <f t="shared" ref="M5:N5" si="2">M4-M3</f>
        <v>-15240.01</v>
      </c>
      <c r="N5" s="8">
        <f t="shared" si="2"/>
        <v>-27129.165000000001</v>
      </c>
      <c r="O5" s="8">
        <f t="shared" ref="O5:P5" si="3">O4-O3</f>
        <v>-45316.781000000003</v>
      </c>
      <c r="P5" s="8">
        <f t="shared" si="3"/>
        <v>-26931.345999999998</v>
      </c>
      <c r="Q5" s="8">
        <f t="shared" ref="Q5" si="4">Q4-Q3</f>
        <v>-28301.02</v>
      </c>
      <c r="R5" s="65"/>
      <c r="S5" s="65"/>
      <c r="U5" s="12"/>
      <c r="V5" s="15"/>
      <c r="W5" s="15"/>
    </row>
    <row r="6" spans="2:23" ht="15" customHeight="1" x14ac:dyDescent="0.2">
      <c r="B6" s="117"/>
      <c r="C6" s="122" t="s">
        <v>107</v>
      </c>
      <c r="D6" s="73" t="s">
        <v>4</v>
      </c>
      <c r="E6" s="7">
        <v>4990.37</v>
      </c>
      <c r="F6" s="7">
        <v>4383.9920000000002</v>
      </c>
      <c r="G6" s="7">
        <v>10683.236999999999</v>
      </c>
      <c r="H6" s="7">
        <v>8587.3459999999995</v>
      </c>
      <c r="I6" s="7">
        <v>6762.2749999999996</v>
      </c>
      <c r="J6" s="7">
        <v>15140.849</v>
      </c>
      <c r="K6" s="7">
        <v>24737.657999999999</v>
      </c>
      <c r="L6" s="7">
        <v>10059.549999999999</v>
      </c>
      <c r="M6" s="7">
        <v>8620.0020000000004</v>
      </c>
      <c r="N6" s="7">
        <v>14056.731</v>
      </c>
      <c r="O6" s="7">
        <v>19182.705999999998</v>
      </c>
      <c r="P6" s="7">
        <v>15661.434999999999</v>
      </c>
      <c r="Q6" s="7">
        <v>18056.169999999998</v>
      </c>
      <c r="R6" s="65"/>
      <c r="S6" s="12"/>
      <c r="T6" s="12"/>
      <c r="U6" s="12"/>
      <c r="V6" s="15"/>
      <c r="W6" s="15"/>
    </row>
    <row r="7" spans="2:23" ht="15" customHeight="1" x14ac:dyDescent="0.2">
      <c r="B7" s="117"/>
      <c r="C7" s="122"/>
      <c r="D7" s="74" t="s">
        <v>5</v>
      </c>
      <c r="E7" s="7">
        <v>10.285</v>
      </c>
      <c r="F7" s="7">
        <v>672.04899999999998</v>
      </c>
      <c r="G7" s="7">
        <v>24.524000000000001</v>
      </c>
      <c r="H7" s="7">
        <v>1559.086</v>
      </c>
      <c r="I7" s="7">
        <v>12853.993</v>
      </c>
      <c r="J7" s="7">
        <v>5347.7110000000002</v>
      </c>
      <c r="K7" s="7">
        <v>6378.7939999999999</v>
      </c>
      <c r="L7" s="7">
        <v>4917.482</v>
      </c>
      <c r="M7" s="7">
        <v>1104.5039999999999</v>
      </c>
      <c r="N7" s="7">
        <v>987.17899999999997</v>
      </c>
      <c r="O7" s="7">
        <v>1995.5519999999999</v>
      </c>
      <c r="P7" s="7">
        <v>3111.386</v>
      </c>
      <c r="Q7" s="7">
        <v>1155.6020000000001</v>
      </c>
      <c r="R7" s="65"/>
      <c r="S7" s="12"/>
      <c r="T7" s="12"/>
      <c r="U7" s="12"/>
      <c r="V7" s="15"/>
      <c r="W7" s="15"/>
    </row>
    <row r="8" spans="2:23" ht="15" customHeight="1" x14ac:dyDescent="0.2">
      <c r="B8" s="118"/>
      <c r="C8" s="123"/>
      <c r="D8" s="76" t="s">
        <v>6</v>
      </c>
      <c r="E8" s="43">
        <f>E7-E6</f>
        <v>-4980.085</v>
      </c>
      <c r="F8" s="43">
        <f t="shared" ref="F8" si="5">F7-F6</f>
        <v>-3711.9430000000002</v>
      </c>
      <c r="G8" s="43">
        <f t="shared" ref="G8:L8" si="6">G7-G6</f>
        <v>-10658.713</v>
      </c>
      <c r="H8" s="43">
        <f t="shared" si="6"/>
        <v>-7028.2599999999993</v>
      </c>
      <c r="I8" s="43">
        <f t="shared" si="6"/>
        <v>6091.7180000000008</v>
      </c>
      <c r="J8" s="43">
        <f t="shared" si="6"/>
        <v>-9793.137999999999</v>
      </c>
      <c r="K8" s="43">
        <f t="shared" si="6"/>
        <v>-18358.864000000001</v>
      </c>
      <c r="L8" s="43">
        <f t="shared" si="6"/>
        <v>-5142.0679999999993</v>
      </c>
      <c r="M8" s="43">
        <f t="shared" ref="M8:N8" si="7">M7-M6</f>
        <v>-7515.4980000000005</v>
      </c>
      <c r="N8" s="43">
        <f t="shared" si="7"/>
        <v>-13069.552</v>
      </c>
      <c r="O8" s="43">
        <f t="shared" ref="O8:P8" si="8">O7-O6</f>
        <v>-17187.153999999999</v>
      </c>
      <c r="P8" s="43">
        <f t="shared" si="8"/>
        <v>-12550.048999999999</v>
      </c>
      <c r="Q8" s="43">
        <f t="shared" ref="Q8" si="9">Q7-Q6</f>
        <v>-16900.567999999999</v>
      </c>
      <c r="R8" s="65"/>
      <c r="S8" s="12"/>
      <c r="T8" s="12"/>
      <c r="U8" s="12"/>
      <c r="V8" s="15"/>
      <c r="W8" s="15"/>
    </row>
    <row r="9" spans="2:23" ht="8.1" customHeight="1" x14ac:dyDescent="0.2">
      <c r="B9" s="77"/>
      <c r="C9" s="77"/>
      <c r="D9" s="77"/>
      <c r="V9" s="72"/>
      <c r="W9" s="72"/>
    </row>
    <row r="10" spans="2:23" ht="15" customHeight="1" x14ac:dyDescent="0.2">
      <c r="B10" s="78" t="s">
        <v>21</v>
      </c>
      <c r="C10" s="79"/>
      <c r="D10" s="80" t="s">
        <v>7</v>
      </c>
      <c r="E10" s="61">
        <f t="shared" ref="E10:G10" si="10">E6/E3</f>
        <v>0.29124786840167494</v>
      </c>
      <c r="F10" s="61">
        <f t="shared" si="10"/>
        <v>0.39164350584826485</v>
      </c>
      <c r="G10" s="61">
        <f t="shared" si="10"/>
        <v>0.33381731551963917</v>
      </c>
      <c r="H10" s="61">
        <f t="shared" ref="H10:I10" si="11">H6/H3</f>
        <v>0.33390099789099092</v>
      </c>
      <c r="I10" s="61">
        <f t="shared" si="11"/>
        <v>0.35625477766064662</v>
      </c>
      <c r="J10" s="61">
        <f t="shared" ref="J10:K10" si="12">J6/J3</f>
        <v>0.31344770952338619</v>
      </c>
      <c r="K10" s="61">
        <f t="shared" si="12"/>
        <v>0.29064740401330186</v>
      </c>
      <c r="L10" s="61">
        <f t="shared" ref="L10:M10" si="13">L6/L3</f>
        <v>0.45629370335962849</v>
      </c>
      <c r="M10" s="61">
        <f t="shared" si="13"/>
        <v>0.45440354093086394</v>
      </c>
      <c r="N10" s="61">
        <f t="shared" ref="N10:O10" si="14">N6/N3</f>
        <v>0.46635634261076298</v>
      </c>
      <c r="O10" s="61">
        <f t="shared" si="14"/>
        <v>0.3778687007974485</v>
      </c>
      <c r="P10" s="61">
        <f t="shared" ref="P10:Q10" si="15">P6/P3</f>
        <v>0.42980921430362923</v>
      </c>
      <c r="Q10" s="61">
        <f t="shared" si="15"/>
        <v>0.58616759437246746</v>
      </c>
      <c r="R10" s="65"/>
      <c r="S10" s="12"/>
      <c r="T10" s="12"/>
      <c r="U10" s="12"/>
      <c r="V10" s="72"/>
      <c r="W10" s="72"/>
    </row>
    <row r="11" spans="2:23" ht="15" customHeight="1" x14ac:dyDescent="0.2">
      <c r="B11" s="81" t="s">
        <v>8</v>
      </c>
      <c r="C11" s="82"/>
      <c r="D11" s="83" t="s">
        <v>7</v>
      </c>
      <c r="E11" s="62">
        <f t="shared" ref="E11:G11" si="16">E7/E4</f>
        <v>0.75697357768455142</v>
      </c>
      <c r="F11" s="62">
        <f t="shared" si="16"/>
        <v>0.31816765834314908</v>
      </c>
      <c r="G11" s="62">
        <f t="shared" si="16"/>
        <v>0.74654490106544902</v>
      </c>
      <c r="H11" s="62">
        <f t="shared" ref="H11:I11" si="17">H7/H4</f>
        <v>0.3038286929422091</v>
      </c>
      <c r="I11" s="62">
        <f t="shared" si="17"/>
        <v>0.34044776135610688</v>
      </c>
      <c r="J11" s="62">
        <f t="shared" ref="J11:K11" si="18">J7/J4</f>
        <v>0.36120479250371745</v>
      </c>
      <c r="K11" s="62">
        <f t="shared" si="18"/>
        <v>0.2273223731354794</v>
      </c>
      <c r="L11" s="62">
        <f t="shared" ref="L11:M11" si="19">L7/L4</f>
        <v>0.31098198890705636</v>
      </c>
      <c r="M11" s="62">
        <f t="shared" si="19"/>
        <v>0.29612026219350185</v>
      </c>
      <c r="N11" s="62">
        <f t="shared" ref="N11:O11" si="20">N7/N4</f>
        <v>0.32770025676817333</v>
      </c>
      <c r="O11" s="62">
        <f t="shared" si="20"/>
        <v>0.36624019592009321</v>
      </c>
      <c r="P11" s="62">
        <f t="shared" ref="P11:Q11" si="21">P7/P4</f>
        <v>0.32728132593607306</v>
      </c>
      <c r="Q11" s="62">
        <f t="shared" si="21"/>
        <v>0.46173344728811988</v>
      </c>
      <c r="R11" s="65"/>
      <c r="S11" s="65"/>
      <c r="U11" s="12"/>
      <c r="V11" s="72"/>
      <c r="W11" s="72"/>
    </row>
    <row r="12" spans="2:23" ht="12" customHeight="1" x14ac:dyDescent="0.2">
      <c r="B12" s="84"/>
      <c r="C12" s="84"/>
      <c r="D12" s="8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65"/>
      <c r="S12" s="65"/>
      <c r="U12" s="12"/>
      <c r="V12" s="12"/>
    </row>
    <row r="13" spans="2:23" ht="15" customHeight="1" x14ac:dyDescent="0.2">
      <c r="B13" s="124" t="s">
        <v>75</v>
      </c>
      <c r="C13" s="119" t="s">
        <v>108</v>
      </c>
      <c r="D13" s="86" t="s">
        <v>4</v>
      </c>
      <c r="E13" s="48">
        <v>82129.778000000006</v>
      </c>
      <c r="F13" s="48">
        <v>94191.7</v>
      </c>
      <c r="G13" s="48">
        <v>60761.093999999997</v>
      </c>
      <c r="H13" s="48">
        <v>59715.766000000003</v>
      </c>
      <c r="I13" s="48">
        <v>65145.434000000001</v>
      </c>
      <c r="J13" s="48">
        <v>75133.274999999994</v>
      </c>
      <c r="K13" s="48">
        <v>72782.035000000003</v>
      </c>
      <c r="L13" s="48">
        <v>80755.247000000003</v>
      </c>
      <c r="M13" s="48">
        <v>99899.26</v>
      </c>
      <c r="N13" s="48">
        <v>123001.217</v>
      </c>
      <c r="O13" s="48">
        <v>134516.51300000001</v>
      </c>
      <c r="P13" s="48">
        <v>103068.788</v>
      </c>
      <c r="Q13" s="48">
        <v>144001.50099999999</v>
      </c>
      <c r="R13" s="65"/>
      <c r="S13" s="65"/>
    </row>
    <row r="14" spans="2:23" ht="15" customHeight="1" x14ac:dyDescent="0.2">
      <c r="B14" s="125"/>
      <c r="C14" s="120"/>
      <c r="D14" s="74" t="s">
        <v>5</v>
      </c>
      <c r="E14" s="7">
        <v>341.62299999999999</v>
      </c>
      <c r="F14" s="7">
        <v>67.224000000000004</v>
      </c>
      <c r="G14" s="7">
        <v>203.01900000000001</v>
      </c>
      <c r="H14" s="7">
        <v>170.08099999999999</v>
      </c>
      <c r="I14" s="7">
        <v>163.489</v>
      </c>
      <c r="J14" s="7">
        <v>2771.096</v>
      </c>
      <c r="K14" s="7">
        <v>5746.2380000000003</v>
      </c>
      <c r="L14" s="7">
        <v>1540.63</v>
      </c>
      <c r="M14" s="7">
        <v>1627.835</v>
      </c>
      <c r="N14" s="7">
        <v>1091.125</v>
      </c>
      <c r="O14" s="7">
        <v>437.33100000000002</v>
      </c>
      <c r="P14" s="7">
        <v>1998.5440000000001</v>
      </c>
      <c r="Q14" s="7">
        <v>1707.242</v>
      </c>
      <c r="R14" s="65"/>
      <c r="S14" s="65"/>
    </row>
    <row r="15" spans="2:23" ht="15" customHeight="1" x14ac:dyDescent="0.2">
      <c r="B15" s="125"/>
      <c r="C15" s="121"/>
      <c r="D15" s="75" t="s">
        <v>6</v>
      </c>
      <c r="E15" s="8">
        <f>E14-E13</f>
        <v>-81788.154999999999</v>
      </c>
      <c r="F15" s="8">
        <f t="shared" ref="F15" si="22">F14-F13</f>
        <v>-94124.475999999995</v>
      </c>
      <c r="G15" s="8">
        <f t="shared" ref="G15:L15" si="23">G14-G13</f>
        <v>-60558.074999999997</v>
      </c>
      <c r="H15" s="8">
        <f t="shared" si="23"/>
        <v>-59545.685000000005</v>
      </c>
      <c r="I15" s="8">
        <f t="shared" si="23"/>
        <v>-64981.945</v>
      </c>
      <c r="J15" s="8">
        <f t="shared" si="23"/>
        <v>-72362.178999999989</v>
      </c>
      <c r="K15" s="8">
        <f t="shared" si="23"/>
        <v>-67035.797000000006</v>
      </c>
      <c r="L15" s="8">
        <f t="shared" si="23"/>
        <v>-79214.616999999998</v>
      </c>
      <c r="M15" s="8">
        <f t="shared" ref="M15:N15" si="24">M14-M13</f>
        <v>-98271.424999999988</v>
      </c>
      <c r="N15" s="8">
        <f t="shared" si="24"/>
        <v>-121910.092</v>
      </c>
      <c r="O15" s="8">
        <f t="shared" ref="O15:P15" si="25">O14-O13</f>
        <v>-134079.182</v>
      </c>
      <c r="P15" s="8">
        <f t="shared" si="25"/>
        <v>-101070.24400000001</v>
      </c>
      <c r="Q15" s="8">
        <f t="shared" ref="Q15" si="26">Q14-Q13</f>
        <v>-142294.25899999999</v>
      </c>
      <c r="R15" s="65"/>
      <c r="S15" s="65"/>
    </row>
    <row r="16" spans="2:23" ht="15" customHeight="1" x14ac:dyDescent="0.2">
      <c r="B16" s="125"/>
      <c r="C16" s="119" t="s">
        <v>107</v>
      </c>
      <c r="D16" s="73" t="s">
        <v>4</v>
      </c>
      <c r="E16" s="7">
        <v>33240.345000000001</v>
      </c>
      <c r="F16" s="7">
        <v>38673.154000000002</v>
      </c>
      <c r="G16" s="7">
        <v>25547.569</v>
      </c>
      <c r="H16" s="7">
        <v>27425.35</v>
      </c>
      <c r="I16" s="7">
        <v>28131.433000000001</v>
      </c>
      <c r="J16" s="7">
        <v>30602.33</v>
      </c>
      <c r="K16" s="7">
        <v>25662.460999999999</v>
      </c>
      <c r="L16" s="7">
        <v>30566.39</v>
      </c>
      <c r="M16" s="7">
        <v>39208.716</v>
      </c>
      <c r="N16" s="7">
        <v>51449.409</v>
      </c>
      <c r="O16" s="7">
        <v>58712.495000000003</v>
      </c>
      <c r="P16" s="7">
        <v>47955.044999999998</v>
      </c>
      <c r="Q16" s="7">
        <v>80621.293999999994</v>
      </c>
      <c r="R16" s="65"/>
      <c r="S16" s="65"/>
    </row>
    <row r="17" spans="2:19" ht="15" customHeight="1" x14ac:dyDescent="0.2">
      <c r="B17" s="125"/>
      <c r="C17" s="120"/>
      <c r="D17" s="74" t="s">
        <v>5</v>
      </c>
      <c r="E17" s="7">
        <v>197.30799999999999</v>
      </c>
      <c r="F17" s="7">
        <v>56.673000000000002</v>
      </c>
      <c r="G17" s="7">
        <v>148.26499999999999</v>
      </c>
      <c r="H17" s="7">
        <v>164.399</v>
      </c>
      <c r="I17" s="7">
        <v>160.88200000000001</v>
      </c>
      <c r="J17" s="7">
        <v>1342.3989999999999</v>
      </c>
      <c r="K17" s="7">
        <v>2673.924</v>
      </c>
      <c r="L17" s="7">
        <v>866.66399999999999</v>
      </c>
      <c r="M17" s="7">
        <v>822.55100000000004</v>
      </c>
      <c r="N17" s="7">
        <v>604.125</v>
      </c>
      <c r="O17" s="7">
        <v>388.76</v>
      </c>
      <c r="P17" s="7">
        <v>1269.422</v>
      </c>
      <c r="Q17" s="7">
        <v>1353.596</v>
      </c>
      <c r="R17" s="65"/>
      <c r="S17" s="65"/>
    </row>
    <row r="18" spans="2:19" ht="15" customHeight="1" x14ac:dyDescent="0.2">
      <c r="B18" s="126"/>
      <c r="C18" s="123"/>
      <c r="D18" s="76" t="s">
        <v>6</v>
      </c>
      <c r="E18" s="43">
        <f>E17-E16</f>
        <v>-33043.037000000004</v>
      </c>
      <c r="F18" s="43">
        <f t="shared" ref="F18" si="27">F17-F16</f>
        <v>-38616.481</v>
      </c>
      <c r="G18" s="43">
        <f t="shared" ref="G18:L18" si="28">G17-G16</f>
        <v>-25399.304</v>
      </c>
      <c r="H18" s="43">
        <f t="shared" si="28"/>
        <v>-27260.950999999997</v>
      </c>
      <c r="I18" s="43">
        <f t="shared" si="28"/>
        <v>-27970.550999999999</v>
      </c>
      <c r="J18" s="43">
        <f t="shared" si="28"/>
        <v>-29259.931</v>
      </c>
      <c r="K18" s="43">
        <f t="shared" si="28"/>
        <v>-22988.537</v>
      </c>
      <c r="L18" s="43">
        <f t="shared" si="28"/>
        <v>-29699.725999999999</v>
      </c>
      <c r="M18" s="43">
        <f t="shared" ref="M18:N18" si="29">M17-M16</f>
        <v>-38386.165000000001</v>
      </c>
      <c r="N18" s="43">
        <f t="shared" si="29"/>
        <v>-50845.284</v>
      </c>
      <c r="O18" s="43">
        <f t="shared" ref="O18:P18" si="30">O17-O16</f>
        <v>-58323.735000000001</v>
      </c>
      <c r="P18" s="43">
        <f t="shared" si="30"/>
        <v>-46685.623</v>
      </c>
      <c r="Q18" s="43">
        <f t="shared" ref="Q18" si="31">Q17-Q16</f>
        <v>-79267.697999999989</v>
      </c>
      <c r="R18" s="65"/>
      <c r="S18" s="65"/>
    </row>
    <row r="19" spans="2:19" ht="8.1" customHeight="1" x14ac:dyDescent="0.2">
      <c r="B19" s="84"/>
      <c r="C19" s="84"/>
      <c r="D19" s="84"/>
      <c r="E19"/>
      <c r="F19"/>
      <c r="G19"/>
      <c r="H19"/>
      <c r="I19"/>
      <c r="J19"/>
      <c r="K19"/>
      <c r="L19"/>
      <c r="M19"/>
      <c r="N19"/>
      <c r="O19"/>
      <c r="P19"/>
      <c r="Q19"/>
      <c r="R19" s="65"/>
      <c r="S19" s="65"/>
    </row>
    <row r="20" spans="2:19" ht="15" customHeight="1" x14ac:dyDescent="0.2">
      <c r="B20" s="78" t="s">
        <v>21</v>
      </c>
      <c r="C20" s="79"/>
      <c r="D20" s="80" t="s">
        <v>7</v>
      </c>
      <c r="E20" s="61">
        <f>E16/E13</f>
        <v>0.40472951235786853</v>
      </c>
      <c r="F20" s="61">
        <f t="shared" ref="F20:F21" si="32">F16/F13</f>
        <v>0.41057921239344869</v>
      </c>
      <c r="G20" s="61">
        <f t="shared" ref="G20:I21" si="33">G16/G13</f>
        <v>0.42045933208510039</v>
      </c>
      <c r="H20" s="61">
        <f t="shared" si="33"/>
        <v>0.45926481123929647</v>
      </c>
      <c r="I20" s="61">
        <f t="shared" si="33"/>
        <v>0.43182509153289239</v>
      </c>
      <c r="J20" s="61">
        <f t="shared" ref="J20:K20" si="34">J16/J13</f>
        <v>0.40730728162721513</v>
      </c>
      <c r="K20" s="61">
        <f t="shared" si="34"/>
        <v>0.3525933425741668</v>
      </c>
      <c r="L20" s="61">
        <f t="shared" ref="L20:M20" si="35">L16/L13</f>
        <v>0.37850655078796303</v>
      </c>
      <c r="M20" s="61">
        <f t="shared" si="35"/>
        <v>0.39248254691776496</v>
      </c>
      <c r="N20" s="61">
        <f t="shared" ref="N20:O20" si="36">N16/N13</f>
        <v>0.41828373942023678</v>
      </c>
      <c r="O20" s="61">
        <f t="shared" si="36"/>
        <v>0.43647053949428499</v>
      </c>
      <c r="P20" s="61">
        <f t="shared" ref="P20:Q20" si="37">P16/P13</f>
        <v>0.46527223158964476</v>
      </c>
      <c r="Q20" s="61">
        <f t="shared" si="37"/>
        <v>0.55986426141488621</v>
      </c>
      <c r="R20" s="65"/>
      <c r="S20" s="65"/>
    </row>
    <row r="21" spans="2:19" ht="15" customHeight="1" x14ac:dyDescent="0.2">
      <c r="B21" s="81" t="s">
        <v>8</v>
      </c>
      <c r="C21" s="82"/>
      <c r="D21" s="83" t="s">
        <v>7</v>
      </c>
      <c r="E21" s="62">
        <f>E17/E14</f>
        <v>0.57756064433600784</v>
      </c>
      <c r="F21" s="62">
        <f t="shared" si="32"/>
        <v>0.84304712602641907</v>
      </c>
      <c r="G21" s="62">
        <f t="shared" si="33"/>
        <v>0.73030110482270127</v>
      </c>
      <c r="H21" s="62">
        <f t="shared" si="33"/>
        <v>0.96659238833261807</v>
      </c>
      <c r="I21" s="62">
        <f t="shared" si="33"/>
        <v>0.98405397305017461</v>
      </c>
      <c r="J21" s="62">
        <f t="shared" ref="J21:K21" si="38">J17/J14</f>
        <v>0.484428904664436</v>
      </c>
      <c r="K21" s="62">
        <f t="shared" si="38"/>
        <v>0.46533471116232916</v>
      </c>
      <c r="L21" s="62">
        <f t="shared" ref="L21:M21" si="39">L17/L14</f>
        <v>0.5625387016999539</v>
      </c>
      <c r="M21" s="62">
        <f t="shared" si="39"/>
        <v>0.50530367021227585</v>
      </c>
      <c r="N21" s="62">
        <f t="shared" ref="N21:O21" si="40">N17/N14</f>
        <v>0.55367166914881427</v>
      </c>
      <c r="O21" s="62">
        <f t="shared" si="40"/>
        <v>0.88893766963695686</v>
      </c>
      <c r="P21" s="62">
        <f t="shared" ref="P21:Q21" si="41">P17/P14</f>
        <v>0.6351734062397425</v>
      </c>
      <c r="Q21" s="62">
        <f t="shared" si="41"/>
        <v>0.79285537726930333</v>
      </c>
      <c r="R21" s="65"/>
      <c r="S21" s="65"/>
    </row>
    <row r="22" spans="2:19" ht="12" customHeight="1" x14ac:dyDescent="0.2">
      <c r="B22" s="87"/>
      <c r="C22" s="88"/>
      <c r="D22" s="89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65"/>
    </row>
    <row r="23" spans="2:19" ht="15" customHeight="1" x14ac:dyDescent="0.2">
      <c r="B23" s="116" t="s">
        <v>44</v>
      </c>
      <c r="C23" s="119" t="s">
        <v>108</v>
      </c>
      <c r="D23" s="86" t="s">
        <v>4</v>
      </c>
      <c r="E23" s="48">
        <v>13754.895</v>
      </c>
      <c r="F23" s="48">
        <v>14194.2</v>
      </c>
      <c r="G23" s="48">
        <v>14772.234</v>
      </c>
      <c r="H23" s="48">
        <v>21118.165000000001</v>
      </c>
      <c r="I23" s="48">
        <v>25783.456999999999</v>
      </c>
      <c r="J23" s="48">
        <v>37756.822999999997</v>
      </c>
      <c r="K23" s="48">
        <v>22102.165000000001</v>
      </c>
      <c r="L23" s="48">
        <v>20512.392</v>
      </c>
      <c r="M23" s="48">
        <v>33505.995000000003</v>
      </c>
      <c r="N23" s="48">
        <v>26241.048999999999</v>
      </c>
      <c r="O23" s="48">
        <v>30973.386999999999</v>
      </c>
      <c r="P23" s="48">
        <v>18835.905999999999</v>
      </c>
      <c r="Q23" s="48">
        <v>35693.264999999999</v>
      </c>
      <c r="R23" s="65"/>
    </row>
    <row r="24" spans="2:19" ht="15" customHeight="1" x14ac:dyDescent="0.2">
      <c r="B24" s="117"/>
      <c r="C24" s="120"/>
      <c r="D24" s="74" t="s">
        <v>5</v>
      </c>
      <c r="E24" s="7">
        <v>8374.3629999999994</v>
      </c>
      <c r="F24" s="7">
        <v>8105.1710000000003</v>
      </c>
      <c r="G24" s="7">
        <v>8092.0889999999999</v>
      </c>
      <c r="H24" s="7">
        <v>12944.531000000001</v>
      </c>
      <c r="I24" s="7">
        <v>21024.451000000001</v>
      </c>
      <c r="J24" s="7">
        <v>28719.894</v>
      </c>
      <c r="K24" s="7">
        <v>40055.561000000002</v>
      </c>
      <c r="L24" s="7">
        <v>46218.52</v>
      </c>
      <c r="M24" s="7">
        <v>61189.900999999998</v>
      </c>
      <c r="N24" s="7">
        <v>58846.623</v>
      </c>
      <c r="O24" s="7">
        <v>62320.639000000003</v>
      </c>
      <c r="P24" s="7">
        <v>70874.986999999994</v>
      </c>
      <c r="Q24" s="7">
        <v>89067.081000000006</v>
      </c>
      <c r="R24" s="65"/>
    </row>
    <row r="25" spans="2:19" ht="15" customHeight="1" x14ac:dyDescent="0.2">
      <c r="B25" s="117"/>
      <c r="C25" s="121"/>
      <c r="D25" s="75" t="s">
        <v>6</v>
      </c>
      <c r="E25" s="8">
        <f t="shared" ref="E25:J25" si="42">E24-E23</f>
        <v>-5380.5320000000011</v>
      </c>
      <c r="F25" s="8">
        <f t="shared" si="42"/>
        <v>-6089.0290000000005</v>
      </c>
      <c r="G25" s="8">
        <f t="shared" si="42"/>
        <v>-6680.1450000000004</v>
      </c>
      <c r="H25" s="8">
        <f t="shared" si="42"/>
        <v>-8173.634</v>
      </c>
      <c r="I25" s="8">
        <f t="shared" si="42"/>
        <v>-4759.0059999999976</v>
      </c>
      <c r="J25" s="8">
        <f t="shared" si="42"/>
        <v>-9036.9289999999964</v>
      </c>
      <c r="K25" s="8">
        <f t="shared" ref="K25:L25" si="43">K24-K23</f>
        <v>17953.396000000001</v>
      </c>
      <c r="L25" s="8">
        <f t="shared" si="43"/>
        <v>25706.127999999997</v>
      </c>
      <c r="M25" s="8">
        <f t="shared" ref="M25:N25" si="44">M24-M23</f>
        <v>27683.905999999995</v>
      </c>
      <c r="N25" s="8">
        <f t="shared" si="44"/>
        <v>32605.574000000001</v>
      </c>
      <c r="O25" s="8">
        <f t="shared" ref="O25:P25" si="45">O24-O23</f>
        <v>31347.252000000004</v>
      </c>
      <c r="P25" s="8">
        <f t="shared" si="45"/>
        <v>52039.080999999991</v>
      </c>
      <c r="Q25" s="8">
        <f t="shared" ref="Q25" si="46">Q24-Q23</f>
        <v>53373.816000000006</v>
      </c>
      <c r="R25" s="65"/>
    </row>
    <row r="26" spans="2:19" ht="15" customHeight="1" x14ac:dyDescent="0.2">
      <c r="B26" s="117"/>
      <c r="C26" s="122" t="s">
        <v>107</v>
      </c>
      <c r="D26" s="73" t="s">
        <v>4</v>
      </c>
      <c r="E26" s="7">
        <v>9292.4639999999999</v>
      </c>
      <c r="F26" s="7">
        <v>9248.7980000000007</v>
      </c>
      <c r="G26" s="7">
        <v>9440.741</v>
      </c>
      <c r="H26" s="7">
        <v>12097.942999999999</v>
      </c>
      <c r="I26" s="7">
        <v>14952.064</v>
      </c>
      <c r="J26" s="7">
        <v>20467.498</v>
      </c>
      <c r="K26" s="7">
        <v>13950.933000000001</v>
      </c>
      <c r="L26" s="7">
        <v>12690.883</v>
      </c>
      <c r="M26" s="7">
        <v>19600.53</v>
      </c>
      <c r="N26" s="7">
        <v>17733.760999999999</v>
      </c>
      <c r="O26" s="7">
        <v>18601.633000000002</v>
      </c>
      <c r="P26" s="7">
        <v>16857.025000000001</v>
      </c>
      <c r="Q26" s="7">
        <v>31258.66</v>
      </c>
      <c r="R26" s="65"/>
    </row>
    <row r="27" spans="2:19" ht="15" customHeight="1" x14ac:dyDescent="0.2">
      <c r="B27" s="117"/>
      <c r="C27" s="122"/>
      <c r="D27" s="74" t="s">
        <v>5</v>
      </c>
      <c r="E27" s="7">
        <v>5497.8549999999996</v>
      </c>
      <c r="F27" s="7">
        <v>5783.6570000000002</v>
      </c>
      <c r="G27" s="7">
        <v>6178.3940000000002</v>
      </c>
      <c r="H27" s="7">
        <v>8832.5490000000009</v>
      </c>
      <c r="I27" s="7">
        <v>13690.233</v>
      </c>
      <c r="J27" s="7">
        <v>19189.376</v>
      </c>
      <c r="K27" s="7">
        <v>24761.231</v>
      </c>
      <c r="L27" s="7">
        <v>27804.47</v>
      </c>
      <c r="M27" s="7">
        <v>39338.879999999997</v>
      </c>
      <c r="N27" s="7">
        <v>40616.135999999999</v>
      </c>
      <c r="O27" s="7">
        <v>43819.042000000001</v>
      </c>
      <c r="P27" s="7">
        <v>51938.972000000002</v>
      </c>
      <c r="Q27" s="7">
        <v>79953.410999999993</v>
      </c>
      <c r="R27" s="65"/>
    </row>
    <row r="28" spans="2:19" ht="15" customHeight="1" x14ac:dyDescent="0.2">
      <c r="B28" s="118"/>
      <c r="C28" s="123"/>
      <c r="D28" s="76" t="s">
        <v>6</v>
      </c>
      <c r="E28" s="43">
        <f t="shared" ref="E28:J28" si="47">E27-E26</f>
        <v>-3794.6090000000004</v>
      </c>
      <c r="F28" s="43">
        <f t="shared" si="47"/>
        <v>-3465.1410000000005</v>
      </c>
      <c r="G28" s="43">
        <f t="shared" si="47"/>
        <v>-3262.3469999999998</v>
      </c>
      <c r="H28" s="43">
        <f t="shared" si="47"/>
        <v>-3265.3939999999984</v>
      </c>
      <c r="I28" s="43">
        <f t="shared" si="47"/>
        <v>-1261.8310000000001</v>
      </c>
      <c r="J28" s="43">
        <f t="shared" si="47"/>
        <v>-1278.1219999999994</v>
      </c>
      <c r="K28" s="43">
        <f t="shared" ref="K28:L28" si="48">K27-K26</f>
        <v>10810.297999999999</v>
      </c>
      <c r="L28" s="43">
        <f t="shared" si="48"/>
        <v>15113.587000000001</v>
      </c>
      <c r="M28" s="43">
        <f t="shared" ref="M28:N28" si="49">M27-M26</f>
        <v>19738.349999999999</v>
      </c>
      <c r="N28" s="43">
        <f t="shared" si="49"/>
        <v>22882.375</v>
      </c>
      <c r="O28" s="43">
        <f t="shared" ref="O28:P28" si="50">O27-O26</f>
        <v>25217.409</v>
      </c>
      <c r="P28" s="43">
        <f t="shared" si="50"/>
        <v>35081.947</v>
      </c>
      <c r="Q28" s="43">
        <f t="shared" ref="Q28" si="51">Q27-Q26</f>
        <v>48694.750999999989</v>
      </c>
    </row>
    <row r="29" spans="2:19" ht="8.1" customHeight="1" x14ac:dyDescent="0.2">
      <c r="B29" s="77"/>
      <c r="C29" s="77"/>
      <c r="D29" s="77"/>
    </row>
    <row r="30" spans="2:19" ht="15" customHeight="1" x14ac:dyDescent="0.2">
      <c r="B30" s="78" t="s">
        <v>21</v>
      </c>
      <c r="C30" s="79"/>
      <c r="D30" s="80" t="s">
        <v>7</v>
      </c>
      <c r="E30" s="61">
        <f t="shared" ref="E30:G30" si="52">E26/E23</f>
        <v>0.67557505891538971</v>
      </c>
      <c r="F30" s="61">
        <f t="shared" si="52"/>
        <v>0.65158994518888003</v>
      </c>
      <c r="G30" s="61">
        <f t="shared" si="52"/>
        <v>0.63908688421805393</v>
      </c>
      <c r="H30" s="61">
        <f t="shared" ref="H30:I30" si="53">H26/H23</f>
        <v>0.57286904425644936</v>
      </c>
      <c r="I30" s="61">
        <f t="shared" si="53"/>
        <v>0.57990920302114646</v>
      </c>
      <c r="J30" s="61">
        <f t="shared" ref="J30:K30" si="54">J26/J23</f>
        <v>0.54208739967343123</v>
      </c>
      <c r="K30" s="61">
        <f t="shared" si="54"/>
        <v>0.63120210169456248</v>
      </c>
      <c r="L30" s="61">
        <f t="shared" ref="L30:M30" si="55">L26/L23</f>
        <v>0.61869347075660408</v>
      </c>
      <c r="M30" s="61">
        <f t="shared" si="55"/>
        <v>0.58498576150327719</v>
      </c>
      <c r="N30" s="61">
        <f t="shared" ref="N30:O30" si="56">N26/N23</f>
        <v>0.67580228976364476</v>
      </c>
      <c r="O30" s="61">
        <f t="shared" si="56"/>
        <v>0.60056825558018578</v>
      </c>
      <c r="P30" s="61">
        <f t="shared" ref="P30:Q30" si="57">P26/P23</f>
        <v>0.89494102380846463</v>
      </c>
      <c r="Q30" s="61">
        <f t="shared" si="57"/>
        <v>0.875757933604561</v>
      </c>
    </row>
    <row r="31" spans="2:19" ht="15" customHeight="1" x14ac:dyDescent="0.2">
      <c r="B31" s="81" t="s">
        <v>8</v>
      </c>
      <c r="C31" s="82"/>
      <c r="D31" s="83" t="s">
        <v>7</v>
      </c>
      <c r="E31" s="62">
        <f t="shared" ref="E31:G31" si="58">E27/E24</f>
        <v>0.65651023247977192</v>
      </c>
      <c r="F31" s="62">
        <f t="shared" si="58"/>
        <v>0.71357618488246577</v>
      </c>
      <c r="G31" s="62">
        <f t="shared" si="58"/>
        <v>0.76351038650217518</v>
      </c>
      <c r="H31" s="62">
        <f t="shared" ref="H31:I31" si="59">H27/H24</f>
        <v>0.68233827861357055</v>
      </c>
      <c r="I31" s="62">
        <f t="shared" si="59"/>
        <v>0.65115769253618083</v>
      </c>
      <c r="J31" s="62">
        <f t="shared" ref="J31:K31" si="60">J27/J24</f>
        <v>0.66815622648189443</v>
      </c>
      <c r="K31" s="62">
        <f t="shared" si="60"/>
        <v>0.6181721184731378</v>
      </c>
      <c r="L31" s="62">
        <f t="shared" ref="L31:M31" si="61">L27/L24</f>
        <v>0.60158719924393955</v>
      </c>
      <c r="M31" s="62">
        <f t="shared" si="61"/>
        <v>0.64289824557813879</v>
      </c>
      <c r="N31" s="62">
        <f t="shared" ref="N31:O31" si="62">N27/N24</f>
        <v>0.69020334437882691</v>
      </c>
      <c r="O31" s="62">
        <f t="shared" si="62"/>
        <v>0.70312247600670463</v>
      </c>
      <c r="P31" s="62">
        <f t="shared" ref="P31:Q31" si="63">P27/P24</f>
        <v>0.73282513617956646</v>
      </c>
      <c r="Q31" s="62">
        <f t="shared" si="63"/>
        <v>0.89767633678260983</v>
      </c>
    </row>
    <row r="32" spans="2:19" ht="12" customHeight="1" x14ac:dyDescent="0.2">
      <c r="B32" s="87"/>
      <c r="C32" s="88"/>
      <c r="D32" s="8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 ht="15" customHeight="1" x14ac:dyDescent="0.2">
      <c r="B33" s="116" t="s">
        <v>45</v>
      </c>
      <c r="C33" s="119" t="s">
        <v>108</v>
      </c>
      <c r="D33" s="86" t="s">
        <v>4</v>
      </c>
      <c r="E33" s="48">
        <v>1522.0719999999999</v>
      </c>
      <c r="F33" s="48">
        <v>1416.8969999999999</v>
      </c>
      <c r="G33" s="48">
        <v>4361.6400000000003</v>
      </c>
      <c r="H33" s="48">
        <v>2666.4589999999998</v>
      </c>
      <c r="I33" s="48">
        <v>1413.451</v>
      </c>
      <c r="J33" s="48">
        <v>1610.742</v>
      </c>
      <c r="K33" s="48">
        <v>2005.1130000000001</v>
      </c>
      <c r="L33" s="48">
        <v>2157.3829999999998</v>
      </c>
      <c r="M33" s="48">
        <v>7614.5169999999998</v>
      </c>
      <c r="N33" s="48">
        <v>4408.1469999999999</v>
      </c>
      <c r="O33" s="48">
        <v>3319.7350000000001</v>
      </c>
      <c r="P33" s="48">
        <v>2686.5990000000002</v>
      </c>
      <c r="Q33" s="48">
        <v>12448.268</v>
      </c>
    </row>
    <row r="34" spans="2:17" ht="15" customHeight="1" x14ac:dyDescent="0.2">
      <c r="B34" s="117"/>
      <c r="C34" s="120"/>
      <c r="D34" s="74" t="s">
        <v>5</v>
      </c>
      <c r="E34" s="7">
        <v>23454.862000000001</v>
      </c>
      <c r="F34" s="7">
        <v>16720.057000000001</v>
      </c>
      <c r="G34" s="7">
        <v>12685.163</v>
      </c>
      <c r="H34" s="7">
        <v>15366.588</v>
      </c>
      <c r="I34" s="7">
        <v>16450.133000000002</v>
      </c>
      <c r="J34" s="7">
        <v>14158.877</v>
      </c>
      <c r="K34" s="7">
        <v>18145.502</v>
      </c>
      <c r="L34" s="7">
        <v>16788.52</v>
      </c>
      <c r="M34" s="7">
        <v>16615.236000000001</v>
      </c>
      <c r="N34" s="7">
        <v>24369.544000000002</v>
      </c>
      <c r="O34" s="7">
        <v>17230.306</v>
      </c>
      <c r="P34" s="7">
        <v>14314.276</v>
      </c>
      <c r="Q34" s="7">
        <v>12412.138999999999</v>
      </c>
    </row>
    <row r="35" spans="2:17" ht="15" customHeight="1" x14ac:dyDescent="0.2">
      <c r="B35" s="117"/>
      <c r="C35" s="121"/>
      <c r="D35" s="75" t="s">
        <v>6</v>
      </c>
      <c r="E35" s="8">
        <f t="shared" ref="E35:J35" si="64">E34-E33</f>
        <v>21932.79</v>
      </c>
      <c r="F35" s="8">
        <f t="shared" si="64"/>
        <v>15303.16</v>
      </c>
      <c r="G35" s="8">
        <f t="shared" si="64"/>
        <v>8323.523000000001</v>
      </c>
      <c r="H35" s="8">
        <f t="shared" si="64"/>
        <v>12700.129000000001</v>
      </c>
      <c r="I35" s="8">
        <f t="shared" si="64"/>
        <v>15036.682000000001</v>
      </c>
      <c r="J35" s="8">
        <f t="shared" si="64"/>
        <v>12548.135</v>
      </c>
      <c r="K35" s="8">
        <f t="shared" ref="K35:L35" si="65">K34-K33</f>
        <v>16140.389000000001</v>
      </c>
      <c r="L35" s="8">
        <f t="shared" si="65"/>
        <v>14631.137000000001</v>
      </c>
      <c r="M35" s="8">
        <f t="shared" ref="M35:N35" si="66">M34-M33</f>
        <v>9000.719000000001</v>
      </c>
      <c r="N35" s="8">
        <f t="shared" si="66"/>
        <v>19961.397000000001</v>
      </c>
      <c r="O35" s="8">
        <f t="shared" ref="O35:P35" si="67">O34-O33</f>
        <v>13910.571</v>
      </c>
      <c r="P35" s="8">
        <f t="shared" si="67"/>
        <v>11627.677</v>
      </c>
      <c r="Q35" s="8">
        <f t="shared" ref="Q35" si="68">Q34-Q33</f>
        <v>-36.129000000000815</v>
      </c>
    </row>
    <row r="36" spans="2:17" ht="15" customHeight="1" x14ac:dyDescent="0.2">
      <c r="B36" s="117"/>
      <c r="C36" s="122" t="s">
        <v>107</v>
      </c>
      <c r="D36" s="73" t="s">
        <v>4</v>
      </c>
      <c r="E36" s="7">
        <v>556.63300000000004</v>
      </c>
      <c r="F36" s="7">
        <v>485.97</v>
      </c>
      <c r="G36" s="7">
        <v>1648.2170000000001</v>
      </c>
      <c r="H36" s="7">
        <v>1028.31</v>
      </c>
      <c r="I36" s="7">
        <v>602.66300000000001</v>
      </c>
      <c r="J36" s="7">
        <v>700.51599999999996</v>
      </c>
      <c r="K36" s="7">
        <v>875.13199999999995</v>
      </c>
      <c r="L36" s="7">
        <v>874.38800000000003</v>
      </c>
      <c r="M36" s="7">
        <v>1955.789</v>
      </c>
      <c r="N36" s="7">
        <v>1677.5039999999999</v>
      </c>
      <c r="O36" s="7">
        <v>1571.3389999999999</v>
      </c>
      <c r="P36" s="7">
        <v>1434.2760000000001</v>
      </c>
      <c r="Q36" s="7">
        <v>6021.7889999999998</v>
      </c>
    </row>
    <row r="37" spans="2:17" ht="15" customHeight="1" x14ac:dyDescent="0.2">
      <c r="B37" s="117"/>
      <c r="C37" s="122"/>
      <c r="D37" s="74" t="s">
        <v>5</v>
      </c>
      <c r="E37" s="7">
        <v>7018.8609999999999</v>
      </c>
      <c r="F37" s="7">
        <v>6228.241</v>
      </c>
      <c r="G37" s="7">
        <v>4976.8909999999996</v>
      </c>
      <c r="H37" s="7">
        <v>5791.45</v>
      </c>
      <c r="I37" s="7">
        <v>6165.5609999999997</v>
      </c>
      <c r="J37" s="7">
        <v>5096.0709999999999</v>
      </c>
      <c r="K37" s="7">
        <v>6380.8549999999996</v>
      </c>
      <c r="L37" s="7">
        <v>5968.4849999999997</v>
      </c>
      <c r="M37" s="7">
        <v>5856.05</v>
      </c>
      <c r="N37" s="7">
        <v>8494.2209999999995</v>
      </c>
      <c r="O37" s="7">
        <v>6132.8239999999996</v>
      </c>
      <c r="P37" s="7">
        <v>5464.1530000000002</v>
      </c>
      <c r="Q37" s="7">
        <v>6245.4979999999996</v>
      </c>
    </row>
    <row r="38" spans="2:17" ht="15" customHeight="1" x14ac:dyDescent="0.2">
      <c r="B38" s="118"/>
      <c r="C38" s="123"/>
      <c r="D38" s="76" t="s">
        <v>6</v>
      </c>
      <c r="E38" s="43">
        <f t="shared" ref="E38:J38" si="69">E37-E36</f>
        <v>6462.2280000000001</v>
      </c>
      <c r="F38" s="43">
        <f t="shared" si="69"/>
        <v>5742.2709999999997</v>
      </c>
      <c r="G38" s="43">
        <f t="shared" si="69"/>
        <v>3328.6739999999995</v>
      </c>
      <c r="H38" s="43">
        <f t="shared" si="69"/>
        <v>4763.1399999999994</v>
      </c>
      <c r="I38" s="43">
        <f t="shared" si="69"/>
        <v>5562.8979999999992</v>
      </c>
      <c r="J38" s="43">
        <f t="shared" si="69"/>
        <v>4395.5550000000003</v>
      </c>
      <c r="K38" s="43">
        <f t="shared" ref="K38:L38" si="70">K37-K36</f>
        <v>5505.723</v>
      </c>
      <c r="L38" s="43">
        <f t="shared" si="70"/>
        <v>5094.0969999999998</v>
      </c>
      <c r="M38" s="43">
        <f t="shared" ref="M38:N38" si="71">M37-M36</f>
        <v>3900.2610000000004</v>
      </c>
      <c r="N38" s="43">
        <f t="shared" si="71"/>
        <v>6816.7169999999996</v>
      </c>
      <c r="O38" s="43">
        <f t="shared" ref="O38:P38" si="72">O37-O36</f>
        <v>4561.4849999999997</v>
      </c>
      <c r="P38" s="43">
        <f t="shared" si="72"/>
        <v>4029.8770000000004</v>
      </c>
      <c r="Q38" s="43">
        <f t="shared" ref="Q38" si="73">Q37-Q36</f>
        <v>223.70899999999983</v>
      </c>
    </row>
    <row r="39" spans="2:17" ht="8.1" customHeight="1" x14ac:dyDescent="0.2">
      <c r="B39" s="77"/>
      <c r="C39" s="77"/>
      <c r="D39" s="77"/>
    </row>
    <row r="40" spans="2:17" ht="15" customHeight="1" x14ac:dyDescent="0.2">
      <c r="B40" s="78" t="s">
        <v>21</v>
      </c>
      <c r="C40" s="79"/>
      <c r="D40" s="80" t="s">
        <v>7</v>
      </c>
      <c r="E40" s="61">
        <f t="shared" ref="E40:G40" si="74">E36/E33</f>
        <v>0.3657074041175451</v>
      </c>
      <c r="F40" s="61">
        <f t="shared" si="74"/>
        <v>0.34298188223985232</v>
      </c>
      <c r="G40" s="61">
        <f t="shared" si="74"/>
        <v>0.37788928017901524</v>
      </c>
      <c r="H40" s="61">
        <f t="shared" ref="H40:I40" si="75">H36/H33</f>
        <v>0.38564628220422664</v>
      </c>
      <c r="I40" s="61">
        <f t="shared" si="75"/>
        <v>0.4263770021033626</v>
      </c>
      <c r="J40" s="61">
        <f t="shared" ref="J40:K40" si="76">J36/J33</f>
        <v>0.43490267218462048</v>
      </c>
      <c r="K40" s="61">
        <f t="shared" si="76"/>
        <v>0.4364502150252878</v>
      </c>
      <c r="L40" s="61">
        <f t="shared" ref="L40:M40" si="77">L36/L33</f>
        <v>0.40530031060780591</v>
      </c>
      <c r="M40" s="61">
        <f t="shared" si="77"/>
        <v>0.25685004052128324</v>
      </c>
      <c r="N40" s="61">
        <f t="shared" ref="N40:O40" si="78">N36/N33</f>
        <v>0.38054629303423865</v>
      </c>
      <c r="O40" s="61">
        <f t="shared" si="78"/>
        <v>0.47333266058887224</v>
      </c>
      <c r="P40" s="61">
        <f t="shared" ref="P40:Q40" si="79">P36/P33</f>
        <v>0.53386307372257635</v>
      </c>
      <c r="Q40" s="61">
        <f t="shared" si="79"/>
        <v>0.48374512823792032</v>
      </c>
    </row>
    <row r="41" spans="2:17" ht="15" customHeight="1" x14ac:dyDescent="0.2">
      <c r="B41" s="81" t="s">
        <v>8</v>
      </c>
      <c r="C41" s="82"/>
      <c r="D41" s="83" t="s">
        <v>7</v>
      </c>
      <c r="E41" s="62">
        <f t="shared" ref="E41:G41" si="80">E37/E34</f>
        <v>0.29924972485448859</v>
      </c>
      <c r="F41" s="62">
        <f t="shared" si="80"/>
        <v>0.37250118226271595</v>
      </c>
      <c r="G41" s="62">
        <f t="shared" si="80"/>
        <v>0.39233953871936839</v>
      </c>
      <c r="H41" s="62">
        <f t="shared" ref="H41:I41" si="81">H37/H34</f>
        <v>0.37688587733334167</v>
      </c>
      <c r="I41" s="62">
        <f t="shared" si="81"/>
        <v>0.3748031094946162</v>
      </c>
      <c r="J41" s="62">
        <f t="shared" ref="J41:K41" si="82">J37/J34</f>
        <v>0.35992056432159131</v>
      </c>
      <c r="K41" s="62">
        <f t="shared" si="82"/>
        <v>0.3516494060070644</v>
      </c>
      <c r="L41" s="62">
        <f t="shared" ref="L41:M41" si="83">L37/L34</f>
        <v>0.35550989604801375</v>
      </c>
      <c r="M41" s="62">
        <f t="shared" si="83"/>
        <v>0.35245060617857005</v>
      </c>
      <c r="N41" s="62">
        <f t="shared" ref="N41:O41" si="84">N37/N34</f>
        <v>0.34855888152851766</v>
      </c>
      <c r="O41" s="62">
        <f t="shared" si="84"/>
        <v>0.35593239028952822</v>
      </c>
      <c r="P41" s="62">
        <f t="shared" ref="P41:Q41" si="85">P37/P34</f>
        <v>0.38172751454561865</v>
      </c>
      <c r="Q41" s="62">
        <f t="shared" si="85"/>
        <v>0.50317660799641384</v>
      </c>
    </row>
    <row r="42" spans="2:17" ht="16.5" customHeight="1" x14ac:dyDescent="0.2">
      <c r="B42" s="60"/>
      <c r="C42" s="46"/>
      <c r="D42" s="46"/>
      <c r="E42" s="46"/>
      <c r="F42" s="46"/>
    </row>
    <row r="43" spans="2:17" x14ac:dyDescent="0.2">
      <c r="B43" s="20"/>
      <c r="E43" s="15"/>
      <c r="P43" s="14" t="s">
        <v>9</v>
      </c>
    </row>
    <row r="44" spans="2:17" x14ac:dyDescent="0.2">
      <c r="E44" s="15"/>
      <c r="F44" s="15"/>
      <c r="G44"/>
    </row>
    <row r="45" spans="2:17" x14ac:dyDescent="0.2">
      <c r="E45"/>
      <c r="F45"/>
      <c r="G45"/>
    </row>
    <row r="46" spans="2:17" x14ac:dyDescent="0.2">
      <c r="E46"/>
      <c r="F46"/>
      <c r="G46"/>
    </row>
    <row r="47" spans="2:17" x14ac:dyDescent="0.2">
      <c r="E47"/>
      <c r="F47"/>
      <c r="G47"/>
    </row>
    <row r="48" spans="2:17" x14ac:dyDescent="0.2">
      <c r="E48"/>
      <c r="F48"/>
      <c r="G48"/>
    </row>
    <row r="49" spans="5:7" x14ac:dyDescent="0.2">
      <c r="E49"/>
      <c r="F49"/>
      <c r="G49"/>
    </row>
    <row r="50" spans="5:7" x14ac:dyDescent="0.2">
      <c r="E50"/>
      <c r="F50"/>
      <c r="G50"/>
    </row>
    <row r="51" spans="5:7" x14ac:dyDescent="0.2">
      <c r="E51"/>
      <c r="F51"/>
      <c r="G51"/>
    </row>
    <row r="52" spans="5:7" x14ac:dyDescent="0.2">
      <c r="E52"/>
      <c r="F52"/>
      <c r="G52"/>
    </row>
    <row r="53" spans="5:7" x14ac:dyDescent="0.2">
      <c r="E53"/>
      <c r="F53"/>
      <c r="G53"/>
    </row>
    <row r="54" spans="5:7" x14ac:dyDescent="0.2">
      <c r="E54"/>
      <c r="F54"/>
      <c r="G54"/>
    </row>
    <row r="55" spans="5:7" x14ac:dyDescent="0.2">
      <c r="E55"/>
      <c r="F55"/>
      <c r="G55"/>
    </row>
    <row r="56" spans="5:7" x14ac:dyDescent="0.2">
      <c r="E56"/>
      <c r="F56"/>
      <c r="G56"/>
    </row>
    <row r="57" spans="5:7" x14ac:dyDescent="0.2">
      <c r="E57"/>
      <c r="F57"/>
      <c r="G57"/>
    </row>
    <row r="95" spans="5:17" x14ac:dyDescent="0.2">
      <c r="E95" s="15"/>
      <c r="F95" s="15"/>
      <c r="G95" s="15"/>
    </row>
    <row r="96" spans="5:17" x14ac:dyDescent="0.2">
      <c r="E96" s="15">
        <f t="shared" ref="E96:F96" si="86">SUM(E3+E13+E23+E33)</f>
        <v>114541.18800000001</v>
      </c>
      <c r="F96" s="15">
        <f t="shared" si="86"/>
        <v>120996.62999999999</v>
      </c>
      <c r="G96" s="15">
        <f t="shared" ref="G96:L96" si="87">SUM(G3+G13+G23+G33)</f>
        <v>111898.21199999998</v>
      </c>
      <c r="H96" s="15">
        <f t="shared" si="87"/>
        <v>109218.63</v>
      </c>
      <c r="I96" s="15">
        <f t="shared" si="87"/>
        <v>111323.912</v>
      </c>
      <c r="J96" s="15">
        <f t="shared" si="87"/>
        <v>162805.06599999999</v>
      </c>
      <c r="K96" s="15">
        <f t="shared" si="87"/>
        <v>182001.57500000004</v>
      </c>
      <c r="L96" s="15">
        <f t="shared" si="87"/>
        <v>125471.239</v>
      </c>
      <c r="M96" s="15">
        <f t="shared" ref="M96:N96" si="88">SUM(M3+M13+M23+M33)</f>
        <v>159989.69899999999</v>
      </c>
      <c r="N96" s="15">
        <f t="shared" si="88"/>
        <v>183792.02299999999</v>
      </c>
      <c r="O96" s="15">
        <f t="shared" ref="O96:P96" si="89">SUM(O3+O13+O23+O33)</f>
        <v>219575.16799999998</v>
      </c>
      <c r="P96" s="15">
        <f t="shared" si="89"/>
        <v>161029.40199999997</v>
      </c>
      <c r="Q96" s="15">
        <f t="shared" ref="Q96" si="90">SUM(Q3+Q13+Q23+Q33)</f>
        <v>222946.80100000001</v>
      </c>
    </row>
    <row r="97" spans="5:17" x14ac:dyDescent="0.2">
      <c r="E97" s="15">
        <f t="shared" ref="E97:G97" si="91">SUM(E4+E14+E24+E34)</f>
        <v>32184.434999999998</v>
      </c>
      <c r="F97" s="15">
        <f t="shared" si="91"/>
        <v>27004.7</v>
      </c>
      <c r="G97" s="15">
        <f t="shared" si="91"/>
        <v>21013.120999999999</v>
      </c>
      <c r="H97" s="15">
        <f t="shared" ref="H97:I97" si="92">SUM(H4+H14+H24+H34)</f>
        <v>33612.664000000004</v>
      </c>
      <c r="I97" s="15">
        <f t="shared" si="92"/>
        <v>75394.212</v>
      </c>
      <c r="J97" s="15">
        <f t="shared" ref="J97:K97" si="93">SUM(J4+J14+J24+J34)</f>
        <v>60455.072</v>
      </c>
      <c r="K97" s="15">
        <f t="shared" si="93"/>
        <v>92007.864999999991</v>
      </c>
      <c r="L97" s="15">
        <f t="shared" ref="L97:M97" si="94">SUM(L4+L14+L24+L34)</f>
        <v>80360.425000000003</v>
      </c>
      <c r="M97" s="15">
        <f t="shared" si="94"/>
        <v>83162.888999999996</v>
      </c>
      <c r="N97" s="15">
        <f t="shared" ref="N97:O97" si="95">SUM(N4+N14+N24+N34)</f>
        <v>87319.736999999994</v>
      </c>
      <c r="O97" s="15">
        <f t="shared" si="95"/>
        <v>85437.028000000006</v>
      </c>
      <c r="P97" s="15">
        <f t="shared" ref="P97:Q97" si="96">SUM(P4+P14+P24+P34)</f>
        <v>96694.569999999992</v>
      </c>
      <c r="Q97" s="15">
        <f t="shared" si="96"/>
        <v>105689.209</v>
      </c>
    </row>
    <row r="98" spans="5:17" x14ac:dyDescent="0.2">
      <c r="E98" s="15"/>
      <c r="F98" s="15"/>
      <c r="G98" s="15"/>
      <c r="H98" s="15"/>
      <c r="I98" s="15"/>
      <c r="J98" s="15"/>
    </row>
    <row r="99" spans="5:17" x14ac:dyDescent="0.2">
      <c r="E99" s="15">
        <f t="shared" ref="E99:F99" si="97">SUM(E6+E16+E26+E36)</f>
        <v>48079.812000000005</v>
      </c>
      <c r="F99" s="15">
        <f t="shared" si="97"/>
        <v>52791.914000000004</v>
      </c>
      <c r="G99" s="15">
        <f t="shared" ref="G99:P100" si="98">SUM(G6+G16+G26+G36)</f>
        <v>47319.763999999996</v>
      </c>
      <c r="H99" s="15">
        <f t="shared" si="98"/>
        <v>49138.948999999993</v>
      </c>
      <c r="I99" s="15">
        <f t="shared" si="98"/>
        <v>50448.434999999998</v>
      </c>
      <c r="J99" s="15">
        <f t="shared" si="98"/>
        <v>66911.192999999999</v>
      </c>
      <c r="K99" s="15">
        <f t="shared" si="98"/>
        <v>65226.183999999994</v>
      </c>
      <c r="L99" s="15">
        <f t="shared" si="98"/>
        <v>54191.211000000003</v>
      </c>
      <c r="M99" s="15">
        <f t="shared" si="98"/>
        <v>69385.036999999997</v>
      </c>
      <c r="N99" s="15">
        <f t="shared" si="98"/>
        <v>84917.404999999999</v>
      </c>
      <c r="O99" s="15">
        <f t="shared" si="98"/>
        <v>98068.17300000001</v>
      </c>
      <c r="P99" s="15">
        <f t="shared" si="98"/>
        <v>81907.781000000003</v>
      </c>
      <c r="Q99" s="15">
        <f t="shared" ref="Q99" si="99">SUM(Q6+Q16+Q26+Q36)</f>
        <v>135957.913</v>
      </c>
    </row>
    <row r="100" spans="5:17" x14ac:dyDescent="0.2">
      <c r="E100" s="15">
        <f t="shared" ref="E100:O100" si="100">SUM(E7+E17+E27+E37)</f>
        <v>12724.308999999999</v>
      </c>
      <c r="F100" s="15">
        <f t="shared" si="100"/>
        <v>12740.619999999999</v>
      </c>
      <c r="G100" s="15">
        <f t="shared" si="100"/>
        <v>11328.074000000001</v>
      </c>
      <c r="H100" s="15">
        <f t="shared" si="100"/>
        <v>16347.484</v>
      </c>
      <c r="I100" s="15">
        <f t="shared" si="100"/>
        <v>32870.669000000002</v>
      </c>
      <c r="J100" s="15">
        <f t="shared" si="100"/>
        <v>30975.557000000001</v>
      </c>
      <c r="K100" s="15">
        <f t="shared" si="100"/>
        <v>40194.804000000004</v>
      </c>
      <c r="L100" s="15">
        <f t="shared" si="100"/>
        <v>39557.101000000002</v>
      </c>
      <c r="M100" s="15">
        <f t="shared" si="100"/>
        <v>47121.985000000001</v>
      </c>
      <c r="N100" s="15">
        <f t="shared" si="100"/>
        <v>50701.661</v>
      </c>
      <c r="O100" s="15">
        <f t="shared" si="100"/>
        <v>52336.178</v>
      </c>
      <c r="P100" s="15">
        <f t="shared" si="98"/>
        <v>61783.932999999997</v>
      </c>
      <c r="Q100" s="15">
        <f t="shared" ref="Q100" si="101">SUM(Q7+Q17+Q27+Q37)</f>
        <v>88708.106999999989</v>
      </c>
    </row>
  </sheetData>
  <sheetProtection selectLockedCells="1" selectUnlockedCells="1"/>
  <sortState ref="R3:U8">
    <sortCondition ref="S3:S8"/>
  </sortState>
  <mergeCells count="12">
    <mergeCell ref="B3:B8"/>
    <mergeCell ref="C3:C5"/>
    <mergeCell ref="C6:C8"/>
    <mergeCell ref="B13:B18"/>
    <mergeCell ref="C13:C15"/>
    <mergeCell ref="C16:C18"/>
    <mergeCell ref="B23:B28"/>
    <mergeCell ref="C23:C25"/>
    <mergeCell ref="C26:C28"/>
    <mergeCell ref="B33:B38"/>
    <mergeCell ref="C33:C35"/>
    <mergeCell ref="C36:C38"/>
  </mergeCells>
  <phoneticPr fontId="8" type="noConversion"/>
  <hyperlinks>
    <hyperlink ref="P43" location="ÍNDICE!A1" display="Voltar ao índice"/>
  </hyperlinks>
  <pageMargins left="0.39370078740157483" right="0.19685039370078741" top="0.98425196850393704" bottom="0.98425196850393704" header="0.51181102362204722" footer="0.51181102362204722"/>
  <pageSetup paperSize="9" scale="61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17.5703125" style="2" customWidth="1"/>
    <col min="3" max="3" width="14.7109375" style="2" customWidth="1"/>
    <col min="4" max="4" width="10.140625" style="2" customWidth="1"/>
    <col min="5" max="17" width="12.7109375" style="2" customWidth="1"/>
    <col min="18" max="20" width="9.140625" style="2"/>
    <col min="21" max="22" width="12.42578125" style="2" bestFit="1" customWidth="1"/>
    <col min="23" max="16384" width="9.140625" style="2"/>
  </cols>
  <sheetData>
    <row r="1" spans="2:22" ht="29.85" customHeight="1" x14ac:dyDescent="0.2">
      <c r="B1" s="26" t="s">
        <v>46</v>
      </c>
      <c r="F1" s="14"/>
    </row>
    <row r="2" spans="2:22" ht="21.75" customHeight="1" x14ac:dyDescent="0.2">
      <c r="B2" s="3" t="s">
        <v>20</v>
      </c>
      <c r="C2" s="3" t="s">
        <v>2</v>
      </c>
      <c r="D2" s="24" t="s">
        <v>3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</row>
    <row r="3" spans="2:22" ht="18" customHeight="1" x14ac:dyDescent="0.2">
      <c r="B3" s="127" t="s">
        <v>47</v>
      </c>
      <c r="C3" s="122" t="s">
        <v>106</v>
      </c>
      <c r="D3" s="90" t="s">
        <v>82</v>
      </c>
      <c r="E3" s="63">
        <v>27382.144</v>
      </c>
      <c r="F3" s="63">
        <v>22820.415000000001</v>
      </c>
      <c r="G3" s="63">
        <v>16329.691999999999</v>
      </c>
      <c r="H3" s="63">
        <v>21262.106</v>
      </c>
      <c r="I3" s="63">
        <v>25029.651999999998</v>
      </c>
      <c r="J3" s="63">
        <v>37427.962</v>
      </c>
      <c r="K3" s="63">
        <v>53935.108999999997</v>
      </c>
      <c r="L3" s="63">
        <v>45102.853000000003</v>
      </c>
      <c r="M3" s="63">
        <v>43417.874000000003</v>
      </c>
      <c r="N3" s="63">
        <v>53741.453999999998</v>
      </c>
      <c r="O3" s="63">
        <v>40851.637999999999</v>
      </c>
      <c r="P3" s="63">
        <v>43241.322999999997</v>
      </c>
      <c r="Q3" s="63">
        <v>41519.961000000003</v>
      </c>
    </row>
    <row r="4" spans="2:22" ht="18" customHeight="1" x14ac:dyDescent="0.2">
      <c r="B4" s="125"/>
      <c r="C4" s="122"/>
      <c r="D4" s="74" t="s">
        <v>10</v>
      </c>
      <c r="E4" s="63">
        <v>4802.2910000000002</v>
      </c>
      <c r="F4" s="63">
        <v>4184.2849999999999</v>
      </c>
      <c r="G4" s="63">
        <v>4683.4290000000001</v>
      </c>
      <c r="H4" s="63">
        <v>12350.558000000001</v>
      </c>
      <c r="I4" s="63">
        <v>50364.56</v>
      </c>
      <c r="J4" s="63">
        <v>23027.11</v>
      </c>
      <c r="K4" s="63">
        <v>38072.756000000001</v>
      </c>
      <c r="L4" s="63">
        <v>35257.572</v>
      </c>
      <c r="M4" s="63">
        <v>39745.014999999999</v>
      </c>
      <c r="N4" s="63">
        <v>33578.283000000003</v>
      </c>
      <c r="O4" s="63">
        <v>44585.39</v>
      </c>
      <c r="P4" s="63">
        <v>53453.247000000003</v>
      </c>
      <c r="Q4" s="63">
        <v>64169.248</v>
      </c>
      <c r="U4" s="72"/>
      <c r="V4" s="72"/>
    </row>
    <row r="5" spans="2:22" ht="18" customHeight="1" x14ac:dyDescent="0.2">
      <c r="B5" s="125"/>
      <c r="C5" s="122"/>
      <c r="D5" s="75" t="s">
        <v>11</v>
      </c>
      <c r="E5" s="8">
        <f t="shared" ref="E5:G5" si="0">SUM(E3:E4)</f>
        <v>32184.435000000001</v>
      </c>
      <c r="F5" s="8">
        <f t="shared" si="0"/>
        <v>27004.7</v>
      </c>
      <c r="G5" s="8">
        <f t="shared" si="0"/>
        <v>21013.120999999999</v>
      </c>
      <c r="H5" s="8">
        <f t="shared" ref="H5:I5" si="1">SUM(H3:H4)</f>
        <v>33612.664000000004</v>
      </c>
      <c r="I5" s="8">
        <f t="shared" si="1"/>
        <v>75394.212</v>
      </c>
      <c r="J5" s="8">
        <f t="shared" ref="J5:K5" si="2">SUM(J3:J4)</f>
        <v>60455.072</v>
      </c>
      <c r="K5" s="8">
        <f t="shared" si="2"/>
        <v>92007.864999999991</v>
      </c>
      <c r="L5" s="8">
        <f t="shared" ref="L5:M5" si="3">SUM(L3:L4)</f>
        <v>80360.425000000003</v>
      </c>
      <c r="M5" s="8">
        <f t="shared" si="3"/>
        <v>83162.888999999996</v>
      </c>
      <c r="N5" s="8">
        <f t="shared" ref="N5:P5" si="4">SUM(N3:N4)</f>
        <v>87319.736999999994</v>
      </c>
      <c r="O5" s="8">
        <f t="shared" si="4"/>
        <v>85437.027999999991</v>
      </c>
      <c r="P5" s="8">
        <f t="shared" si="4"/>
        <v>96694.57</v>
      </c>
      <c r="Q5" s="8">
        <f t="shared" ref="Q5" si="5">SUM(Q3:Q4)</f>
        <v>105689.209</v>
      </c>
      <c r="U5" s="72"/>
      <c r="V5" s="72"/>
    </row>
    <row r="6" spans="2:22" ht="18" customHeight="1" x14ac:dyDescent="0.2">
      <c r="B6" s="125"/>
      <c r="C6" s="129" t="s">
        <v>107</v>
      </c>
      <c r="D6" s="90" t="s">
        <v>82</v>
      </c>
      <c r="E6" s="63">
        <v>9647.6080000000002</v>
      </c>
      <c r="F6" s="63">
        <v>9824.7250000000004</v>
      </c>
      <c r="G6" s="63">
        <v>7850.6549999999997</v>
      </c>
      <c r="H6" s="63">
        <v>9976.5750000000007</v>
      </c>
      <c r="I6" s="63">
        <v>11937.213</v>
      </c>
      <c r="J6" s="63">
        <v>18903.824000000001</v>
      </c>
      <c r="K6" s="63">
        <v>22514.91</v>
      </c>
      <c r="L6" s="63">
        <v>19995.599999999999</v>
      </c>
      <c r="M6" s="63">
        <v>20814.351999999999</v>
      </c>
      <c r="N6" s="63">
        <v>26453.286</v>
      </c>
      <c r="O6" s="63">
        <v>21243.898000000001</v>
      </c>
      <c r="P6" s="63">
        <v>22884.346000000001</v>
      </c>
      <c r="Q6" s="63">
        <v>29367.387999999999</v>
      </c>
      <c r="U6" s="72"/>
      <c r="V6" s="72"/>
    </row>
    <row r="7" spans="2:22" ht="18" customHeight="1" x14ac:dyDescent="0.2">
      <c r="B7" s="125"/>
      <c r="C7" s="129"/>
      <c r="D7" s="74" t="s">
        <v>10</v>
      </c>
      <c r="E7" s="63">
        <v>3076.701</v>
      </c>
      <c r="F7" s="63">
        <v>2915.895</v>
      </c>
      <c r="G7" s="63">
        <v>3477.4189999999999</v>
      </c>
      <c r="H7" s="63">
        <v>6370.9089999999997</v>
      </c>
      <c r="I7" s="63">
        <v>20933.455999999998</v>
      </c>
      <c r="J7" s="63">
        <v>12071.733</v>
      </c>
      <c r="K7" s="63">
        <v>17679.894</v>
      </c>
      <c r="L7" s="63">
        <v>19561.501</v>
      </c>
      <c r="M7" s="63">
        <v>26307.633000000002</v>
      </c>
      <c r="N7" s="63">
        <v>24248.375</v>
      </c>
      <c r="O7" s="63">
        <v>31092.28</v>
      </c>
      <c r="P7" s="63">
        <v>38899.587</v>
      </c>
      <c r="Q7" s="63">
        <v>59340.718999999997</v>
      </c>
      <c r="U7" s="72"/>
      <c r="V7" s="72"/>
    </row>
    <row r="8" spans="2:22" ht="18" customHeight="1" x14ac:dyDescent="0.2">
      <c r="B8" s="128"/>
      <c r="C8" s="129"/>
      <c r="D8" s="91" t="s">
        <v>11</v>
      </c>
      <c r="E8" s="25">
        <f t="shared" ref="E8:G8" si="6">SUM(E6:E7)</f>
        <v>12724.309000000001</v>
      </c>
      <c r="F8" s="25">
        <f t="shared" si="6"/>
        <v>12740.62</v>
      </c>
      <c r="G8" s="25">
        <f t="shared" si="6"/>
        <v>11328.074000000001</v>
      </c>
      <c r="H8" s="25">
        <f t="shared" ref="H8:I8" si="7">SUM(H6:H7)</f>
        <v>16347.484</v>
      </c>
      <c r="I8" s="25">
        <f t="shared" si="7"/>
        <v>32870.668999999994</v>
      </c>
      <c r="J8" s="25">
        <f t="shared" ref="J8:K8" si="8">SUM(J6:J7)</f>
        <v>30975.557000000001</v>
      </c>
      <c r="K8" s="25">
        <f t="shared" si="8"/>
        <v>40194.804000000004</v>
      </c>
      <c r="L8" s="25">
        <f t="shared" ref="L8:M8" si="9">SUM(L6:L7)</f>
        <v>39557.100999999995</v>
      </c>
      <c r="M8" s="25">
        <f t="shared" si="9"/>
        <v>47121.985000000001</v>
      </c>
      <c r="N8" s="25">
        <f t="shared" ref="N8" si="10">SUM(N6:N7)</f>
        <v>50701.661</v>
      </c>
      <c r="O8" s="25">
        <f>SUM(O6:O7)</f>
        <v>52336.178</v>
      </c>
      <c r="P8" s="25">
        <f>SUM(P6:P7)</f>
        <v>61783.933000000005</v>
      </c>
      <c r="Q8" s="25">
        <f>SUM(Q6:Q7)</f>
        <v>88708.106999999989</v>
      </c>
      <c r="U8" s="72"/>
      <c r="V8" s="72"/>
    </row>
    <row r="9" spans="2:22" x14ac:dyDescent="0.2">
      <c r="B9" s="60"/>
      <c r="U9" s="72"/>
      <c r="V9" s="72"/>
    </row>
    <row r="10" spans="2:22" x14ac:dyDescent="0.2">
      <c r="E10" s="44"/>
      <c r="F10" s="44"/>
      <c r="U10" s="72"/>
      <c r="V10" s="72"/>
    </row>
    <row r="11" spans="2:22" x14ac:dyDescent="0.2">
      <c r="P11" s="14" t="s">
        <v>9</v>
      </c>
      <c r="U11" s="72"/>
      <c r="V11" s="72"/>
    </row>
    <row r="12" spans="2:22" x14ac:dyDescent="0.2">
      <c r="U12" s="72"/>
      <c r="V12" s="72"/>
    </row>
    <row r="13" spans="2:22" x14ac:dyDescent="0.2">
      <c r="U13" s="72"/>
      <c r="V13" s="72"/>
    </row>
    <row r="17" spans="13:20" x14ac:dyDescent="0.2">
      <c r="R17" s="12"/>
      <c r="S17" s="12"/>
      <c r="T17" s="12"/>
    </row>
    <row r="18" spans="13:20" x14ac:dyDescent="0.2">
      <c r="M18" s="12"/>
      <c r="N18" s="12"/>
      <c r="R18" s="12"/>
      <c r="S18" s="12"/>
      <c r="T18" s="12"/>
    </row>
    <row r="19" spans="13:20" x14ac:dyDescent="0.2">
      <c r="M19" s="12"/>
      <c r="N19" s="12"/>
      <c r="R19" s="12"/>
      <c r="S19" s="12"/>
      <c r="T19" s="12"/>
    </row>
    <row r="20" spans="13:20" x14ac:dyDescent="0.2">
      <c r="M20" s="12"/>
      <c r="N20" s="12"/>
      <c r="O20" s="12"/>
      <c r="R20" s="12"/>
      <c r="S20" s="12"/>
    </row>
    <row r="21" spans="13:20" x14ac:dyDescent="0.2">
      <c r="M21" s="12"/>
      <c r="N21" s="12"/>
      <c r="O21" s="12"/>
      <c r="R21" s="12"/>
      <c r="S21" s="12"/>
    </row>
    <row r="22" spans="13:20" x14ac:dyDescent="0.2">
      <c r="M22" s="12"/>
      <c r="N22" s="12"/>
      <c r="O22" s="12"/>
      <c r="R22" s="12"/>
      <c r="S22" s="12"/>
    </row>
    <row r="23" spans="13:20" x14ac:dyDescent="0.2">
      <c r="M23" s="12"/>
      <c r="N23" s="12"/>
      <c r="R23" s="12"/>
      <c r="S23" s="12"/>
    </row>
    <row r="24" spans="13:20" x14ac:dyDescent="0.2">
      <c r="M24" s="12"/>
      <c r="N24" s="12"/>
      <c r="R24" s="12"/>
      <c r="S24" s="12"/>
      <c r="T24" s="12"/>
    </row>
    <row r="25" spans="13:20" x14ac:dyDescent="0.2">
      <c r="M25" s="12"/>
      <c r="N25" s="12"/>
      <c r="R25" s="12"/>
      <c r="S25" s="12"/>
      <c r="T25" s="12"/>
    </row>
    <row r="26" spans="13:20" x14ac:dyDescent="0.2">
      <c r="M26" s="12"/>
      <c r="N26" s="12"/>
      <c r="R26" s="12"/>
      <c r="S26" s="12"/>
      <c r="T26" s="12"/>
    </row>
    <row r="27" spans="13:20" x14ac:dyDescent="0.2">
      <c r="M27" s="12"/>
      <c r="N27" s="12"/>
    </row>
    <row r="28" spans="13:20" x14ac:dyDescent="0.2">
      <c r="M28" s="12"/>
      <c r="N28" s="12"/>
    </row>
    <row r="29" spans="13:20" x14ac:dyDescent="0.2">
      <c r="M29" s="12"/>
      <c r="N29" s="12"/>
    </row>
    <row r="30" spans="13:20" x14ac:dyDescent="0.2">
      <c r="M30" s="12"/>
      <c r="N30" s="12"/>
    </row>
    <row r="31" spans="13:20" x14ac:dyDescent="0.2">
      <c r="M31" s="12"/>
      <c r="N31" s="12"/>
    </row>
    <row r="34" spans="5:17" x14ac:dyDescent="0.2"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5:17" x14ac:dyDescent="0.2"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5:17" x14ac:dyDescent="0.2"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5:17" x14ac:dyDescent="0.2"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</sheetData>
  <sheetProtection selectLockedCells="1" selectUnlockedCells="1"/>
  <mergeCells count="3">
    <mergeCell ref="B3:B8"/>
    <mergeCell ref="C3:C5"/>
    <mergeCell ref="C6:C8"/>
  </mergeCells>
  <phoneticPr fontId="8" type="noConversion"/>
  <hyperlinks>
    <hyperlink ref="P11" location="ÍNDICE!A1" display="Voltar ao índice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E5:H5 I5:M5 N5:Q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32.5703125" style="2" customWidth="1"/>
    <col min="3" max="3" width="13.7109375" style="2" customWidth="1"/>
    <col min="4" max="4" width="13.28515625" style="2" customWidth="1"/>
    <col min="5" max="5" width="4.7109375" style="2" customWidth="1"/>
    <col min="6" max="6" width="32.5703125" style="2" customWidth="1"/>
    <col min="7" max="7" width="11.28515625" style="2" customWidth="1"/>
    <col min="8" max="8" width="12.140625" style="2" customWidth="1"/>
    <col min="9" max="9" width="4.7109375" style="2" customWidth="1"/>
    <col min="10" max="10" width="12.140625" style="2" customWidth="1"/>
    <col min="11" max="11" width="11.5703125" style="2" customWidth="1"/>
    <col min="12" max="12" width="13.5703125" style="2" bestFit="1" customWidth="1"/>
    <col min="13" max="16384" width="9.140625" style="2"/>
  </cols>
  <sheetData>
    <row r="1" spans="1:13" ht="21.95" customHeight="1" x14ac:dyDescent="0.2">
      <c r="A1" s="17"/>
      <c r="B1" s="23" t="s">
        <v>48</v>
      </c>
      <c r="J1" s="50"/>
      <c r="K1" s="6"/>
    </row>
    <row r="2" spans="1:13" ht="20.100000000000001" customHeight="1" x14ac:dyDescent="0.2">
      <c r="B2" s="27">
        <v>2021</v>
      </c>
      <c r="F2" s="27">
        <v>2022</v>
      </c>
    </row>
    <row r="3" spans="1:13" ht="30" customHeight="1" x14ac:dyDescent="0.2">
      <c r="B3" s="5"/>
      <c r="C3" s="28" t="s">
        <v>64</v>
      </c>
      <c r="D3" s="28" t="s">
        <v>12</v>
      </c>
      <c r="F3" s="5"/>
      <c r="G3" s="28" t="s">
        <v>64</v>
      </c>
      <c r="H3" s="28" t="s">
        <v>12</v>
      </c>
    </row>
    <row r="4" spans="1:13" ht="15" customHeight="1" x14ac:dyDescent="0.2">
      <c r="B4" s="50" t="s">
        <v>86</v>
      </c>
      <c r="C4" s="7">
        <v>30334.291000000001</v>
      </c>
      <c r="D4" s="7">
        <v>21988.217000000001</v>
      </c>
      <c r="F4" s="50" t="s">
        <v>86</v>
      </c>
      <c r="G4" s="7">
        <v>38061.987999999998</v>
      </c>
      <c r="H4" s="7">
        <v>34671.042000000001</v>
      </c>
    </row>
    <row r="5" spans="1:13" ht="15" customHeight="1" x14ac:dyDescent="0.2">
      <c r="B5" s="51" t="s">
        <v>13</v>
      </c>
      <c r="C5" s="49">
        <v>24621.581999999999</v>
      </c>
      <c r="D5" s="49">
        <v>11171.455</v>
      </c>
      <c r="F5" s="51" t="s">
        <v>13</v>
      </c>
      <c r="G5" s="49">
        <v>23192.433000000001</v>
      </c>
      <c r="H5" s="49">
        <v>14159.226000000001</v>
      </c>
    </row>
    <row r="6" spans="1:13" ht="15" customHeight="1" x14ac:dyDescent="0.2">
      <c r="B6" s="50" t="s">
        <v>114</v>
      </c>
      <c r="C6" s="7">
        <v>7744.2920000000004</v>
      </c>
      <c r="D6" s="7">
        <v>5560.9110000000001</v>
      </c>
      <c r="F6" s="50" t="s">
        <v>83</v>
      </c>
      <c r="G6" s="7">
        <v>5127.3999999999996</v>
      </c>
      <c r="H6" s="7">
        <v>5731.3119999999999</v>
      </c>
    </row>
    <row r="7" spans="1:13" ht="15" customHeight="1" x14ac:dyDescent="0.2">
      <c r="B7" s="51" t="s">
        <v>14</v>
      </c>
      <c r="C7" s="49">
        <v>8453.5069999999996</v>
      </c>
      <c r="D7" s="49">
        <v>4340.6589999999997</v>
      </c>
      <c r="F7" s="51" t="s">
        <v>114</v>
      </c>
      <c r="G7" s="49">
        <v>5779.0529999999999</v>
      </c>
      <c r="H7" s="49">
        <v>5007.1390000000001</v>
      </c>
    </row>
    <row r="8" spans="1:13" ht="15" customHeight="1" x14ac:dyDescent="0.2">
      <c r="B8" s="50" t="s">
        <v>80</v>
      </c>
      <c r="C8" s="7">
        <v>4250.8909999999996</v>
      </c>
      <c r="D8" s="7">
        <v>3254.252</v>
      </c>
      <c r="F8" s="50" t="s">
        <v>80</v>
      </c>
      <c r="G8" s="7">
        <v>4734.4939999999997</v>
      </c>
      <c r="H8" s="7">
        <v>4106.4160000000002</v>
      </c>
    </row>
    <row r="9" spans="1:13" ht="15" customHeight="1" x14ac:dyDescent="0.2">
      <c r="B9" s="51" t="s">
        <v>51</v>
      </c>
      <c r="C9" s="49">
        <v>3811.0949999999998</v>
      </c>
      <c r="D9" s="49">
        <v>2734.5309999999999</v>
      </c>
      <c r="F9" s="51" t="s">
        <v>14</v>
      </c>
      <c r="G9" s="49">
        <v>5557.8320000000003</v>
      </c>
      <c r="H9" s="49">
        <v>3912.2930000000001</v>
      </c>
    </row>
    <row r="10" spans="1:13" ht="15" customHeight="1" x14ac:dyDescent="0.2">
      <c r="B10" s="50" t="s">
        <v>53</v>
      </c>
      <c r="C10" s="7">
        <v>2290.56</v>
      </c>
      <c r="D10" s="7">
        <v>1588.0519999999999</v>
      </c>
      <c r="F10" s="50" t="s">
        <v>51</v>
      </c>
      <c r="G10" s="7">
        <v>3525.04</v>
      </c>
      <c r="H10" s="7">
        <v>3210.7649999999999</v>
      </c>
      <c r="K10" s="15"/>
    </row>
    <row r="11" spans="1:13" ht="15" customHeight="1" x14ac:dyDescent="0.2">
      <c r="B11" s="51" t="s">
        <v>49</v>
      </c>
      <c r="C11" s="49">
        <v>2430.9229999999998</v>
      </c>
      <c r="D11" s="49">
        <v>1351.3050000000001</v>
      </c>
      <c r="F11" s="51" t="s">
        <v>53</v>
      </c>
      <c r="G11" s="49">
        <v>2631.74</v>
      </c>
      <c r="H11" s="49">
        <v>2164.4180000000001</v>
      </c>
    </row>
    <row r="12" spans="1:13" ht="15" customHeight="1" x14ac:dyDescent="0.2">
      <c r="B12" s="50" t="s">
        <v>83</v>
      </c>
      <c r="C12" s="7">
        <v>1801.376</v>
      </c>
      <c r="D12" s="7">
        <v>1304.336</v>
      </c>
      <c r="F12" s="50" t="s">
        <v>97</v>
      </c>
      <c r="G12" s="7">
        <v>2105.136</v>
      </c>
      <c r="H12" s="7">
        <v>1859.37</v>
      </c>
      <c r="K12" s="15"/>
    </row>
    <row r="13" spans="1:13" ht="15" customHeight="1" x14ac:dyDescent="0.2">
      <c r="B13" s="51" t="s">
        <v>98</v>
      </c>
      <c r="C13" s="49">
        <v>895.04600000000005</v>
      </c>
      <c r="D13" s="49">
        <v>763.11699999999996</v>
      </c>
      <c r="F13" s="51" t="s">
        <v>103</v>
      </c>
      <c r="G13" s="49">
        <v>1966.3230000000001</v>
      </c>
      <c r="H13" s="49">
        <v>1730.817</v>
      </c>
    </row>
    <row r="14" spans="1:13" ht="15" customHeight="1" x14ac:dyDescent="0.2">
      <c r="B14" s="50" t="s">
        <v>99</v>
      </c>
      <c r="C14" s="7">
        <v>897.04300000000001</v>
      </c>
      <c r="D14" s="7">
        <v>752.21400000000006</v>
      </c>
      <c r="F14" s="50" t="s">
        <v>49</v>
      </c>
      <c r="G14" s="7">
        <v>1635.787</v>
      </c>
      <c r="H14" s="7">
        <v>1163.579</v>
      </c>
    </row>
    <row r="15" spans="1:13" ht="15" customHeight="1" x14ac:dyDescent="0.2">
      <c r="B15" s="52" t="s">
        <v>97</v>
      </c>
      <c r="C15" s="13">
        <v>700.20600000000002</v>
      </c>
      <c r="D15" s="13">
        <v>605.56899999999996</v>
      </c>
      <c r="F15" s="52" t="s">
        <v>112</v>
      </c>
      <c r="G15" s="13">
        <v>654.1</v>
      </c>
      <c r="H15" s="13">
        <v>1120.3489999999999</v>
      </c>
      <c r="M15" s="17"/>
    </row>
    <row r="16" spans="1:13" ht="15" customHeight="1" x14ac:dyDescent="0.2">
      <c r="B16" s="50" t="s">
        <v>103</v>
      </c>
      <c r="C16" s="7">
        <v>716.67899999999997</v>
      </c>
      <c r="D16" s="7">
        <v>563.99</v>
      </c>
      <c r="F16" s="50" t="s">
        <v>99</v>
      </c>
      <c r="G16" s="7">
        <v>1108.3720000000001</v>
      </c>
      <c r="H16" s="7">
        <v>1075.941</v>
      </c>
    </row>
    <row r="17" spans="2:13" ht="15" customHeight="1" x14ac:dyDescent="0.2">
      <c r="B17" s="52" t="s">
        <v>52</v>
      </c>
      <c r="C17" s="13">
        <v>931.84900000000005</v>
      </c>
      <c r="D17" s="13">
        <v>557.90599999999995</v>
      </c>
      <c r="F17" s="52" t="s">
        <v>98</v>
      </c>
      <c r="G17" s="13">
        <v>1021.717</v>
      </c>
      <c r="H17" s="13">
        <v>1052.1310000000001</v>
      </c>
    </row>
    <row r="18" spans="2:13" ht="15" customHeight="1" x14ac:dyDescent="0.2">
      <c r="B18" s="50" t="s">
        <v>54</v>
      </c>
      <c r="C18" s="7">
        <f>C19-SUM(C4:C17)</f>
        <v>6815.2299999999668</v>
      </c>
      <c r="D18" s="7">
        <f>D19-SUM(D4:D17)</f>
        <v>5247.4189999999871</v>
      </c>
      <c r="F18" s="50" t="s">
        <v>54</v>
      </c>
      <c r="G18" s="7">
        <f>G19-SUM(G4:G17)</f>
        <v>8587.794000000009</v>
      </c>
      <c r="H18" s="7">
        <f>H19-SUM(H4:H17)</f>
        <v>7743.3090000000084</v>
      </c>
      <c r="L18" s="6"/>
    </row>
    <row r="19" spans="2:13" ht="20.100000000000001" customHeight="1" x14ac:dyDescent="0.2">
      <c r="B19" s="45" t="s">
        <v>22</v>
      </c>
      <c r="C19" s="64">
        <v>96694.569999999992</v>
      </c>
      <c r="D19" s="64">
        <v>61783.932999999997</v>
      </c>
      <c r="F19" s="45" t="s">
        <v>22</v>
      </c>
      <c r="G19" s="64">
        <v>105689.20900000002</v>
      </c>
      <c r="H19" s="64">
        <v>88708.107000000004</v>
      </c>
    </row>
    <row r="20" spans="2:13" ht="20.100000000000001" customHeight="1" x14ac:dyDescent="0.2">
      <c r="J20" s="15"/>
      <c r="K20" s="15"/>
    </row>
    <row r="21" spans="2:13" ht="21.95" customHeight="1" x14ac:dyDescent="0.2">
      <c r="B21" s="23" t="s">
        <v>63</v>
      </c>
      <c r="H21" s="14" t="s">
        <v>9</v>
      </c>
      <c r="I21" s="15"/>
      <c r="J21" s="15"/>
      <c r="K21" s="15"/>
    </row>
    <row r="22" spans="2:13" ht="20.100000000000001" customHeight="1" x14ac:dyDescent="0.2">
      <c r="B22" s="27">
        <v>2021</v>
      </c>
      <c r="F22" s="27">
        <v>2022</v>
      </c>
      <c r="I22" s="15"/>
      <c r="J22" s="15"/>
      <c r="K22" s="15"/>
    </row>
    <row r="23" spans="2:13" ht="30" customHeight="1" x14ac:dyDescent="0.2">
      <c r="B23" s="5"/>
      <c r="C23" s="28" t="s">
        <v>64</v>
      </c>
      <c r="D23" s="28" t="s">
        <v>12</v>
      </c>
      <c r="F23" s="5"/>
      <c r="G23" s="28" t="s">
        <v>64</v>
      </c>
      <c r="H23" s="28" t="s">
        <v>12</v>
      </c>
      <c r="I23" s="15"/>
      <c r="J23" s="15"/>
      <c r="K23" s="15"/>
    </row>
    <row r="24" spans="2:13" ht="15" customHeight="1" x14ac:dyDescent="0.2">
      <c r="B24" s="50" t="s">
        <v>67</v>
      </c>
      <c r="C24" s="7">
        <v>66594.119000000006</v>
      </c>
      <c r="D24" s="7">
        <v>24768.684000000001</v>
      </c>
      <c r="F24" s="50" t="s">
        <v>67</v>
      </c>
      <c r="G24" s="7">
        <v>70043.937999999995</v>
      </c>
      <c r="H24" s="7">
        <v>35856.593000000001</v>
      </c>
      <c r="I24" s="15"/>
      <c r="J24" s="15"/>
      <c r="K24" s="15"/>
    </row>
    <row r="25" spans="2:13" ht="15" customHeight="1" x14ac:dyDescent="0.2">
      <c r="B25" s="51" t="s">
        <v>13</v>
      </c>
      <c r="C25" s="49">
        <v>28603.077000000001</v>
      </c>
      <c r="D25" s="49">
        <v>16428.352999999999</v>
      </c>
      <c r="F25" s="51" t="s">
        <v>13</v>
      </c>
      <c r="G25" s="49">
        <v>49343.889000000003</v>
      </c>
      <c r="H25" s="49">
        <v>31274.258000000002</v>
      </c>
      <c r="I25" s="15"/>
    </row>
    <row r="26" spans="2:13" ht="15" customHeight="1" x14ac:dyDescent="0.2">
      <c r="B26" s="50" t="s">
        <v>69</v>
      </c>
      <c r="C26" s="7">
        <v>17406.29</v>
      </c>
      <c r="D26" s="7">
        <v>12666.276</v>
      </c>
      <c r="F26" s="50" t="s">
        <v>72</v>
      </c>
      <c r="G26" s="7">
        <v>30262.587</v>
      </c>
      <c r="H26" s="7">
        <v>16525.048999999999</v>
      </c>
      <c r="I26" s="15"/>
    </row>
    <row r="27" spans="2:13" ht="15" customHeight="1" x14ac:dyDescent="0.2">
      <c r="B27" s="51" t="s">
        <v>50</v>
      </c>
      <c r="C27" s="49">
        <v>5599.6189999999997</v>
      </c>
      <c r="D27" s="49">
        <v>5364.5709999999999</v>
      </c>
      <c r="F27" s="51" t="s">
        <v>69</v>
      </c>
      <c r="G27" s="49">
        <v>11112.287</v>
      </c>
      <c r="H27" s="49">
        <v>10687.683000000001</v>
      </c>
      <c r="I27" s="15"/>
    </row>
    <row r="28" spans="2:13" ht="15" customHeight="1" x14ac:dyDescent="0.2">
      <c r="B28" s="50" t="s">
        <v>70</v>
      </c>
      <c r="C28" s="7">
        <v>12845.64</v>
      </c>
      <c r="D28" s="7">
        <v>4671.1989999999996</v>
      </c>
      <c r="F28" s="50" t="s">
        <v>112</v>
      </c>
      <c r="G28" s="7">
        <v>21363.834999999999</v>
      </c>
      <c r="H28" s="7">
        <v>9991.5849999999991</v>
      </c>
      <c r="I28" s="15"/>
    </row>
    <row r="29" spans="2:13" ht="15" customHeight="1" x14ac:dyDescent="0.2">
      <c r="B29" s="51" t="s">
        <v>90</v>
      </c>
      <c r="C29" s="49">
        <v>8542.1200000000008</v>
      </c>
      <c r="D29" s="49">
        <v>3349.7370000000001</v>
      </c>
      <c r="F29" s="51" t="s">
        <v>50</v>
      </c>
      <c r="G29" s="49">
        <v>5973.1970000000001</v>
      </c>
      <c r="H29" s="49">
        <v>6717.6310000000003</v>
      </c>
      <c r="I29" s="15"/>
    </row>
    <row r="30" spans="2:13" ht="15" customHeight="1" x14ac:dyDescent="0.2">
      <c r="B30" s="50" t="s">
        <v>66</v>
      </c>
      <c r="C30" s="7">
        <v>3617.5309999999999</v>
      </c>
      <c r="D30" s="7">
        <v>2992.1039999999998</v>
      </c>
      <c r="F30" s="50" t="s">
        <v>66</v>
      </c>
      <c r="G30" s="7">
        <v>7261.5690000000004</v>
      </c>
      <c r="H30" s="7">
        <v>6540.415</v>
      </c>
      <c r="I30" s="15"/>
    </row>
    <row r="31" spans="2:13" ht="15" customHeight="1" x14ac:dyDescent="0.2">
      <c r="B31" s="51" t="s">
        <v>68</v>
      </c>
      <c r="C31" s="49">
        <v>3607.308</v>
      </c>
      <c r="D31" s="49">
        <v>2947.529</v>
      </c>
      <c r="F31" s="51" t="s">
        <v>90</v>
      </c>
      <c r="G31" s="49">
        <v>8278.0020000000004</v>
      </c>
      <c r="H31" s="49">
        <v>3821.201</v>
      </c>
      <c r="I31" s="15"/>
    </row>
    <row r="32" spans="2:13" ht="15" customHeight="1" x14ac:dyDescent="0.2">
      <c r="B32" s="50" t="s">
        <v>72</v>
      </c>
      <c r="C32" s="7">
        <v>5209.0829999999996</v>
      </c>
      <c r="D32" s="7">
        <v>2355.165</v>
      </c>
      <c r="F32" s="50" t="s">
        <v>14</v>
      </c>
      <c r="G32" s="7">
        <v>4575.942</v>
      </c>
      <c r="H32" s="7">
        <v>2913.8939999999998</v>
      </c>
      <c r="I32" s="15"/>
      <c r="M32" s="17"/>
    </row>
    <row r="33" spans="2:13" ht="15" customHeight="1" x14ac:dyDescent="0.2">
      <c r="B33" s="51" t="s">
        <v>71</v>
      </c>
      <c r="C33" s="49">
        <v>1596.2629999999999</v>
      </c>
      <c r="D33" s="49">
        <v>1612.1179999999999</v>
      </c>
      <c r="F33" s="51" t="s">
        <v>89</v>
      </c>
      <c r="G33" s="49">
        <v>4690.28</v>
      </c>
      <c r="H33" s="49">
        <v>2886.9850000000001</v>
      </c>
      <c r="I33" s="15"/>
      <c r="L33" s="6"/>
    </row>
    <row r="34" spans="2:13" ht="15" customHeight="1" x14ac:dyDescent="0.2">
      <c r="B34" s="50" t="s">
        <v>14</v>
      </c>
      <c r="C34" s="7">
        <v>1388.0329999999999</v>
      </c>
      <c r="D34" s="7">
        <v>1094.778</v>
      </c>
      <c r="F34" s="50" t="s">
        <v>100</v>
      </c>
      <c r="G34" s="7">
        <v>4067.4479999999999</v>
      </c>
      <c r="H34" s="7">
        <v>2417.1309999999999</v>
      </c>
      <c r="I34" s="15"/>
      <c r="M34" s="17"/>
    </row>
    <row r="35" spans="2:13" ht="15" customHeight="1" x14ac:dyDescent="0.2">
      <c r="B35" s="52" t="s">
        <v>100</v>
      </c>
      <c r="C35" s="13">
        <v>1935.9690000000001</v>
      </c>
      <c r="D35" s="13">
        <v>872.65800000000002</v>
      </c>
      <c r="F35" s="52" t="s">
        <v>68</v>
      </c>
      <c r="G35" s="13">
        <v>1744.11</v>
      </c>
      <c r="H35" s="13">
        <v>1952.1949999999999</v>
      </c>
      <c r="I35" s="15"/>
    </row>
    <row r="36" spans="2:13" ht="15" customHeight="1" x14ac:dyDescent="0.2">
      <c r="B36" s="50" t="s">
        <v>89</v>
      </c>
      <c r="C36" s="7">
        <v>1644.115</v>
      </c>
      <c r="D36" s="7">
        <v>831</v>
      </c>
      <c r="F36" s="50" t="s">
        <v>71</v>
      </c>
      <c r="G36" s="7">
        <v>1596.999</v>
      </c>
      <c r="H36" s="7">
        <v>1720.77</v>
      </c>
      <c r="I36" s="15"/>
    </row>
    <row r="37" spans="2:13" ht="15" customHeight="1" x14ac:dyDescent="0.2">
      <c r="B37" s="52" t="s">
        <v>51</v>
      </c>
      <c r="C37" s="13">
        <v>532.93899999999996</v>
      </c>
      <c r="D37" s="13">
        <v>576.99800000000005</v>
      </c>
      <c r="F37" s="52" t="s">
        <v>113</v>
      </c>
      <c r="G37" s="13">
        <v>892.46900000000005</v>
      </c>
      <c r="H37" s="13">
        <v>725.19600000000003</v>
      </c>
      <c r="I37" s="15"/>
    </row>
    <row r="38" spans="2:13" ht="15" customHeight="1" x14ac:dyDescent="0.2">
      <c r="B38" s="50" t="s">
        <v>54</v>
      </c>
      <c r="C38" s="7">
        <f>C39-SUM(C24:C37)</f>
        <v>1907.2959999999439</v>
      </c>
      <c r="D38" s="7">
        <f>D39-SUM(D24:D37)</f>
        <v>1376.6109999999899</v>
      </c>
      <c r="F38" s="50" t="s">
        <v>54</v>
      </c>
      <c r="G38" s="7">
        <f>G39-SUM(G24:G37)</f>
        <v>1740.2490000000689</v>
      </c>
      <c r="H38" s="7">
        <f>H39-SUM(H24:H37)</f>
        <v>1927.3269999999902</v>
      </c>
      <c r="I38" s="15"/>
    </row>
    <row r="39" spans="2:13" ht="20.100000000000001" customHeight="1" x14ac:dyDescent="0.2">
      <c r="B39" s="45" t="s">
        <v>22</v>
      </c>
      <c r="C39" s="64">
        <v>161029.40199999997</v>
      </c>
      <c r="D39" s="64">
        <v>81907.780999999988</v>
      </c>
      <c r="F39" s="45" t="s">
        <v>22</v>
      </c>
      <c r="G39" s="64">
        <v>222946.80100000009</v>
      </c>
      <c r="H39" s="64">
        <v>135957.91299999997</v>
      </c>
      <c r="I39" s="15"/>
    </row>
    <row r="40" spans="2:13" x14ac:dyDescent="0.2">
      <c r="G40" s="15"/>
      <c r="H40" s="15"/>
      <c r="I40" s="15"/>
    </row>
    <row r="41" spans="2:13" x14ac:dyDescent="0.2">
      <c r="G41" s="15"/>
      <c r="I41" s="15"/>
    </row>
    <row r="42" spans="2:13" x14ac:dyDescent="0.2">
      <c r="G42" s="15"/>
      <c r="H42" s="15"/>
      <c r="I42" s="15"/>
    </row>
    <row r="43" spans="2:13" x14ac:dyDescent="0.2">
      <c r="G43" s="15"/>
      <c r="H43" s="15"/>
      <c r="I43" s="15"/>
    </row>
    <row r="44" spans="2:13" x14ac:dyDescent="0.2">
      <c r="F44" s="15"/>
      <c r="G44" s="15"/>
      <c r="H44" s="15"/>
      <c r="I44" s="15"/>
    </row>
    <row r="45" spans="2:13" x14ac:dyDescent="0.2">
      <c r="F45" s="15"/>
      <c r="H45" s="15"/>
      <c r="I45" s="15"/>
    </row>
    <row r="46" spans="2:13" x14ac:dyDescent="0.2">
      <c r="E46" s="12"/>
      <c r="F46" s="12"/>
      <c r="G46" s="12"/>
      <c r="H46" s="12"/>
      <c r="I46" s="15"/>
    </row>
    <row r="47" spans="2:13" x14ac:dyDescent="0.2">
      <c r="C47" s="12"/>
      <c r="E47" s="12"/>
      <c r="F47" s="12"/>
      <c r="G47" s="12"/>
      <c r="H47" s="12"/>
      <c r="I47" s="15"/>
    </row>
    <row r="48" spans="2:13" x14ac:dyDescent="0.2">
      <c r="E48" s="12"/>
      <c r="F48" s="12"/>
      <c r="G48" s="12"/>
      <c r="H48" s="12"/>
      <c r="I48" s="15"/>
    </row>
    <row r="49" spans="3:13" x14ac:dyDescent="0.2">
      <c r="E49" s="12"/>
      <c r="F49" s="12"/>
      <c r="G49" s="12"/>
      <c r="H49" s="12"/>
      <c r="I49" s="15"/>
    </row>
    <row r="50" spans="3:13" x14ac:dyDescent="0.2">
      <c r="E50" s="12"/>
      <c r="F50" s="12"/>
      <c r="G50" s="12"/>
      <c r="H50" s="12"/>
      <c r="I50" s="15"/>
    </row>
    <row r="51" spans="3:13" x14ac:dyDescent="0.2">
      <c r="C51" s="12"/>
      <c r="E51" s="12"/>
      <c r="F51" s="12"/>
      <c r="G51" s="12"/>
      <c r="H51" s="12"/>
      <c r="I51" s="15"/>
    </row>
    <row r="52" spans="3:13" x14ac:dyDescent="0.2">
      <c r="C52" s="12"/>
      <c r="E52" s="12"/>
      <c r="F52" s="12"/>
      <c r="G52" s="12"/>
      <c r="H52" s="12"/>
      <c r="I52" s="15"/>
    </row>
    <row r="53" spans="3:13" x14ac:dyDescent="0.2">
      <c r="C53" s="12"/>
      <c r="E53" s="12"/>
      <c r="F53" s="12"/>
      <c r="G53" s="12"/>
      <c r="H53" s="12"/>
      <c r="I53" s="15"/>
    </row>
    <row r="54" spans="3:13" x14ac:dyDescent="0.2">
      <c r="C54" s="12"/>
      <c r="E54" s="12"/>
      <c r="F54" s="12"/>
      <c r="G54" s="12"/>
      <c r="H54" s="12"/>
      <c r="I54" s="15"/>
    </row>
    <row r="55" spans="3:13" x14ac:dyDescent="0.2">
      <c r="C55" s="12"/>
      <c r="E55" s="12"/>
      <c r="F55" s="12"/>
      <c r="G55" s="12"/>
      <c r="H55" s="12"/>
      <c r="I55" s="15"/>
    </row>
    <row r="56" spans="3:13" x14ac:dyDescent="0.2">
      <c r="C56" s="12"/>
      <c r="E56" s="12"/>
      <c r="F56" s="12"/>
      <c r="G56" s="12"/>
      <c r="H56" s="12"/>
      <c r="I56" s="15"/>
    </row>
    <row r="57" spans="3:13" x14ac:dyDescent="0.2">
      <c r="C57" s="12"/>
      <c r="E57" s="12"/>
      <c r="F57" s="12"/>
      <c r="G57" s="12"/>
      <c r="H57" s="12"/>
      <c r="I57" s="15"/>
      <c r="M57" s="17"/>
    </row>
    <row r="58" spans="3:13" x14ac:dyDescent="0.2">
      <c r="C58" s="12"/>
      <c r="E58" s="12"/>
      <c r="F58" s="12"/>
      <c r="G58" s="12"/>
      <c r="H58" s="12"/>
      <c r="I58" s="15"/>
    </row>
    <row r="59" spans="3:13" x14ac:dyDescent="0.2">
      <c r="C59" s="12"/>
      <c r="E59" s="12"/>
      <c r="F59" s="12"/>
      <c r="G59" s="12"/>
      <c r="H59" s="12"/>
      <c r="I59" s="15"/>
    </row>
    <row r="60" spans="3:13" x14ac:dyDescent="0.2">
      <c r="E60" s="12"/>
      <c r="F60" s="12"/>
      <c r="G60" s="12"/>
      <c r="H60" s="12"/>
      <c r="I60" s="15"/>
    </row>
    <row r="61" spans="3:13" x14ac:dyDescent="0.2">
      <c r="C61" s="12"/>
      <c r="E61" s="12"/>
      <c r="F61" s="12"/>
      <c r="G61" s="12"/>
      <c r="H61" s="12"/>
      <c r="I61" s="15"/>
    </row>
    <row r="62" spans="3:13" x14ac:dyDescent="0.2">
      <c r="C62" s="12"/>
      <c r="E62" s="12"/>
      <c r="F62" s="12"/>
      <c r="G62" s="12"/>
      <c r="H62" s="12"/>
      <c r="I62" s="15"/>
      <c r="M62" s="17"/>
    </row>
    <row r="63" spans="3:13" x14ac:dyDescent="0.2">
      <c r="E63" s="12"/>
      <c r="F63" s="12"/>
      <c r="G63" s="12"/>
      <c r="H63" s="12"/>
      <c r="I63" s="15"/>
    </row>
    <row r="64" spans="3:13" x14ac:dyDescent="0.2">
      <c r="E64" s="12"/>
      <c r="F64" s="12"/>
      <c r="G64" s="12"/>
      <c r="H64" s="12"/>
      <c r="I64" s="15"/>
    </row>
    <row r="65" spans="3:17" x14ac:dyDescent="0.2">
      <c r="E65" s="12"/>
      <c r="F65" s="12"/>
      <c r="G65" s="12"/>
      <c r="H65" s="12"/>
      <c r="I65" s="15"/>
    </row>
    <row r="66" spans="3:17" x14ac:dyDescent="0.2">
      <c r="E66" s="12"/>
      <c r="F66" s="12"/>
      <c r="G66" s="12"/>
      <c r="H66" s="12"/>
      <c r="I66" s="15"/>
    </row>
    <row r="67" spans="3:17" x14ac:dyDescent="0.2">
      <c r="E67" s="12"/>
      <c r="F67" s="12"/>
      <c r="G67" s="12"/>
      <c r="H67" s="12"/>
      <c r="I67" s="15"/>
    </row>
    <row r="68" spans="3:17" x14ac:dyDescent="0.2">
      <c r="C68" s="12"/>
      <c r="E68" s="12"/>
      <c r="F68" s="12"/>
      <c r="G68" s="12"/>
      <c r="H68" s="12"/>
      <c r="I68" s="15"/>
      <c r="M68" s="17"/>
    </row>
    <row r="69" spans="3:17" x14ac:dyDescent="0.2">
      <c r="E69" s="12"/>
      <c r="F69" s="12"/>
      <c r="G69" s="12"/>
      <c r="H69" s="12"/>
      <c r="I69" s="15"/>
    </row>
    <row r="70" spans="3:17" x14ac:dyDescent="0.2">
      <c r="F70" s="15"/>
      <c r="G70" s="12"/>
      <c r="H70" s="12"/>
      <c r="I70" s="15"/>
    </row>
    <row r="71" spans="3:17" x14ac:dyDescent="0.2">
      <c r="C71" s="12"/>
      <c r="E71" s="12"/>
      <c r="F71" s="12"/>
      <c r="G71" s="12"/>
      <c r="H71" s="12"/>
      <c r="I71" s="15"/>
    </row>
    <row r="72" spans="3:17" x14ac:dyDescent="0.2">
      <c r="E72" s="12"/>
      <c r="F72" s="12"/>
      <c r="G72" s="12"/>
      <c r="H72" s="12"/>
      <c r="I72" s="15"/>
    </row>
    <row r="73" spans="3:17" x14ac:dyDescent="0.2">
      <c r="E73" s="12"/>
      <c r="F73" s="12"/>
      <c r="G73" s="12"/>
      <c r="H73" s="12"/>
      <c r="I73" s="15"/>
    </row>
    <row r="74" spans="3:17" x14ac:dyDescent="0.2">
      <c r="C74" s="12"/>
      <c r="E74" s="12"/>
      <c r="F74" s="12"/>
      <c r="G74" s="12"/>
      <c r="H74" s="12"/>
      <c r="I74" s="15"/>
    </row>
    <row r="75" spans="3:17" x14ac:dyDescent="0.2">
      <c r="C75" s="12"/>
      <c r="E75" s="12"/>
      <c r="F75" s="12"/>
      <c r="G75" s="12"/>
      <c r="H75" s="12"/>
      <c r="I75" s="15"/>
    </row>
    <row r="76" spans="3:17" x14ac:dyDescent="0.2">
      <c r="C76" s="12"/>
      <c r="E76" s="12"/>
      <c r="F76" s="12"/>
      <c r="G76" s="12"/>
      <c r="H76" s="12"/>
      <c r="I76" s="15"/>
    </row>
    <row r="77" spans="3:17" x14ac:dyDescent="0.2">
      <c r="E77" s="12"/>
      <c r="F77" s="12"/>
      <c r="G77" s="12"/>
      <c r="H77" s="12"/>
      <c r="I77" s="15"/>
    </row>
    <row r="78" spans="3:17" x14ac:dyDescent="0.2">
      <c r="E78" s="12"/>
      <c r="F78" s="12"/>
      <c r="G78" s="12"/>
      <c r="H78" s="12"/>
      <c r="I78" s="15"/>
    </row>
    <row r="79" spans="3:17" x14ac:dyDescent="0.2">
      <c r="E79" s="12"/>
      <c r="F79" s="12"/>
      <c r="G79" s="12"/>
      <c r="H79" s="12"/>
      <c r="I79" s="15"/>
    </row>
    <row r="80" spans="3:17" x14ac:dyDescent="0.2">
      <c r="E80" s="12"/>
      <c r="F80" s="12"/>
      <c r="G80" s="12"/>
      <c r="H80" s="12"/>
      <c r="I80" s="15"/>
      <c r="Q80" s="12"/>
    </row>
    <row r="81" spans="3:17" x14ac:dyDescent="0.2">
      <c r="E81" s="12"/>
      <c r="F81" s="12"/>
      <c r="G81" s="12"/>
      <c r="H81" s="12"/>
      <c r="I81" s="15"/>
      <c r="Q81" s="12"/>
    </row>
    <row r="82" spans="3:17" x14ac:dyDescent="0.2">
      <c r="C82" s="12"/>
      <c r="E82" s="12"/>
      <c r="F82" s="12"/>
      <c r="G82" s="12"/>
      <c r="H82" s="12"/>
      <c r="I82" s="15"/>
    </row>
    <row r="83" spans="3:17" x14ac:dyDescent="0.2">
      <c r="E83" s="12"/>
      <c r="F83" s="12"/>
      <c r="G83" s="12"/>
      <c r="H83" s="12"/>
      <c r="I83" s="15"/>
    </row>
    <row r="84" spans="3:17" x14ac:dyDescent="0.2">
      <c r="E84" s="12"/>
      <c r="F84" s="12"/>
      <c r="G84" s="12"/>
      <c r="H84" s="12"/>
      <c r="I84" s="15"/>
    </row>
    <row r="85" spans="3:17" x14ac:dyDescent="0.2">
      <c r="C85" s="12"/>
      <c r="E85" s="12"/>
      <c r="F85" s="12"/>
      <c r="G85" s="12"/>
      <c r="H85" s="12"/>
      <c r="I85" s="15"/>
    </row>
    <row r="86" spans="3:17" x14ac:dyDescent="0.2">
      <c r="C86" s="12"/>
      <c r="E86" s="12"/>
      <c r="F86" s="12"/>
      <c r="G86" s="12"/>
      <c r="H86" s="12"/>
      <c r="I86" s="15"/>
    </row>
    <row r="87" spans="3:17" x14ac:dyDescent="0.2">
      <c r="C87" s="12"/>
      <c r="E87" s="12"/>
      <c r="F87" s="12"/>
      <c r="G87" s="12"/>
      <c r="H87" s="12"/>
      <c r="I87" s="15"/>
    </row>
    <row r="88" spans="3:17" x14ac:dyDescent="0.2">
      <c r="C88" s="12"/>
      <c r="E88" s="12"/>
      <c r="F88" s="12"/>
      <c r="G88" s="12"/>
      <c r="H88" s="12"/>
      <c r="I88" s="15"/>
    </row>
    <row r="89" spans="3:17" x14ac:dyDescent="0.2">
      <c r="C89" s="12"/>
      <c r="E89" s="12"/>
      <c r="F89" s="12"/>
      <c r="G89" s="12"/>
      <c r="H89" s="12"/>
      <c r="I89" s="15"/>
    </row>
    <row r="90" spans="3:17" x14ac:dyDescent="0.2">
      <c r="C90" s="12"/>
      <c r="E90" s="12"/>
      <c r="F90" s="12"/>
      <c r="G90" s="12"/>
      <c r="H90" s="12"/>
      <c r="I90" s="15"/>
    </row>
    <row r="91" spans="3:17" x14ac:dyDescent="0.2">
      <c r="E91" s="12"/>
      <c r="F91" s="12"/>
      <c r="G91" s="12"/>
      <c r="H91" s="12"/>
      <c r="I91" s="15"/>
    </row>
    <row r="92" spans="3:17" x14ac:dyDescent="0.2">
      <c r="C92" s="12"/>
      <c r="E92" s="12"/>
      <c r="F92" s="12"/>
      <c r="G92" s="12"/>
      <c r="H92" s="12"/>
      <c r="I92" s="15"/>
    </row>
    <row r="93" spans="3:17" x14ac:dyDescent="0.2">
      <c r="C93" s="12"/>
      <c r="E93" s="12"/>
      <c r="F93" s="12"/>
      <c r="G93" s="12"/>
      <c r="H93" s="12"/>
      <c r="I93" s="15"/>
    </row>
    <row r="94" spans="3:17" x14ac:dyDescent="0.2">
      <c r="E94" s="12"/>
      <c r="F94" s="12"/>
      <c r="G94" s="12"/>
      <c r="H94" s="12"/>
      <c r="I94" s="15"/>
    </row>
    <row r="95" spans="3:17" x14ac:dyDescent="0.2">
      <c r="C95" s="12"/>
      <c r="E95" s="12"/>
      <c r="F95" s="12"/>
      <c r="G95" s="12"/>
      <c r="H95" s="12"/>
      <c r="I95" s="15"/>
    </row>
    <row r="96" spans="3:17" x14ac:dyDescent="0.2">
      <c r="E96" s="12"/>
      <c r="F96" s="12"/>
      <c r="G96" s="12"/>
      <c r="H96" s="12"/>
      <c r="I96" s="15"/>
    </row>
    <row r="97" spans="3:9" x14ac:dyDescent="0.2">
      <c r="E97" s="12"/>
      <c r="F97" s="12"/>
      <c r="G97" s="12"/>
      <c r="H97" s="12"/>
      <c r="I97" s="15"/>
    </row>
    <row r="98" spans="3:9" x14ac:dyDescent="0.2">
      <c r="E98" s="12"/>
      <c r="F98" s="12"/>
      <c r="G98" s="12"/>
      <c r="H98" s="12"/>
      <c r="I98" s="15"/>
    </row>
    <row r="99" spans="3:9" x14ac:dyDescent="0.2">
      <c r="C99" s="12"/>
      <c r="E99" s="12"/>
      <c r="F99" s="12"/>
      <c r="G99" s="12"/>
      <c r="H99" s="12"/>
    </row>
    <row r="100" spans="3:9" x14ac:dyDescent="0.2">
      <c r="C100" s="12"/>
      <c r="E100" s="12"/>
      <c r="F100" s="12"/>
      <c r="G100" s="12"/>
      <c r="H100" s="12"/>
    </row>
    <row r="101" spans="3:9" x14ac:dyDescent="0.2">
      <c r="E101" s="12"/>
      <c r="F101" s="12"/>
      <c r="G101" s="12"/>
      <c r="H101" s="12"/>
    </row>
    <row r="102" spans="3:9" x14ac:dyDescent="0.2">
      <c r="E102" s="12"/>
      <c r="F102" s="12"/>
      <c r="G102" s="12"/>
      <c r="H102" s="12"/>
    </row>
    <row r="103" spans="3:9" x14ac:dyDescent="0.2">
      <c r="E103" s="12"/>
      <c r="F103" s="12"/>
      <c r="G103" s="12"/>
      <c r="H103" s="12"/>
    </row>
    <row r="104" spans="3:9" x14ac:dyDescent="0.2">
      <c r="E104" s="12"/>
      <c r="F104" s="12"/>
      <c r="G104" s="12"/>
      <c r="H104" s="12"/>
    </row>
    <row r="105" spans="3:9" x14ac:dyDescent="0.2">
      <c r="E105" s="12"/>
      <c r="F105" s="12"/>
      <c r="G105" s="12"/>
      <c r="H105" s="12"/>
    </row>
    <row r="106" spans="3:9" x14ac:dyDescent="0.2">
      <c r="E106" s="12"/>
      <c r="F106" s="12"/>
      <c r="G106" s="12"/>
      <c r="H106" s="12"/>
    </row>
    <row r="107" spans="3:9" x14ac:dyDescent="0.2">
      <c r="E107" s="12"/>
      <c r="F107" s="12"/>
      <c r="G107" s="12"/>
      <c r="H107" s="12"/>
    </row>
    <row r="108" spans="3:9" x14ac:dyDescent="0.2">
      <c r="E108" s="12"/>
      <c r="F108" s="12"/>
      <c r="G108" s="12"/>
      <c r="H108" s="12"/>
    </row>
    <row r="109" spans="3:9" x14ac:dyDescent="0.2">
      <c r="E109" s="12"/>
      <c r="F109" s="12"/>
      <c r="G109" s="12"/>
      <c r="H109" s="12"/>
    </row>
    <row r="110" spans="3:9" x14ac:dyDescent="0.2">
      <c r="E110" s="12"/>
      <c r="F110" s="12"/>
      <c r="G110" s="12"/>
      <c r="H110" s="12"/>
    </row>
    <row r="111" spans="3:9" x14ac:dyDescent="0.2">
      <c r="E111" s="12"/>
      <c r="F111" s="12"/>
      <c r="G111" s="12"/>
      <c r="H111" s="12"/>
    </row>
    <row r="112" spans="3:9" x14ac:dyDescent="0.2">
      <c r="E112" s="12"/>
      <c r="F112" s="12"/>
      <c r="G112" s="12"/>
      <c r="H112" s="12"/>
    </row>
    <row r="113" spans="5:8" x14ac:dyDescent="0.2">
      <c r="E113" s="12"/>
      <c r="F113" s="12"/>
      <c r="G113" s="12"/>
      <c r="H113" s="12"/>
    </row>
    <row r="114" spans="5:8" x14ac:dyDescent="0.2">
      <c r="E114" s="12"/>
      <c r="F114" s="12"/>
      <c r="G114" s="12"/>
      <c r="H114" s="12"/>
    </row>
    <row r="115" spans="5:8" x14ac:dyDescent="0.2">
      <c r="E115" s="12"/>
      <c r="F115" s="12"/>
      <c r="G115" s="12"/>
      <c r="H115" s="12"/>
    </row>
    <row r="116" spans="5:8" x14ac:dyDescent="0.2">
      <c r="F116" s="12"/>
      <c r="G116" s="12"/>
      <c r="H116" s="12"/>
    </row>
    <row r="117" spans="5:8" x14ac:dyDescent="0.2">
      <c r="E117" s="12"/>
      <c r="F117" s="12"/>
      <c r="G117" s="12"/>
      <c r="H117" s="12"/>
    </row>
    <row r="118" spans="5:8" x14ac:dyDescent="0.2">
      <c r="E118" s="12"/>
      <c r="F118" s="12"/>
      <c r="G118" s="12"/>
      <c r="H118" s="12"/>
    </row>
    <row r="119" spans="5:8" x14ac:dyDescent="0.2">
      <c r="E119" s="12"/>
      <c r="F119" s="12"/>
      <c r="G119" s="12"/>
      <c r="H119" s="12"/>
    </row>
    <row r="120" spans="5:8" x14ac:dyDescent="0.2">
      <c r="E120" s="12"/>
      <c r="F120" s="12"/>
      <c r="G120" s="12"/>
      <c r="H120" s="12"/>
    </row>
    <row r="121" spans="5:8" x14ac:dyDescent="0.2">
      <c r="E121" s="12"/>
      <c r="F121" s="12"/>
      <c r="G121" s="12"/>
      <c r="H121" s="12"/>
    </row>
    <row r="122" spans="5:8" x14ac:dyDescent="0.2">
      <c r="F122" s="15"/>
      <c r="G122" s="12"/>
      <c r="H122" s="15"/>
    </row>
    <row r="123" spans="5:8" x14ac:dyDescent="0.2">
      <c r="F123" s="15"/>
      <c r="G123" s="12"/>
      <c r="H123" s="12"/>
    </row>
    <row r="124" spans="5:8" x14ac:dyDescent="0.2">
      <c r="E124" s="12"/>
      <c r="F124" s="15"/>
      <c r="G124" s="12"/>
      <c r="H124" s="12"/>
    </row>
    <row r="125" spans="5:8" x14ac:dyDescent="0.2">
      <c r="F125" s="15"/>
      <c r="G125" s="12"/>
      <c r="H125" s="12"/>
    </row>
    <row r="126" spans="5:8" x14ac:dyDescent="0.2">
      <c r="F126" s="15"/>
      <c r="G126" s="12"/>
      <c r="H126" s="12"/>
    </row>
    <row r="127" spans="5:8" x14ac:dyDescent="0.2">
      <c r="E127" s="12"/>
      <c r="F127" s="12"/>
      <c r="G127" s="12"/>
      <c r="H127" s="12"/>
    </row>
    <row r="128" spans="5:8" x14ac:dyDescent="0.2">
      <c r="G128" s="12"/>
      <c r="H128" s="12"/>
    </row>
    <row r="129" spans="5:8" x14ac:dyDescent="0.2">
      <c r="F129" s="15"/>
      <c r="G129" s="12"/>
      <c r="H129" s="12"/>
    </row>
    <row r="130" spans="5:8" x14ac:dyDescent="0.2">
      <c r="F130" s="15"/>
      <c r="G130" s="12"/>
      <c r="H130" s="12"/>
    </row>
    <row r="131" spans="5:8" x14ac:dyDescent="0.2">
      <c r="G131" s="12"/>
      <c r="H131" s="12"/>
    </row>
    <row r="132" spans="5:8" x14ac:dyDescent="0.2">
      <c r="F132" s="15"/>
      <c r="G132" s="12"/>
      <c r="H132" s="12"/>
    </row>
    <row r="133" spans="5:8" x14ac:dyDescent="0.2">
      <c r="F133" s="15"/>
      <c r="G133" s="12"/>
      <c r="H133" s="12"/>
    </row>
    <row r="134" spans="5:8" x14ac:dyDescent="0.2">
      <c r="F134" s="15"/>
      <c r="G134" s="12"/>
      <c r="H134" s="12"/>
    </row>
    <row r="135" spans="5:8" x14ac:dyDescent="0.2">
      <c r="F135" s="15"/>
      <c r="G135" s="12"/>
      <c r="H135" s="12"/>
    </row>
    <row r="136" spans="5:8" x14ac:dyDescent="0.2">
      <c r="F136" s="15"/>
      <c r="G136" s="12"/>
      <c r="H136" s="12"/>
    </row>
    <row r="137" spans="5:8" x14ac:dyDescent="0.2">
      <c r="F137" s="15"/>
      <c r="G137" s="12"/>
      <c r="H137" s="12"/>
    </row>
    <row r="138" spans="5:8" x14ac:dyDescent="0.2">
      <c r="E138" s="12"/>
      <c r="F138" s="12"/>
      <c r="G138" s="12"/>
      <c r="H138" s="12"/>
    </row>
    <row r="139" spans="5:8" x14ac:dyDescent="0.2">
      <c r="E139" s="12"/>
      <c r="F139" s="12"/>
      <c r="G139" s="12"/>
      <c r="H139" s="12"/>
    </row>
    <row r="140" spans="5:8" x14ac:dyDescent="0.2">
      <c r="E140" s="12"/>
      <c r="F140" s="12"/>
      <c r="G140" s="12"/>
      <c r="H140" s="12"/>
    </row>
    <row r="141" spans="5:8" x14ac:dyDescent="0.2">
      <c r="E141" s="12"/>
      <c r="F141" s="12"/>
      <c r="G141" s="12"/>
      <c r="H141" s="12"/>
    </row>
    <row r="142" spans="5:8" x14ac:dyDescent="0.2">
      <c r="F142" s="15"/>
      <c r="G142" s="12"/>
      <c r="H142" s="12"/>
    </row>
    <row r="143" spans="5:8" x14ac:dyDescent="0.2">
      <c r="F143" s="15"/>
      <c r="G143" s="12"/>
      <c r="H143" s="12"/>
    </row>
    <row r="144" spans="5:8" x14ac:dyDescent="0.2">
      <c r="F144" s="15"/>
      <c r="G144" s="12"/>
      <c r="H144" s="12"/>
    </row>
    <row r="145" spans="5:17" x14ac:dyDescent="0.2">
      <c r="E145" s="12"/>
      <c r="F145" s="12"/>
      <c r="G145" s="12"/>
      <c r="H145" s="12"/>
    </row>
    <row r="146" spans="5:17" x14ac:dyDescent="0.2">
      <c r="F146" s="15"/>
      <c r="G146" s="12"/>
      <c r="H146" s="12"/>
    </row>
    <row r="147" spans="5:17" x14ac:dyDescent="0.2">
      <c r="F147" s="15"/>
      <c r="G147" s="12"/>
      <c r="H147" s="12"/>
    </row>
    <row r="148" spans="5:17" x14ac:dyDescent="0.2">
      <c r="G148" s="12"/>
      <c r="H148" s="12"/>
    </row>
    <row r="149" spans="5:17" x14ac:dyDescent="0.2">
      <c r="G149" s="12"/>
      <c r="H149" s="12"/>
    </row>
    <row r="150" spans="5:17" x14ac:dyDescent="0.2">
      <c r="G150" s="12"/>
      <c r="H150" s="12"/>
    </row>
    <row r="151" spans="5:17" x14ac:dyDescent="0.2">
      <c r="G151" s="12"/>
      <c r="H151" s="12"/>
    </row>
    <row r="152" spans="5:17" x14ac:dyDescent="0.2">
      <c r="G152" s="12"/>
      <c r="H152" s="12"/>
    </row>
    <row r="153" spans="5:17" x14ac:dyDescent="0.2">
      <c r="G153" s="12"/>
      <c r="H153" s="12"/>
    </row>
    <row r="154" spans="5:17" x14ac:dyDescent="0.2">
      <c r="G154" s="12"/>
      <c r="H154" s="12"/>
    </row>
    <row r="155" spans="5:17" x14ac:dyDescent="0.2">
      <c r="G155" s="12"/>
      <c r="H155" s="12"/>
      <c r="Q155" s="12"/>
    </row>
    <row r="156" spans="5:17" x14ac:dyDescent="0.2">
      <c r="G156" s="12"/>
      <c r="H156" s="12"/>
    </row>
    <row r="157" spans="5:17" x14ac:dyDescent="0.2">
      <c r="G157" s="12"/>
      <c r="H157" s="12"/>
    </row>
    <row r="158" spans="5:17" x14ac:dyDescent="0.2">
      <c r="G158" s="12"/>
      <c r="H158" s="12"/>
    </row>
    <row r="159" spans="5:17" x14ac:dyDescent="0.2">
      <c r="G159" s="12"/>
      <c r="H159" s="12"/>
    </row>
    <row r="160" spans="5:17" x14ac:dyDescent="0.2">
      <c r="G160" s="12"/>
      <c r="H160" s="12"/>
    </row>
    <row r="161" spans="7:8" x14ac:dyDescent="0.2">
      <c r="G161" s="12"/>
      <c r="H161" s="12"/>
    </row>
    <row r="162" spans="7:8" x14ac:dyDescent="0.2">
      <c r="G162" s="12"/>
      <c r="H162" s="12"/>
    </row>
    <row r="163" spans="7:8" x14ac:dyDescent="0.2">
      <c r="G163" s="12"/>
      <c r="H163" s="12"/>
    </row>
    <row r="164" spans="7:8" x14ac:dyDescent="0.2">
      <c r="G164" s="12"/>
      <c r="H164" s="12"/>
    </row>
    <row r="165" spans="7:8" x14ac:dyDescent="0.2">
      <c r="G165" s="12"/>
      <c r="H165" s="12"/>
    </row>
    <row r="166" spans="7:8" x14ac:dyDescent="0.2">
      <c r="G166" s="12"/>
      <c r="H166" s="12"/>
    </row>
    <row r="167" spans="7:8" x14ac:dyDescent="0.2">
      <c r="G167" s="12"/>
      <c r="H167" s="12"/>
    </row>
    <row r="168" spans="7:8" x14ac:dyDescent="0.2">
      <c r="G168" s="12"/>
      <c r="H168" s="12"/>
    </row>
    <row r="169" spans="7:8" x14ac:dyDescent="0.2">
      <c r="G169" s="12"/>
      <c r="H169" s="12"/>
    </row>
    <row r="170" spans="7:8" x14ac:dyDescent="0.2">
      <c r="G170" s="12"/>
      <c r="H170" s="12"/>
    </row>
    <row r="171" spans="7:8" x14ac:dyDescent="0.2">
      <c r="G171" s="12"/>
      <c r="H171" s="12"/>
    </row>
    <row r="172" spans="7:8" x14ac:dyDescent="0.2">
      <c r="G172" s="12"/>
      <c r="H172" s="12"/>
    </row>
    <row r="173" spans="7:8" x14ac:dyDescent="0.2">
      <c r="G173" s="12"/>
      <c r="H173" s="12"/>
    </row>
    <row r="174" spans="7:8" x14ac:dyDescent="0.2">
      <c r="G174" s="12"/>
      <c r="H174" s="12"/>
    </row>
    <row r="175" spans="7:8" x14ac:dyDescent="0.2">
      <c r="G175" s="12"/>
      <c r="H175" s="12"/>
    </row>
    <row r="176" spans="7:8" x14ac:dyDescent="0.2">
      <c r="G176" s="12"/>
      <c r="H176" s="12"/>
    </row>
    <row r="177" spans="7:8" x14ac:dyDescent="0.2">
      <c r="G177" s="12"/>
      <c r="H177" s="12"/>
    </row>
    <row r="178" spans="7:8" x14ac:dyDescent="0.2">
      <c r="G178" s="12"/>
      <c r="H178" s="12"/>
    </row>
    <row r="179" spans="7:8" x14ac:dyDescent="0.2">
      <c r="G179" s="12"/>
      <c r="H179" s="12"/>
    </row>
    <row r="180" spans="7:8" x14ac:dyDescent="0.2">
      <c r="G180" s="12"/>
      <c r="H180" s="12"/>
    </row>
    <row r="181" spans="7:8" x14ac:dyDescent="0.2">
      <c r="G181" s="12"/>
      <c r="H181" s="12"/>
    </row>
    <row r="182" spans="7:8" x14ac:dyDescent="0.2">
      <c r="G182" s="12"/>
      <c r="H182" s="12"/>
    </row>
    <row r="183" spans="7:8" x14ac:dyDescent="0.2">
      <c r="G183" s="12"/>
      <c r="H183" s="12"/>
    </row>
    <row r="184" spans="7:8" x14ac:dyDescent="0.2">
      <c r="G184" s="12"/>
      <c r="H184" s="12"/>
    </row>
    <row r="185" spans="7:8" x14ac:dyDescent="0.2">
      <c r="G185" s="12"/>
      <c r="H185" s="12"/>
    </row>
    <row r="186" spans="7:8" x14ac:dyDescent="0.2">
      <c r="G186" s="12"/>
      <c r="H186" s="12"/>
    </row>
    <row r="187" spans="7:8" x14ac:dyDescent="0.2">
      <c r="G187" s="12"/>
      <c r="H187" s="12"/>
    </row>
    <row r="188" spans="7:8" x14ac:dyDescent="0.2">
      <c r="G188" s="12"/>
      <c r="H188" s="12"/>
    </row>
    <row r="189" spans="7:8" x14ac:dyDescent="0.2">
      <c r="G189" s="12"/>
      <c r="H189" s="12"/>
    </row>
    <row r="190" spans="7:8" x14ac:dyDescent="0.2">
      <c r="G190" s="12"/>
      <c r="H190" s="12"/>
    </row>
    <row r="191" spans="7:8" x14ac:dyDescent="0.2">
      <c r="G191" s="12"/>
      <c r="H191" s="12"/>
    </row>
    <row r="192" spans="7:8" x14ac:dyDescent="0.2">
      <c r="G192" s="12"/>
      <c r="H192" s="12"/>
    </row>
    <row r="193" spans="7:8" x14ac:dyDescent="0.2">
      <c r="G193" s="12"/>
      <c r="H193" s="12"/>
    </row>
    <row r="194" spans="7:8" x14ac:dyDescent="0.2">
      <c r="G194" s="12"/>
      <c r="H194" s="12"/>
    </row>
    <row r="195" spans="7:8" x14ac:dyDescent="0.2">
      <c r="G195" s="12"/>
      <c r="H195" s="12"/>
    </row>
    <row r="196" spans="7:8" x14ac:dyDescent="0.2">
      <c r="G196" s="12"/>
      <c r="H196" s="12"/>
    </row>
    <row r="197" spans="7:8" x14ac:dyDescent="0.2">
      <c r="G197" s="12"/>
      <c r="H197" s="12"/>
    </row>
    <row r="198" spans="7:8" x14ac:dyDescent="0.2">
      <c r="G198" s="12"/>
      <c r="H198" s="12"/>
    </row>
    <row r="199" spans="7:8" x14ac:dyDescent="0.2">
      <c r="G199" s="12"/>
      <c r="H199" s="12"/>
    </row>
  </sheetData>
  <sheetProtection selectLockedCells="1" selectUnlockedCells="1"/>
  <sortState ref="L2:N75">
    <sortCondition descending="1" ref="N2:N75"/>
  </sortState>
  <phoneticPr fontId="8" type="noConversion"/>
  <hyperlinks>
    <hyperlink ref="H21" location="ÍNDICE!A1" display="Voltar ao índice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6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19.42578125" style="2" customWidth="1"/>
    <col min="3" max="3" width="12.140625" style="2" customWidth="1"/>
    <col min="4" max="16" width="12.7109375" style="2" customWidth="1"/>
    <col min="17" max="16384" width="9.140625" style="2"/>
  </cols>
  <sheetData>
    <row r="1" spans="2:16" ht="29.85" customHeight="1" x14ac:dyDescent="0.2">
      <c r="B1" s="21" t="s">
        <v>55</v>
      </c>
    </row>
    <row r="2" spans="2:16" ht="21.95" customHeight="1" x14ac:dyDescent="0.2">
      <c r="B2" s="4" t="s">
        <v>15</v>
      </c>
      <c r="C2" s="16" t="s">
        <v>2</v>
      </c>
      <c r="D2" s="22" t="s">
        <v>19</v>
      </c>
      <c r="E2" s="22" t="s">
        <v>38</v>
      </c>
      <c r="F2" s="22" t="s">
        <v>73</v>
      </c>
      <c r="G2" s="22" t="s">
        <v>78</v>
      </c>
      <c r="H2" s="22">
        <v>2014</v>
      </c>
      <c r="I2" s="22">
        <v>2015</v>
      </c>
      <c r="J2" s="22">
        <v>2016</v>
      </c>
      <c r="K2" s="22">
        <v>2017</v>
      </c>
      <c r="L2" s="22">
        <v>2018</v>
      </c>
      <c r="M2" s="22">
        <v>2019</v>
      </c>
      <c r="N2" s="22">
        <v>2020</v>
      </c>
      <c r="O2" s="22">
        <v>2021</v>
      </c>
      <c r="P2" s="22">
        <v>2022</v>
      </c>
    </row>
    <row r="3" spans="2:16" ht="21.95" customHeight="1" x14ac:dyDescent="0.2">
      <c r="B3" s="130" t="s">
        <v>56</v>
      </c>
      <c r="C3" s="92" t="s">
        <v>16</v>
      </c>
      <c r="D3" s="6">
        <v>29120</v>
      </c>
      <c r="E3" s="6">
        <v>31436</v>
      </c>
      <c r="F3" s="53">
        <v>31174</v>
      </c>
      <c r="G3" s="53">
        <v>30177</v>
      </c>
      <c r="H3" s="53">
        <v>28754</v>
      </c>
      <c r="I3" s="53">
        <v>29142</v>
      </c>
      <c r="J3" s="53">
        <v>29149</v>
      </c>
      <c r="K3" s="53">
        <v>28944</v>
      </c>
      <c r="L3" s="53">
        <v>29350</v>
      </c>
      <c r="M3" s="53">
        <v>28833</v>
      </c>
      <c r="N3" s="53">
        <v>25939</v>
      </c>
      <c r="O3" s="53">
        <v>29357</v>
      </c>
      <c r="P3" s="53">
        <v>27258</v>
      </c>
    </row>
    <row r="4" spans="2:16" ht="21.95" customHeight="1" x14ac:dyDescent="0.2">
      <c r="B4" s="131"/>
      <c r="C4" s="93" t="s">
        <v>65</v>
      </c>
      <c r="D4" s="36">
        <v>170216</v>
      </c>
      <c r="E4" s="36">
        <v>185016</v>
      </c>
      <c r="F4" s="54">
        <v>187028</v>
      </c>
      <c r="G4" s="54">
        <v>180155</v>
      </c>
      <c r="H4" s="54">
        <v>167322</v>
      </c>
      <c r="I4" s="54">
        <v>184918</v>
      </c>
      <c r="J4" s="54">
        <v>169289</v>
      </c>
      <c r="K4" s="54">
        <v>179777</v>
      </c>
      <c r="L4" s="54">
        <v>160794</v>
      </c>
      <c r="M4" s="54">
        <v>161496</v>
      </c>
      <c r="N4" s="54">
        <v>132792</v>
      </c>
      <c r="O4" s="54">
        <v>175904</v>
      </c>
      <c r="P4" s="54">
        <v>155573</v>
      </c>
    </row>
    <row r="5" spans="2:16" ht="15" customHeight="1" x14ac:dyDescent="0.2">
      <c r="B5" s="55"/>
    </row>
    <row r="6" spans="2:16" x14ac:dyDescent="0.2">
      <c r="F6" s="15"/>
    </row>
    <row r="7" spans="2:16" x14ac:dyDescent="0.2">
      <c r="O7" s="42" t="s">
        <v>9</v>
      </c>
    </row>
    <row r="8" spans="2:16" x14ac:dyDescent="0.2">
      <c r="D8" s="15"/>
      <c r="E8" s="15"/>
    </row>
    <row r="9" spans="2:16" x14ac:dyDescent="0.2">
      <c r="D9" s="15"/>
    </row>
    <row r="10" spans="2:16" x14ac:dyDescent="0.2">
      <c r="D10" s="15"/>
      <c r="E10" s="15"/>
    </row>
    <row r="11" spans="2:16" ht="18" customHeight="1" x14ac:dyDescent="0.2">
      <c r="D11"/>
      <c r="E11"/>
    </row>
    <row r="12" spans="2:16" ht="18" customHeight="1" x14ac:dyDescent="0.2">
      <c r="D12"/>
      <c r="E12"/>
    </row>
    <row r="13" spans="2:16" x14ac:dyDescent="0.2">
      <c r="D13"/>
      <c r="E13"/>
    </row>
    <row r="16" spans="2:16" x14ac:dyDescent="0.2">
      <c r="D16" s="15"/>
      <c r="F16" s="15"/>
    </row>
  </sheetData>
  <sheetProtection selectLockedCells="1" selectUnlockedCells="1"/>
  <mergeCells count="1">
    <mergeCell ref="B3:B4"/>
  </mergeCells>
  <phoneticPr fontId="8" type="noConversion"/>
  <hyperlinks>
    <hyperlink ref="O7" location="ÍNDICE!A1" display="Voltar ao índice"/>
  </hyperlinks>
  <pageMargins left="0.35" right="0.25" top="1" bottom="1" header="0.51180555555555551" footer="0.51180555555555551"/>
  <pageSetup paperSize="9" scale="68" firstPageNumber="0" orientation="portrait" horizontalDpi="300" verticalDpi="300" r:id="rId1"/>
  <headerFooter alignWithMargins="0"/>
  <ignoredErrors>
    <ignoredError sqref="D2:G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19" style="2" customWidth="1"/>
    <col min="3" max="3" width="31.5703125" style="2" customWidth="1"/>
    <col min="4" max="4" width="14.5703125" style="2" customWidth="1"/>
    <col min="5" max="17" width="12.7109375" style="2" customWidth="1"/>
    <col min="18" max="16384" width="9.140625" style="2"/>
  </cols>
  <sheetData>
    <row r="1" spans="2:17" ht="26.25" customHeight="1" x14ac:dyDescent="0.2">
      <c r="B1" s="26" t="s">
        <v>57</v>
      </c>
      <c r="C1" s="26"/>
    </row>
    <row r="2" spans="2:17" ht="24.75" customHeight="1" x14ac:dyDescent="0.2">
      <c r="B2" s="3" t="s">
        <v>20</v>
      </c>
      <c r="C2" s="3" t="s">
        <v>15</v>
      </c>
      <c r="D2" s="24" t="s">
        <v>2</v>
      </c>
      <c r="E2" s="5" t="s">
        <v>39</v>
      </c>
      <c r="F2" s="5" t="s">
        <v>40</v>
      </c>
      <c r="G2" s="5" t="s">
        <v>59</v>
      </c>
      <c r="H2" s="5" t="s">
        <v>79</v>
      </c>
      <c r="I2" s="5" t="s">
        <v>84</v>
      </c>
      <c r="J2" s="5" t="s">
        <v>85</v>
      </c>
      <c r="K2" s="5" t="s">
        <v>87</v>
      </c>
      <c r="L2" s="5" t="s">
        <v>88</v>
      </c>
      <c r="M2" s="5" t="s">
        <v>91</v>
      </c>
      <c r="N2" s="5" t="s">
        <v>102</v>
      </c>
      <c r="O2" s="5" t="s">
        <v>101</v>
      </c>
      <c r="P2" s="5" t="s">
        <v>104</v>
      </c>
      <c r="Q2" s="5" t="s">
        <v>105</v>
      </c>
    </row>
    <row r="3" spans="2:17" ht="18" customHeight="1" x14ac:dyDescent="0.2">
      <c r="B3" s="119" t="s">
        <v>43</v>
      </c>
      <c r="C3" s="94" t="s">
        <v>26</v>
      </c>
      <c r="D3" s="95" t="s">
        <v>109</v>
      </c>
      <c r="E3" s="33">
        <v>162</v>
      </c>
      <c r="F3" s="34">
        <v>170</v>
      </c>
      <c r="G3" s="34">
        <v>185</v>
      </c>
      <c r="H3" s="34">
        <v>187</v>
      </c>
      <c r="I3" s="34">
        <v>180</v>
      </c>
      <c r="J3" s="34">
        <v>167</v>
      </c>
      <c r="K3" s="34">
        <v>185</v>
      </c>
      <c r="L3" s="34">
        <v>169</v>
      </c>
      <c r="M3" s="34">
        <v>180</v>
      </c>
      <c r="N3" s="34">
        <v>161</v>
      </c>
      <c r="O3" s="34">
        <v>161</v>
      </c>
      <c r="P3" s="34">
        <v>133</v>
      </c>
      <c r="Q3" s="34">
        <v>176</v>
      </c>
    </row>
    <row r="4" spans="2:17" ht="18" customHeight="1" x14ac:dyDescent="0.2">
      <c r="B4" s="125"/>
      <c r="C4" s="96" t="s">
        <v>23</v>
      </c>
      <c r="D4" s="97" t="s">
        <v>109</v>
      </c>
      <c r="E4" s="13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2:17" ht="18" customHeight="1" x14ac:dyDescent="0.2">
      <c r="B5" s="125"/>
      <c r="C5" s="98" t="s">
        <v>24</v>
      </c>
      <c r="D5" s="99" t="s">
        <v>25</v>
      </c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2:17" ht="18" customHeight="1" x14ac:dyDescent="0.2">
      <c r="B6" s="126"/>
      <c r="C6" s="100" t="s">
        <v>18</v>
      </c>
      <c r="D6" s="83" t="s">
        <v>17</v>
      </c>
      <c r="E6" s="31">
        <v>105.2</v>
      </c>
      <c r="F6" s="32">
        <v>97.1</v>
      </c>
      <c r="G6" s="32">
        <v>95.4</v>
      </c>
      <c r="H6" s="32">
        <v>94</v>
      </c>
      <c r="I6" s="32">
        <v>93.3</v>
      </c>
      <c r="J6" s="32">
        <v>88.4</v>
      </c>
      <c r="K6" s="32">
        <v>86</v>
      </c>
      <c r="L6" s="32">
        <v>82.8</v>
      </c>
      <c r="M6" s="32">
        <v>91.4</v>
      </c>
      <c r="N6" s="32">
        <v>87</v>
      </c>
      <c r="O6" s="32">
        <v>89.4</v>
      </c>
      <c r="P6" s="32">
        <v>70</v>
      </c>
      <c r="Q6" s="32">
        <v>88</v>
      </c>
    </row>
    <row r="7" spans="2:17" x14ac:dyDescent="0.2">
      <c r="B7" s="101"/>
      <c r="C7" s="101"/>
      <c r="D7" s="101"/>
      <c r="E7"/>
      <c r="F7"/>
      <c r="G7"/>
      <c r="H7"/>
      <c r="I7"/>
      <c r="J7"/>
      <c r="K7"/>
      <c r="L7"/>
      <c r="M7"/>
      <c r="N7"/>
      <c r="O7"/>
      <c r="P7"/>
      <c r="Q7"/>
    </row>
    <row r="8" spans="2:17" ht="18" customHeight="1" x14ac:dyDescent="0.2">
      <c r="B8" s="119" t="s">
        <v>44</v>
      </c>
      <c r="C8" s="94" t="s">
        <v>26</v>
      </c>
      <c r="D8" s="95" t="s">
        <v>109</v>
      </c>
      <c r="E8" s="33">
        <v>154</v>
      </c>
      <c r="F8" s="34">
        <v>171</v>
      </c>
      <c r="G8" s="34">
        <v>157</v>
      </c>
      <c r="H8" s="34">
        <v>157</v>
      </c>
      <c r="I8" s="34">
        <v>163</v>
      </c>
      <c r="J8" s="34">
        <v>158</v>
      </c>
      <c r="K8" s="34">
        <v>165</v>
      </c>
      <c r="L8" s="34">
        <v>177</v>
      </c>
      <c r="M8" s="34">
        <v>178</v>
      </c>
      <c r="N8" s="34">
        <v>188</v>
      </c>
      <c r="O8" s="34">
        <v>189</v>
      </c>
      <c r="P8" s="34">
        <v>192</v>
      </c>
      <c r="Q8" s="34">
        <v>210</v>
      </c>
    </row>
    <row r="9" spans="2:17" ht="18" customHeight="1" x14ac:dyDescent="0.2">
      <c r="B9" s="120"/>
      <c r="C9" s="96" t="s">
        <v>23</v>
      </c>
      <c r="D9" s="97" t="s">
        <v>109</v>
      </c>
      <c r="E9" s="13">
        <v>164</v>
      </c>
      <c r="F9" s="19">
        <v>172</v>
      </c>
      <c r="G9" s="19">
        <v>163</v>
      </c>
      <c r="H9" s="19">
        <v>163</v>
      </c>
      <c r="I9" s="19">
        <v>164</v>
      </c>
      <c r="J9" s="19">
        <v>162</v>
      </c>
      <c r="K9" s="19">
        <v>158</v>
      </c>
      <c r="L9" s="19">
        <v>156</v>
      </c>
      <c r="M9" s="19">
        <v>153</v>
      </c>
      <c r="N9" s="19">
        <v>152</v>
      </c>
      <c r="O9" s="19">
        <v>152</v>
      </c>
      <c r="P9" s="19">
        <v>152</v>
      </c>
      <c r="Q9" s="19">
        <v>147</v>
      </c>
    </row>
    <row r="10" spans="2:17" ht="18" customHeight="1" x14ac:dyDescent="0.2">
      <c r="B10" s="120"/>
      <c r="C10" s="98" t="s">
        <v>24</v>
      </c>
      <c r="D10" s="99" t="s">
        <v>25</v>
      </c>
      <c r="E10" s="29">
        <v>15.5</v>
      </c>
      <c r="F10" s="30">
        <v>16.3</v>
      </c>
      <c r="G10" s="30">
        <v>15.5</v>
      </c>
      <c r="H10" s="30">
        <v>15.6</v>
      </c>
      <c r="I10" s="30">
        <v>15.7</v>
      </c>
      <c r="J10" s="30">
        <v>15.6</v>
      </c>
      <c r="K10" s="30">
        <v>15.3</v>
      </c>
      <c r="L10" s="30">
        <v>15.1</v>
      </c>
      <c r="M10" s="30">
        <v>14.9</v>
      </c>
      <c r="N10" s="30">
        <v>14.9</v>
      </c>
      <c r="O10" s="30">
        <v>14.8</v>
      </c>
      <c r="P10" s="30">
        <v>14.8</v>
      </c>
      <c r="Q10" s="30">
        <v>14.2</v>
      </c>
    </row>
    <row r="11" spans="2:17" ht="18" customHeight="1" x14ac:dyDescent="0.2">
      <c r="B11" s="122"/>
      <c r="C11" s="100" t="s">
        <v>18</v>
      </c>
      <c r="D11" s="83" t="s">
        <v>17</v>
      </c>
      <c r="E11" s="31">
        <v>92.8</v>
      </c>
      <c r="F11" s="32">
        <v>98.3</v>
      </c>
      <c r="G11" s="32">
        <v>95.2</v>
      </c>
      <c r="H11" s="32">
        <v>95.2</v>
      </c>
      <c r="I11" s="32">
        <v>98.2</v>
      </c>
      <c r="J11" s="32">
        <v>96.3</v>
      </c>
      <c r="K11" s="32">
        <v>103.1</v>
      </c>
      <c r="L11" s="32">
        <v>112</v>
      </c>
      <c r="M11" s="32">
        <v>114.8</v>
      </c>
      <c r="N11" s="32">
        <v>120.5</v>
      </c>
      <c r="O11" s="32">
        <v>121.9</v>
      </c>
      <c r="P11" s="32">
        <v>123.9</v>
      </c>
      <c r="Q11" s="32">
        <v>140</v>
      </c>
    </row>
    <row r="12" spans="2:17" x14ac:dyDescent="0.2">
      <c r="B12" s="77"/>
      <c r="C12" s="77"/>
      <c r="D12" s="77"/>
    </row>
    <row r="13" spans="2:17" ht="18" customHeight="1" x14ac:dyDescent="0.2">
      <c r="B13" s="132" t="s">
        <v>45</v>
      </c>
      <c r="C13" s="94" t="s">
        <v>26</v>
      </c>
      <c r="D13" s="95" t="s">
        <v>109</v>
      </c>
      <c r="E13" s="33">
        <v>29</v>
      </c>
      <c r="F13" s="34">
        <v>32</v>
      </c>
      <c r="G13" s="34">
        <v>31</v>
      </c>
      <c r="H13" s="34">
        <v>30</v>
      </c>
      <c r="I13" s="34">
        <v>32</v>
      </c>
      <c r="J13" s="34">
        <v>30</v>
      </c>
      <c r="K13" s="34">
        <v>31</v>
      </c>
      <c r="L13" s="34">
        <v>32</v>
      </c>
      <c r="M13" s="34">
        <v>33</v>
      </c>
      <c r="N13" s="34">
        <v>35</v>
      </c>
      <c r="O13" s="34">
        <v>36</v>
      </c>
      <c r="P13" s="34">
        <v>36</v>
      </c>
      <c r="Q13" s="34">
        <v>40</v>
      </c>
    </row>
    <row r="14" spans="2:17" ht="18" customHeight="1" x14ac:dyDescent="0.2">
      <c r="B14" s="133"/>
      <c r="C14" s="96" t="s">
        <v>23</v>
      </c>
      <c r="D14" s="97" t="s">
        <v>109</v>
      </c>
      <c r="E14" s="13">
        <v>13</v>
      </c>
      <c r="F14" s="19">
        <v>14</v>
      </c>
      <c r="G14" s="19">
        <v>15</v>
      </c>
      <c r="H14" s="19">
        <v>15</v>
      </c>
      <c r="I14" s="19">
        <v>16</v>
      </c>
      <c r="J14" s="19">
        <v>15</v>
      </c>
      <c r="K14" s="19">
        <v>15</v>
      </c>
      <c r="L14" s="19">
        <v>15</v>
      </c>
      <c r="M14" s="19">
        <v>17</v>
      </c>
      <c r="N14" s="19">
        <v>14</v>
      </c>
      <c r="O14" s="19">
        <v>15</v>
      </c>
      <c r="P14" s="19">
        <v>16</v>
      </c>
      <c r="Q14" s="19">
        <v>15</v>
      </c>
    </row>
    <row r="15" spans="2:17" ht="18" customHeight="1" x14ac:dyDescent="0.2">
      <c r="B15" s="133"/>
      <c r="C15" s="98" t="s">
        <v>24</v>
      </c>
      <c r="D15" s="99" t="s">
        <v>25</v>
      </c>
      <c r="E15" s="29">
        <v>1.2</v>
      </c>
      <c r="F15" s="30">
        <v>1.3</v>
      </c>
      <c r="G15" s="30">
        <v>1.4</v>
      </c>
      <c r="H15" s="30">
        <v>1.4</v>
      </c>
      <c r="I15" s="30">
        <v>1.5</v>
      </c>
      <c r="J15" s="30">
        <v>1.4</v>
      </c>
      <c r="K15" s="30">
        <v>1.4</v>
      </c>
      <c r="L15" s="30">
        <v>1.4</v>
      </c>
      <c r="M15" s="30">
        <v>1.6</v>
      </c>
      <c r="N15" s="30">
        <v>1.3</v>
      </c>
      <c r="O15" s="30">
        <v>1.4</v>
      </c>
      <c r="P15" s="30">
        <v>1.5</v>
      </c>
      <c r="Q15" s="30">
        <v>1.5</v>
      </c>
    </row>
    <row r="16" spans="2:17" ht="18" customHeight="1" x14ac:dyDescent="0.2">
      <c r="B16" s="134"/>
      <c r="C16" s="100" t="s">
        <v>18</v>
      </c>
      <c r="D16" s="83" t="s">
        <v>17</v>
      </c>
      <c r="E16" s="31">
        <v>207.1</v>
      </c>
      <c r="F16" s="32">
        <v>213.3</v>
      </c>
      <c r="G16" s="32">
        <v>193.8</v>
      </c>
      <c r="H16" s="32">
        <v>187.5</v>
      </c>
      <c r="I16" s="32">
        <v>188.2</v>
      </c>
      <c r="J16" s="32">
        <v>187.5</v>
      </c>
      <c r="K16" s="32">
        <v>193.8</v>
      </c>
      <c r="L16" s="32">
        <v>200</v>
      </c>
      <c r="M16" s="32">
        <v>183.3</v>
      </c>
      <c r="N16" s="32">
        <v>233.3</v>
      </c>
      <c r="O16" s="32">
        <v>225</v>
      </c>
      <c r="P16" s="32">
        <v>211.8</v>
      </c>
      <c r="Q16" s="32">
        <v>235.3</v>
      </c>
    </row>
    <row r="17" spans="2:16" ht="14.1" customHeight="1" x14ac:dyDescent="0.2">
      <c r="B17" s="9" t="s">
        <v>77</v>
      </c>
    </row>
    <row r="18" spans="2:16" ht="14.1" customHeight="1" x14ac:dyDescent="0.2">
      <c r="B18" s="9" t="s">
        <v>76</v>
      </c>
    </row>
    <row r="19" spans="2:16" ht="14.1" customHeight="1" x14ac:dyDescent="0.2">
      <c r="B19" s="9"/>
      <c r="P19" s="42" t="s">
        <v>9</v>
      </c>
    </row>
  </sheetData>
  <mergeCells count="3">
    <mergeCell ref="B3:B6"/>
    <mergeCell ref="B8:B11"/>
    <mergeCell ref="B13:B16"/>
  </mergeCells>
  <phoneticPr fontId="8" type="noConversion"/>
  <hyperlinks>
    <hyperlink ref="P19" location="ÍNDICE!A1" display="Voltar ao índice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40.5703125" customWidth="1"/>
    <col min="3" max="3" width="10.5703125" customWidth="1"/>
    <col min="4" max="16" width="12.7109375" customWidth="1"/>
  </cols>
  <sheetData>
    <row r="1" spans="2:16" ht="24" customHeight="1" x14ac:dyDescent="0.2">
      <c r="B1" s="37" t="s">
        <v>94</v>
      </c>
      <c r="C1" s="17"/>
    </row>
    <row r="2" spans="2:16" ht="21.95" customHeight="1" x14ac:dyDescent="0.2">
      <c r="B2" s="1" t="s">
        <v>15</v>
      </c>
      <c r="C2" s="1" t="s">
        <v>2</v>
      </c>
      <c r="D2" s="18">
        <v>2010</v>
      </c>
      <c r="E2" s="18">
        <v>2011</v>
      </c>
      <c r="F2" s="18">
        <v>2012</v>
      </c>
      <c r="G2" s="18">
        <v>2013</v>
      </c>
      <c r="H2" s="18">
        <v>2014</v>
      </c>
      <c r="I2" s="18">
        <v>2015</v>
      </c>
      <c r="J2" s="18">
        <v>2016</v>
      </c>
      <c r="K2" s="18">
        <v>2017</v>
      </c>
      <c r="L2" s="18">
        <v>2018</v>
      </c>
      <c r="M2" s="18">
        <v>2019</v>
      </c>
      <c r="N2" s="18">
        <v>2020</v>
      </c>
      <c r="O2" s="18">
        <v>2021</v>
      </c>
      <c r="P2" s="18">
        <v>2022</v>
      </c>
    </row>
    <row r="3" spans="2:16" ht="21.95" customHeight="1" x14ac:dyDescent="0.2">
      <c r="B3" s="102" t="s">
        <v>27</v>
      </c>
      <c r="C3" s="103" t="s">
        <v>65</v>
      </c>
      <c r="D3" s="6">
        <v>170216</v>
      </c>
      <c r="E3" s="6">
        <v>185016</v>
      </c>
      <c r="F3" s="6">
        <v>187028</v>
      </c>
      <c r="G3" s="6">
        <v>180155</v>
      </c>
      <c r="H3" s="6">
        <v>167322</v>
      </c>
      <c r="I3" s="6">
        <v>184918</v>
      </c>
      <c r="J3" s="6">
        <v>169289</v>
      </c>
      <c r="K3" s="6">
        <v>179777</v>
      </c>
      <c r="L3" s="6">
        <v>160794</v>
      </c>
      <c r="M3" s="6">
        <v>161496</v>
      </c>
      <c r="N3" s="6">
        <v>132792</v>
      </c>
      <c r="O3" s="6">
        <v>175904</v>
      </c>
      <c r="P3" s="6">
        <v>155573</v>
      </c>
    </row>
    <row r="4" spans="2:16" ht="21.95" customHeight="1" x14ac:dyDescent="0.2">
      <c r="B4" s="104" t="s">
        <v>92</v>
      </c>
      <c r="C4" s="105" t="s">
        <v>65</v>
      </c>
      <c r="D4" s="19">
        <v>14.5</v>
      </c>
      <c r="E4" s="19">
        <v>18</v>
      </c>
      <c r="F4" s="19">
        <v>13967</v>
      </c>
      <c r="G4" s="19">
        <v>564.41800000000001</v>
      </c>
      <c r="H4" s="19">
        <v>1728.3119999999999</v>
      </c>
      <c r="I4" s="19">
        <v>2342.6669999999999</v>
      </c>
      <c r="J4" s="19">
        <v>1829.3720000000001</v>
      </c>
      <c r="K4" s="19">
        <v>800</v>
      </c>
      <c r="L4" s="19">
        <v>3.52</v>
      </c>
      <c r="M4" s="19">
        <v>3664.873</v>
      </c>
      <c r="N4" s="19">
        <v>3454.3270000000002</v>
      </c>
      <c r="O4" s="19"/>
      <c r="P4" s="19"/>
    </row>
    <row r="5" spans="2:16" ht="21.95" customHeight="1" x14ac:dyDescent="0.2">
      <c r="B5" s="106" t="s">
        <v>93</v>
      </c>
      <c r="C5" s="107" t="s">
        <v>17</v>
      </c>
      <c r="D5" s="67">
        <f t="shared" ref="D5:N5" si="0">D4/D3*100</f>
        <v>8.5185881468252105E-3</v>
      </c>
      <c r="E5" s="67">
        <f t="shared" si="0"/>
        <v>9.7288883123621741E-3</v>
      </c>
      <c r="F5" s="67">
        <f t="shared" si="0"/>
        <v>7.4678657741086898</v>
      </c>
      <c r="G5" s="67">
        <f t="shared" si="0"/>
        <v>0.31329577308428852</v>
      </c>
      <c r="H5" s="67">
        <f t="shared" si="0"/>
        <v>1.0329257360060242</v>
      </c>
      <c r="I5" s="67">
        <f t="shared" si="0"/>
        <v>1.2668680171751803</v>
      </c>
      <c r="J5" s="67">
        <f t="shared" si="0"/>
        <v>1.080620713690789</v>
      </c>
      <c r="K5" s="67">
        <f t="shared" si="0"/>
        <v>0.44499574472819103</v>
      </c>
      <c r="L5" s="71">
        <f t="shared" si="0"/>
        <v>2.189136410562583E-3</v>
      </c>
      <c r="M5" s="67">
        <f t="shared" si="0"/>
        <v>2.2693274136820727</v>
      </c>
      <c r="N5" s="67">
        <f t="shared" si="0"/>
        <v>2.6013065546117238</v>
      </c>
      <c r="O5" s="68"/>
      <c r="P5" s="68"/>
    </row>
    <row r="6" spans="2:16" x14ac:dyDescent="0.2">
      <c r="B6" s="69"/>
    </row>
    <row r="8" spans="2:16" x14ac:dyDescent="0.2">
      <c r="O8" s="10" t="s">
        <v>9</v>
      </c>
    </row>
  </sheetData>
  <hyperlinks>
    <hyperlink ref="O8" location="ÍNDICE!A1" display="Voltar ao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31.28515625" style="2" customWidth="1"/>
    <col min="3" max="3" width="10.85546875" style="2" customWidth="1"/>
    <col min="4" max="16" width="12.7109375" style="2" customWidth="1"/>
    <col min="17" max="16384" width="9.140625" style="2"/>
  </cols>
  <sheetData>
    <row r="1" spans="2:16" ht="25.5" customHeight="1" x14ac:dyDescent="0.2">
      <c r="B1" s="37" t="s">
        <v>58</v>
      </c>
    </row>
    <row r="2" spans="2:16" ht="23.25" customHeight="1" x14ac:dyDescent="0.2">
      <c r="B2" s="1" t="s">
        <v>15</v>
      </c>
      <c r="C2" s="1" t="s">
        <v>2</v>
      </c>
      <c r="D2" s="18">
        <v>2010</v>
      </c>
      <c r="E2" s="18">
        <v>2011</v>
      </c>
      <c r="F2" s="18">
        <v>2012</v>
      </c>
      <c r="G2" s="18">
        <v>2013</v>
      </c>
      <c r="H2" s="18">
        <v>2014</v>
      </c>
      <c r="I2" s="18">
        <v>2015</v>
      </c>
      <c r="J2" s="18">
        <v>2016</v>
      </c>
      <c r="K2" s="18">
        <v>2017</v>
      </c>
      <c r="L2" s="18">
        <v>2018</v>
      </c>
      <c r="M2" s="18">
        <v>2019</v>
      </c>
      <c r="N2" s="18">
        <v>2020</v>
      </c>
      <c r="O2" s="18">
        <v>2021</v>
      </c>
      <c r="P2" s="18">
        <v>2022</v>
      </c>
    </row>
    <row r="3" spans="2:16" ht="18" customHeight="1" x14ac:dyDescent="0.2">
      <c r="B3" s="102" t="s">
        <v>27</v>
      </c>
      <c r="C3" s="103" t="s">
        <v>65</v>
      </c>
      <c r="D3" s="35">
        <v>170216</v>
      </c>
      <c r="E3" s="35">
        <v>185016</v>
      </c>
      <c r="F3" s="35">
        <v>187028</v>
      </c>
      <c r="G3" s="35">
        <v>180155</v>
      </c>
      <c r="H3" s="35">
        <v>167322</v>
      </c>
      <c r="I3" s="35">
        <v>184918</v>
      </c>
      <c r="J3" s="35">
        <v>169289</v>
      </c>
      <c r="K3" s="35">
        <v>179777</v>
      </c>
      <c r="L3" s="35">
        <v>160794</v>
      </c>
      <c r="M3" s="35">
        <v>161496</v>
      </c>
      <c r="N3" s="35">
        <v>132792</v>
      </c>
      <c r="O3" s="35">
        <v>175904</v>
      </c>
      <c r="P3" s="35">
        <v>155573</v>
      </c>
    </row>
    <row r="4" spans="2:16" ht="18" customHeight="1" x14ac:dyDescent="0.2">
      <c r="B4" s="104" t="s">
        <v>28</v>
      </c>
      <c r="C4" s="105" t="s">
        <v>65</v>
      </c>
      <c r="D4" s="13">
        <v>114541.18800000001</v>
      </c>
      <c r="E4" s="13">
        <v>120996.62999999999</v>
      </c>
      <c r="F4" s="13">
        <v>111898.21199999998</v>
      </c>
      <c r="G4" s="13">
        <v>109218.63</v>
      </c>
      <c r="H4" s="13">
        <v>111323.912</v>
      </c>
      <c r="I4" s="13">
        <v>162805.06599999999</v>
      </c>
      <c r="J4" s="13">
        <v>182001.57500000004</v>
      </c>
      <c r="K4" s="13">
        <v>125471.239</v>
      </c>
      <c r="L4" s="13">
        <v>159989.69899999999</v>
      </c>
      <c r="M4" s="13">
        <v>183792.02299999999</v>
      </c>
      <c r="N4" s="13">
        <v>219575.16799999998</v>
      </c>
      <c r="O4" s="13">
        <v>161029.40199999997</v>
      </c>
      <c r="P4" s="13">
        <v>222946.80100000001</v>
      </c>
    </row>
    <row r="5" spans="2:16" ht="18" customHeight="1" x14ac:dyDescent="0.2">
      <c r="B5" s="106" t="s">
        <v>29</v>
      </c>
      <c r="C5" s="107" t="s">
        <v>65</v>
      </c>
      <c r="D5" s="38">
        <v>32184.434999999998</v>
      </c>
      <c r="E5" s="38">
        <v>27004.7</v>
      </c>
      <c r="F5" s="38">
        <v>21013.120999999999</v>
      </c>
      <c r="G5" s="38">
        <v>33612.664000000004</v>
      </c>
      <c r="H5" s="38">
        <v>75394.212</v>
      </c>
      <c r="I5" s="38">
        <v>60455.072</v>
      </c>
      <c r="J5" s="38">
        <v>92007.864999999991</v>
      </c>
      <c r="K5" s="38">
        <v>80360.425000000003</v>
      </c>
      <c r="L5" s="38">
        <v>83162.888999999996</v>
      </c>
      <c r="M5" s="38">
        <v>87319.736999999994</v>
      </c>
      <c r="N5" s="38">
        <v>85437.028000000006</v>
      </c>
      <c r="O5" s="38">
        <v>96694.569999999992</v>
      </c>
      <c r="P5" s="38">
        <v>105689.209</v>
      </c>
    </row>
    <row r="6" spans="2:16" ht="11.25" customHeight="1" x14ac:dyDescent="0.2">
      <c r="B6" s="98"/>
      <c r="C6" s="10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2:16" ht="24" customHeight="1" x14ac:dyDescent="0.2">
      <c r="B7" s="112" t="s">
        <v>30</v>
      </c>
      <c r="C7" s="109" t="s">
        <v>17</v>
      </c>
      <c r="D7" s="39">
        <f t="shared" ref="D7:E7" si="0">(D5/D3)*100</f>
        <v>18.907996310570098</v>
      </c>
      <c r="E7" s="39">
        <f t="shared" si="0"/>
        <v>14.59587278938038</v>
      </c>
      <c r="F7" s="39">
        <f>(F5/F3)*100</f>
        <v>11.235280813568021</v>
      </c>
      <c r="G7" s="39">
        <f>(G5/G3)*100</f>
        <v>18.657635924620468</v>
      </c>
      <c r="H7" s="39">
        <f>(H5/H3)*100</f>
        <v>45.059353820776707</v>
      </c>
      <c r="I7" s="39">
        <f t="shared" ref="I7:J7" si="1">(I5/I3)*100</f>
        <v>32.692908207962446</v>
      </c>
      <c r="J7" s="39">
        <f t="shared" si="1"/>
        <v>54.34958266632799</v>
      </c>
      <c r="K7" s="39">
        <f t="shared" ref="K7:L7" si="2">(K5/K3)*100</f>
        <v>44.700058961936179</v>
      </c>
      <c r="L7" s="39">
        <f t="shared" si="2"/>
        <v>51.72014440837345</v>
      </c>
      <c r="M7" s="39">
        <f t="shared" ref="M7:N7" si="3">(M5/M3)*100</f>
        <v>54.069287784217558</v>
      </c>
      <c r="N7" s="39">
        <f t="shared" si="3"/>
        <v>64.338987288390868</v>
      </c>
      <c r="O7" s="39">
        <f t="shared" ref="O7:P7" si="4">(O5/O3)*100</f>
        <v>54.970080271056929</v>
      </c>
      <c r="P7" s="39">
        <f t="shared" si="4"/>
        <v>67.935444453729119</v>
      </c>
    </row>
    <row r="8" spans="2:16" ht="24" customHeight="1" x14ac:dyDescent="0.2">
      <c r="B8" s="113" t="s">
        <v>31</v>
      </c>
      <c r="C8" s="110" t="s">
        <v>65</v>
      </c>
      <c r="D8" s="35">
        <f t="shared" ref="D8:E8" si="5">D3+D4-D5</f>
        <v>252572.75300000003</v>
      </c>
      <c r="E8" s="35">
        <f t="shared" si="5"/>
        <v>279007.93</v>
      </c>
      <c r="F8" s="35">
        <f>F3+F4-F5</f>
        <v>277913.09100000001</v>
      </c>
      <c r="G8" s="35">
        <f>G3+G4-G5</f>
        <v>255760.96600000001</v>
      </c>
      <c r="H8" s="35">
        <f>H3+H4-H5</f>
        <v>203251.7</v>
      </c>
      <c r="I8" s="35">
        <f t="shared" ref="I8:J8" si="6">I3+I4-I5</f>
        <v>287267.99400000001</v>
      </c>
      <c r="J8" s="35">
        <f t="shared" si="6"/>
        <v>259282.71000000008</v>
      </c>
      <c r="K8" s="35">
        <f t="shared" ref="K8:L8" si="7">K3+K4-K5</f>
        <v>224887.81400000001</v>
      </c>
      <c r="L8" s="35">
        <f t="shared" si="7"/>
        <v>237620.81000000003</v>
      </c>
      <c r="M8" s="35">
        <f t="shared" ref="M8:N8" si="8">M3+M4-M5</f>
        <v>257968.28599999999</v>
      </c>
      <c r="N8" s="35">
        <f t="shared" si="8"/>
        <v>266930.13999999996</v>
      </c>
      <c r="O8" s="35">
        <f t="shared" ref="O8:P8" si="9">O3+O4-O5</f>
        <v>240238.83199999999</v>
      </c>
      <c r="P8" s="35">
        <f t="shared" si="9"/>
        <v>272830.59199999995</v>
      </c>
    </row>
    <row r="9" spans="2:16" ht="24" customHeight="1" x14ac:dyDescent="0.2">
      <c r="B9" s="114" t="s">
        <v>18</v>
      </c>
      <c r="C9" s="111" t="s">
        <v>17</v>
      </c>
      <c r="D9" s="40">
        <f t="shared" ref="D9:E9" si="10">(D3/D8)*100</f>
        <v>67.392859276471512</v>
      </c>
      <c r="E9" s="40">
        <f t="shared" si="10"/>
        <v>66.312093710024655</v>
      </c>
      <c r="F9" s="40">
        <f>(F3/F8)*100</f>
        <v>67.297297628919537</v>
      </c>
      <c r="G9" s="40">
        <f>(G3/G8)*100</f>
        <v>70.43881746990273</v>
      </c>
      <c r="H9" s="40">
        <f>(H3/H8)*100</f>
        <v>82.322558679705992</v>
      </c>
      <c r="I9" s="40">
        <f t="shared" ref="I9:J9" si="11">(I3/I8)*100</f>
        <v>64.371250491622817</v>
      </c>
      <c r="J9" s="40">
        <f t="shared" si="11"/>
        <v>65.291279931469376</v>
      </c>
      <c r="K9" s="40">
        <f t="shared" ref="K9:L9" si="12">(K3/K8)*100</f>
        <v>79.940747700984801</v>
      </c>
      <c r="L9" s="40">
        <f t="shared" si="12"/>
        <v>67.668315750628068</v>
      </c>
      <c r="M9" s="40">
        <f t="shared" ref="M9:N9" si="13">(M3/M8)*100</f>
        <v>62.603044158691667</v>
      </c>
      <c r="N9" s="40">
        <f t="shared" si="13"/>
        <v>49.747847882595806</v>
      </c>
      <c r="O9" s="40">
        <f t="shared" ref="O9:P9" si="14">(O3/O8)*100</f>
        <v>73.22046920374639</v>
      </c>
      <c r="P9" s="40">
        <f t="shared" si="14"/>
        <v>57.021831334808681</v>
      </c>
    </row>
    <row r="10" spans="2:16" ht="26.1" customHeight="1" x14ac:dyDescent="0.2">
      <c r="B10" s="115" t="s">
        <v>32</v>
      </c>
      <c r="C10" s="107" t="s">
        <v>17</v>
      </c>
      <c r="D10" s="41">
        <f t="shared" ref="D10:E10" si="15">(D3-D5)/D8*100</f>
        <v>54.650219930888575</v>
      </c>
      <c r="E10" s="41">
        <f t="shared" si="15"/>
        <v>56.633264868134745</v>
      </c>
      <c r="F10" s="41">
        <f>(F3-F5)/F8*100</f>
        <v>59.736257260367779</v>
      </c>
      <c r="G10" s="41">
        <f>(G3-G5)/G8*100</f>
        <v>57.296599356760325</v>
      </c>
      <c r="H10" s="41">
        <f>(H3-H5)/H8*100</f>
        <v>45.228545689900749</v>
      </c>
      <c r="I10" s="41">
        <f t="shared" ref="I10:J10" si="16">(I3-I5)/I8*100</f>
        <v>43.32641665607899</v>
      </c>
      <c r="J10" s="41">
        <f t="shared" si="16"/>
        <v>29.805741771211814</v>
      </c>
      <c r="K10" s="41">
        <f t="shared" ref="K10:L10" si="17">(K3-K5)/K8*100</f>
        <v>44.207186344031953</v>
      </c>
      <c r="L10" s="41">
        <f t="shared" si="17"/>
        <v>32.670165125689117</v>
      </c>
      <c r="M10" s="41">
        <f t="shared" ref="M10:N10" si="18">(M3-M5)/M8*100</f>
        <v>28.754024050847864</v>
      </c>
      <c r="N10" s="41">
        <f t="shared" si="18"/>
        <v>17.740586357164464</v>
      </c>
      <c r="O10" s="41">
        <f t="shared" ref="O10:P10" si="19">(O3-O5)/O8*100</f>
        <v>32.971118507602469</v>
      </c>
      <c r="P10" s="41">
        <f t="shared" si="19"/>
        <v>18.283796781850626</v>
      </c>
    </row>
    <row r="11" spans="2:16" x14ac:dyDescent="0.2">
      <c r="B11" s="11" t="s">
        <v>33</v>
      </c>
    </row>
    <row r="12" spans="2:16" x14ac:dyDescent="0.2">
      <c r="B12" s="9" t="s">
        <v>111</v>
      </c>
    </row>
    <row r="13" spans="2:16" ht="12.75" customHeight="1" x14ac:dyDescent="0.2">
      <c r="B13" s="11" t="s">
        <v>34</v>
      </c>
      <c r="O13" s="10" t="s">
        <v>9</v>
      </c>
    </row>
    <row r="14" spans="2:16" x14ac:dyDescent="0.2">
      <c r="B14" s="11" t="s">
        <v>35</v>
      </c>
    </row>
    <row r="15" spans="2:16" x14ac:dyDescent="0.2">
      <c r="B15" s="11" t="s">
        <v>36</v>
      </c>
    </row>
    <row r="16" spans="2:16" x14ac:dyDescent="0.2">
      <c r="B16" s="11" t="s">
        <v>37</v>
      </c>
    </row>
    <row r="17" spans="3:6" x14ac:dyDescent="0.2">
      <c r="D17"/>
      <c r="E17"/>
      <c r="F17"/>
    </row>
    <row r="18" spans="3:6" x14ac:dyDescent="0.2">
      <c r="C18"/>
      <c r="D18"/>
      <c r="E18"/>
      <c r="F18"/>
    </row>
    <row r="19" spans="3:6" x14ac:dyDescent="0.2">
      <c r="C19"/>
      <c r="D19"/>
      <c r="E19"/>
      <c r="F19"/>
    </row>
    <row r="20" spans="3:6" x14ac:dyDescent="0.2">
      <c r="C20"/>
      <c r="D20"/>
      <c r="E20"/>
      <c r="F20"/>
    </row>
    <row r="21" spans="3:6" x14ac:dyDescent="0.2">
      <c r="C21"/>
      <c r="D21"/>
      <c r="E21"/>
      <c r="F21"/>
    </row>
    <row r="22" spans="3:6" x14ac:dyDescent="0.2">
      <c r="C22"/>
      <c r="D22"/>
      <c r="E22"/>
      <c r="F22"/>
    </row>
    <row r="23" spans="3:6" x14ac:dyDescent="0.2">
      <c r="C23"/>
      <c r="D23"/>
      <c r="E23"/>
      <c r="F23"/>
    </row>
    <row r="24" spans="3:6" x14ac:dyDescent="0.2">
      <c r="C24"/>
      <c r="D24"/>
      <c r="E24"/>
      <c r="F24"/>
    </row>
    <row r="25" spans="3:6" x14ac:dyDescent="0.2">
      <c r="C25"/>
      <c r="D25"/>
      <c r="E25"/>
      <c r="F25"/>
    </row>
    <row r="26" spans="3:6" x14ac:dyDescent="0.2">
      <c r="C26"/>
      <c r="D26"/>
      <c r="E26"/>
      <c r="F26"/>
    </row>
    <row r="27" spans="3:6" x14ac:dyDescent="0.2">
      <c r="C27"/>
      <c r="D27"/>
      <c r="E27"/>
      <c r="F27"/>
    </row>
    <row r="28" spans="3:6" x14ac:dyDescent="0.2">
      <c r="C28"/>
      <c r="D28"/>
      <c r="E28"/>
      <c r="F28"/>
    </row>
  </sheetData>
  <phoneticPr fontId="8" type="noConversion"/>
  <hyperlinks>
    <hyperlink ref="O13" location="ÍNDICE!A1" display="Voltar ao índice"/>
  </hyperlink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2</vt:i4>
      </vt:variant>
    </vt:vector>
  </HeadingPairs>
  <TitlesOfParts>
    <vt:vector size="10" baseType="lpstr">
      <vt:lpstr>ÍNDICE</vt:lpstr>
      <vt:lpstr>1</vt:lpstr>
      <vt:lpstr>2</vt:lpstr>
      <vt:lpstr>3</vt:lpstr>
      <vt:lpstr>4</vt:lpstr>
      <vt:lpstr>5</vt:lpstr>
      <vt:lpstr>6</vt:lpstr>
      <vt:lpstr>7</vt:lpstr>
      <vt:lpstr>'1'!Área_de_Impressão</vt:lpstr>
      <vt:lpstr>'4'!Área_de_Impressão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2019-08-08T09:10:58Z</cp:lastPrinted>
  <dcterms:created xsi:type="dcterms:W3CDTF">2011-09-19T15:33:05Z</dcterms:created>
  <dcterms:modified xsi:type="dcterms:W3CDTF">2023-09-05T10:28:06Z</dcterms:modified>
</cp:coreProperties>
</file>