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Frutos\"/>
    </mc:Choice>
  </mc:AlternateContent>
  <bookViews>
    <workbookView xWindow="1695" yWindow="-210" windowWidth="12420" windowHeight="8055" tabRatio="610"/>
  </bookViews>
  <sheets>
    <sheet name="ÍNDICE" sheetId="1" r:id="rId1"/>
    <sheet name="1" sheetId="2" r:id="rId2"/>
    <sheet name="2" sheetId="3" r:id="rId3"/>
    <sheet name="3" sheetId="4" r:id="rId4"/>
    <sheet name="4" sheetId="7" r:id="rId5"/>
    <sheet name="5" sheetId="8" r:id="rId6"/>
  </sheets>
  <definedNames>
    <definedName name="_xlnm.Print_Area" localSheetId="1">'1'!$B$1:$M$21</definedName>
    <definedName name="_xlnm.Print_Area" localSheetId="2">'2'!$B$1:$G$15</definedName>
    <definedName name="_xlnm.Print_Area" localSheetId="3">'3'!$B$1:$P$25</definedName>
    <definedName name="_xlnm.Print_Area" localSheetId="5">'5'!$B$1:$F$21</definedName>
  </definedNames>
  <calcPr calcId="152511"/>
</workbook>
</file>

<file path=xl/calcChain.xml><?xml version="1.0" encoding="utf-8"?>
<calcChain xmlns="http://schemas.openxmlformats.org/spreadsheetml/2006/main">
  <c r="L23" i="4" l="1"/>
  <c r="K23" i="4"/>
  <c r="H23" i="4"/>
  <c r="G23" i="4"/>
  <c r="L21" i="8" l="1"/>
  <c r="H21" i="8"/>
  <c r="P20" i="8"/>
  <c r="L20" i="8"/>
  <c r="H20" i="8"/>
  <c r="D20" i="8"/>
  <c r="P19" i="8"/>
  <c r="P21" i="8" s="1"/>
  <c r="O19" i="8"/>
  <c r="O21" i="8" s="1"/>
  <c r="N19" i="8"/>
  <c r="N21" i="8" s="1"/>
  <c r="M19" i="8"/>
  <c r="M20" i="8" s="1"/>
  <c r="L19" i="8"/>
  <c r="K19" i="8"/>
  <c r="K21" i="8" s="1"/>
  <c r="J19" i="8"/>
  <c r="J21" i="8" s="1"/>
  <c r="I19" i="8"/>
  <c r="I20" i="8" s="1"/>
  <c r="H19" i="8"/>
  <c r="G19" i="8"/>
  <c r="G21" i="8" s="1"/>
  <c r="F19" i="8"/>
  <c r="F21" i="8" s="1"/>
  <c r="E19" i="8"/>
  <c r="E20" i="8" s="1"/>
  <c r="D19" i="8"/>
  <c r="D21" i="8" s="1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N9" i="8"/>
  <c r="F9" i="8"/>
  <c r="P8" i="8"/>
  <c r="P10" i="8" s="1"/>
  <c r="O8" i="8"/>
  <c r="O10" i="8" s="1"/>
  <c r="N8" i="8"/>
  <c r="N10" i="8" s="1"/>
  <c r="M8" i="8"/>
  <c r="M9" i="8" s="1"/>
  <c r="L8" i="8"/>
  <c r="L10" i="8" s="1"/>
  <c r="K8" i="8"/>
  <c r="K10" i="8" s="1"/>
  <c r="J8" i="8"/>
  <c r="J10" i="8" s="1"/>
  <c r="I8" i="8"/>
  <c r="I9" i="8" s="1"/>
  <c r="H8" i="8"/>
  <c r="H10" i="8" s="1"/>
  <c r="G8" i="8"/>
  <c r="G10" i="8" s="1"/>
  <c r="F8" i="8"/>
  <c r="F10" i="8" s="1"/>
  <c r="E8" i="8"/>
  <c r="E9" i="8" s="1"/>
  <c r="D8" i="8"/>
  <c r="D10" i="8" s="1"/>
  <c r="P7" i="8"/>
  <c r="O7" i="8"/>
  <c r="N7" i="8"/>
  <c r="M7" i="8"/>
  <c r="L7" i="8"/>
  <c r="K7" i="8"/>
  <c r="J7" i="8"/>
  <c r="I7" i="8"/>
  <c r="H7" i="8"/>
  <c r="G7" i="8"/>
  <c r="F7" i="8"/>
  <c r="E7" i="8"/>
  <c r="D7" i="8"/>
  <c r="P23" i="4"/>
  <c r="O23" i="4"/>
  <c r="P12" i="4"/>
  <c r="O12" i="4"/>
  <c r="L12" i="4"/>
  <c r="K12" i="4"/>
  <c r="H12" i="4"/>
  <c r="G12" i="4"/>
  <c r="D12" i="4"/>
  <c r="C12" i="4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Q8" i="3"/>
  <c r="P8" i="3"/>
  <c r="O8" i="3"/>
  <c r="N8" i="3"/>
  <c r="M8" i="3"/>
  <c r="L8" i="3"/>
  <c r="K8" i="3"/>
  <c r="J8" i="3"/>
  <c r="I8" i="3"/>
  <c r="H8" i="3"/>
  <c r="G8" i="3"/>
  <c r="F8" i="3"/>
  <c r="E8" i="3"/>
  <c r="Q5" i="3"/>
  <c r="P5" i="3"/>
  <c r="O5" i="3"/>
  <c r="N5" i="3"/>
  <c r="M5" i="3"/>
  <c r="L5" i="3"/>
  <c r="K5" i="3"/>
  <c r="J5" i="3"/>
  <c r="I5" i="3"/>
  <c r="H5" i="3"/>
  <c r="G5" i="3"/>
  <c r="F5" i="3"/>
  <c r="E5" i="3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Q8" i="2"/>
  <c r="P8" i="2"/>
  <c r="O8" i="2"/>
  <c r="N8" i="2"/>
  <c r="M8" i="2"/>
  <c r="L8" i="2"/>
  <c r="K8" i="2"/>
  <c r="J8" i="2"/>
  <c r="I8" i="2"/>
  <c r="H8" i="2"/>
  <c r="G8" i="2"/>
  <c r="F8" i="2"/>
  <c r="E8" i="2"/>
  <c r="Q5" i="2"/>
  <c r="P5" i="2"/>
  <c r="O5" i="2"/>
  <c r="N5" i="2"/>
  <c r="M5" i="2"/>
  <c r="L5" i="2"/>
  <c r="K5" i="2"/>
  <c r="J5" i="2"/>
  <c r="I5" i="2"/>
  <c r="H5" i="2"/>
  <c r="G5" i="2"/>
  <c r="F5" i="2"/>
  <c r="E5" i="2"/>
  <c r="J20" i="8" l="1"/>
  <c r="F20" i="8"/>
  <c r="N20" i="8"/>
  <c r="E10" i="8"/>
  <c r="I10" i="8"/>
  <c r="J9" i="8"/>
  <c r="M10" i="8"/>
  <c r="G9" i="8"/>
  <c r="K9" i="8"/>
  <c r="O9" i="8"/>
  <c r="D9" i="8"/>
  <c r="H9" i="8"/>
  <c r="L9" i="8"/>
  <c r="P9" i="8"/>
  <c r="E21" i="8"/>
  <c r="I21" i="8"/>
  <c r="M21" i="8"/>
  <c r="G20" i="8"/>
  <c r="K20" i="8"/>
  <c r="O20" i="8"/>
</calcChain>
</file>

<file path=xl/sharedStrings.xml><?xml version="1.0" encoding="utf-8"?>
<sst xmlns="http://schemas.openxmlformats.org/spreadsheetml/2006/main" count="203" uniqueCount="76">
  <si>
    <t>1. Comércio Internacional</t>
  </si>
  <si>
    <t>4. Área e Produção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</si>
  <si>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</si>
  <si>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</si>
  <si>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</si>
  <si>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</si>
  <si>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</si>
  <si>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</si>
  <si>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</si>
  <si>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</si>
  <si>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</si>
  <si>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</si>
  <si>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</si>
  <si>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</si>
  <si>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</si>
  <si>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Rubrica</t>
  </si>
  <si>
    <t>ha</t>
  </si>
  <si>
    <t>Produção</t>
  </si>
  <si>
    <t>Importação</t>
  </si>
  <si>
    <t>Exportação</t>
  </si>
  <si>
    <t>Orientação Exportadora</t>
  </si>
  <si>
    <t>%</t>
  </si>
  <si>
    <t>Consumo Aparente</t>
  </si>
  <si>
    <t>Grau de Auto-Aprovisionamento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</si>
  <si>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</si>
  <si>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</si>
  <si>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</si>
  <si>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</si>
  <si>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</si>
  <si>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Produto</t>
  </si>
  <si>
    <t>Preço Médio de Importação</t>
  </si>
  <si>
    <t>Países Baixos</t>
  </si>
  <si>
    <t>Amora</t>
  </si>
  <si>
    <t>Alemanha</t>
  </si>
  <si>
    <t>Bélgica</t>
  </si>
  <si>
    <t>TOTAL</t>
  </si>
  <si>
    <t>5. Indicadores de análise do Comércio Internacional</t>
  </si>
  <si>
    <t>Unid.</t>
  </si>
  <si>
    <t>ton</t>
  </si>
  <si>
    <t>Grau de Abastec. do merc. interno</t>
  </si>
  <si>
    <t>Fonte:</t>
  </si>
  <si>
    <t>2. Destinos das Saídas - UE/Países Terceiros</t>
  </si>
  <si>
    <t>Itália</t>
  </si>
  <si>
    <t>Outros países</t>
  </si>
  <si>
    <t>tonelada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</si>
  <si>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</si>
  <si>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Suécia</t>
  </si>
  <si>
    <t>3. Origens das Entradas e Destinos das Saídas</t>
  </si>
  <si>
    <t>UE</t>
  </si>
  <si>
    <t>Angola</t>
  </si>
  <si>
    <t>Códigos NC: 08102090 e 081030</t>
  </si>
  <si>
    <t>AMORA E GROSELHAS</t>
  </si>
  <si>
    <t xml:space="preserve">Amora e Groselhas - Comércio Internacional </t>
  </si>
  <si>
    <t>Amora e Groselhas - Destinos das Saídas - UE e Países Terceiros (PT)</t>
  </si>
  <si>
    <t>Groselhas</t>
  </si>
  <si>
    <t xml:space="preserve">Amora - Principais destinos das Saídas </t>
  </si>
  <si>
    <t>Amora - Principais origens das Entradas</t>
  </si>
  <si>
    <t>Amora e Groselhas - Área e Produção</t>
  </si>
  <si>
    <t>Amora - Indicadores de análise do Comércio Internacional</t>
  </si>
  <si>
    <t>Groselhas - Indicadores de análise do Comércio Internacional</t>
  </si>
  <si>
    <t>a) inclui groselhas de cachos negros, vermelhos e outras</t>
  </si>
  <si>
    <t>Notas:</t>
  </si>
  <si>
    <t>Por se tratar de fontes distintas - a produção e o comércio internacional - não são diretamente comparáveis, pelo que os indicadores calculados apresentam por vezes resultados incoerentes.</t>
  </si>
  <si>
    <t xml:space="preserve">Groselhas - Principais destinos das Saídas </t>
  </si>
  <si>
    <t>Groselhas - Principais origens das Entradas</t>
  </si>
  <si>
    <t>Polónia</t>
  </si>
  <si>
    <t>Áustria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</si>
  <si>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</si>
  <si>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</si>
  <si>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 xml:space="preserve">Groselhas </t>
    </r>
    <r>
      <rPr>
        <b/>
        <vertAlign val="superscript"/>
        <sz val="11"/>
        <color rgb="FF808000"/>
        <rFont val="Arial"/>
        <family val="2"/>
      </rPr>
      <t>a)</t>
    </r>
  </si>
  <si>
    <t>atualizado em: ago/2023</t>
  </si>
  <si>
    <t>Cabo Verde</t>
  </si>
  <si>
    <t>Abast/provisões de bordo no âmbito das trocas UE</t>
  </si>
  <si>
    <t>Emirados Árabes Unidos</t>
  </si>
  <si>
    <r>
      <t xml:space="preserve">Reino Unido </t>
    </r>
    <r>
      <rPr>
        <sz val="10"/>
        <color indexed="19"/>
        <rFont val="Arial"/>
        <family val="2"/>
      </rPr>
      <t>(não inc. Irlanda Norte)</t>
    </r>
  </si>
  <si>
    <t>Abast/provisões de bordo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</si>
</sst>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_-* #,##0\ _€_-;\-* #,##0\ _€_-;_-* &quot;-&quot;??\ _€_-;_-@_-"/>
  </numFmts>
  <fonts count="26" x14ac:knownFonts="1">
    <font>
      <sz val="10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sz val="9"/>
      <color indexed="6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theme="1" tint="0.249977111117893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8.5"/>
      <name val="Arial"/>
      <family val="2"/>
    </font>
    <font>
      <sz val="9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9.5"/>
      <name val="Arial"/>
      <family val="2"/>
    </font>
    <font>
      <b/>
      <sz val="11"/>
      <color rgb="FF808000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vertAlign val="superscript"/>
      <sz val="11"/>
      <color rgb="FF808000"/>
      <name val="Arial"/>
      <family val="2"/>
    </font>
    <font>
      <sz val="9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hair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</borders>
  <cellStyleXfs count="8">
    <xf numFmtId="0" fontId="0" fillId="0" borderId="0"/>
    <xf numFmtId="0" fontId="1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3" fillId="2" borderId="0" applyNumberFormat="0" applyProtection="0">
      <alignment horizontal="center" vertical="center"/>
    </xf>
    <xf numFmtId="0" fontId="12" fillId="0" borderId="0"/>
    <xf numFmtId="2" fontId="12" fillId="0" borderId="1" applyFill="0" applyProtection="0">
      <alignment vertical="center"/>
    </xf>
    <xf numFmtId="43" fontId="1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3" fillId="2" borderId="0" xfId="4" applyNumberFormat="1" applyFont="1" applyBorder="1" applyProtection="1">
      <alignment horizontal="center" vertical="center"/>
    </xf>
    <xf numFmtId="0" fontId="3" fillId="2" borderId="0" xfId="4" applyNumberFormat="1" applyFont="1" applyBorder="1" applyAlignment="1" applyProtection="1">
      <alignment vertical="center"/>
    </xf>
    <xf numFmtId="0" fontId="3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4" fillId="0" borderId="0" xfId="3" applyNumberFormat="1" applyFill="1" applyBorder="1" applyAlignment="1" applyProtection="1">
      <alignment horizontal="right" vertical="center"/>
    </xf>
    <xf numFmtId="1" fontId="0" fillId="0" borderId="0" xfId="0" applyNumberFormat="1" applyAlignment="1">
      <alignment vertical="center"/>
    </xf>
    <xf numFmtId="0" fontId="4" fillId="0" borderId="0" xfId="3" applyNumberFormat="1" applyFont="1" applyFill="1" applyBorder="1" applyAlignment="1" applyProtection="1">
      <alignment horizontal="right" vertical="center"/>
    </xf>
    <xf numFmtId="3" fontId="0" fillId="0" borderId="0" xfId="0" applyNumberFormat="1" applyAlignment="1">
      <alignment vertical="center"/>
    </xf>
    <xf numFmtId="1" fontId="0" fillId="0" borderId="0" xfId="0" applyNumberFormat="1"/>
    <xf numFmtId="0" fontId="8" fillId="2" borderId="0" xfId="4" applyNumberFormat="1" applyFont="1" applyBorder="1" applyAlignment="1" applyProtection="1">
      <alignment vertical="center"/>
    </xf>
    <xf numFmtId="3" fontId="0" fillId="0" borderId="0" xfId="0" applyNumberFormat="1"/>
    <xf numFmtId="3" fontId="4" fillId="0" borderId="0" xfId="0" applyNumberFormat="1" applyFont="1" applyAlignment="1">
      <alignment horizontal="right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3" fillId="2" borderId="0" xfId="4" quotePrefix="1" applyNumberFormat="1" applyFont="1" applyBorder="1" applyAlignment="1" applyProtection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8" fillId="2" borderId="0" xfId="4" applyNumberFormat="1" applyFont="1" applyBorder="1" applyProtection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4" borderId="4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3" applyAlignment="1">
      <alignment horizontal="right"/>
    </xf>
    <xf numFmtId="0" fontId="2" fillId="0" borderId="0" xfId="0" applyFont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4" borderId="3" xfId="0" applyNumberFormat="1" applyFill="1" applyBorder="1" applyAlignment="1">
      <alignment vertical="center"/>
    </xf>
    <xf numFmtId="3" fontId="0" fillId="4" borderId="3" xfId="0" applyNumberFormat="1" applyFill="1" applyBorder="1" applyAlignment="1">
      <alignment horizontal="right" vertical="center"/>
    </xf>
    <xf numFmtId="0" fontId="11" fillId="0" borderId="0" xfId="0" applyFont="1"/>
    <xf numFmtId="3" fontId="0" fillId="0" borderId="6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3" fontId="0" fillId="5" borderId="0" xfId="0" applyNumberFormat="1" applyFill="1" applyBorder="1" applyAlignment="1">
      <alignment vertical="center"/>
    </xf>
    <xf numFmtId="165" fontId="0" fillId="5" borderId="6" xfId="0" applyNumberForma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7" xfId="0" applyNumberFormat="1" applyFill="1" applyBorder="1" applyAlignment="1">
      <alignment horizontal="right" vertical="center"/>
    </xf>
    <xf numFmtId="0" fontId="14" fillId="6" borderId="0" xfId="5" applyFont="1" applyFill="1" applyAlignment="1">
      <alignment horizontal="center" vertical="center"/>
    </xf>
    <xf numFmtId="0" fontId="15" fillId="6" borderId="0" xfId="5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2" fillId="0" borderId="0" xfId="0" quotePrefix="1" applyFont="1" applyFill="1" applyAlignment="1">
      <alignment horizontal="left" vertical="center"/>
    </xf>
    <xf numFmtId="1" fontId="0" fillId="0" borderId="0" xfId="0" applyNumberFormat="1" applyFill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0" fontId="5" fillId="4" borderId="0" xfId="0" applyNumberFormat="1" applyFont="1" applyFill="1" applyAlignment="1" applyProtection="1">
      <alignment vertical="center"/>
    </xf>
    <xf numFmtId="3" fontId="0" fillId="4" borderId="0" xfId="0" applyNumberFormat="1" applyFill="1" applyBorder="1" applyAlignment="1">
      <alignment vertical="center"/>
    </xf>
    <xf numFmtId="0" fontId="5" fillId="3" borderId="0" xfId="0" applyNumberFormat="1" applyFont="1" applyFill="1" applyAlignment="1" applyProtection="1">
      <alignment vertical="center"/>
    </xf>
    <xf numFmtId="3" fontId="0" fillId="3" borderId="0" xfId="0" applyNumberFormat="1" applyFill="1" applyBorder="1" applyAlignment="1">
      <alignment vertical="center"/>
    </xf>
    <xf numFmtId="0" fontId="5" fillId="0" borderId="0" xfId="0" quotePrefix="1" applyNumberFormat="1" applyFont="1" applyFill="1" applyAlignment="1" applyProtection="1">
      <alignment horizontal="left" vertical="center"/>
    </xf>
    <xf numFmtId="0" fontId="5" fillId="3" borderId="4" xfId="0" applyNumberFormat="1" applyFont="1" applyFill="1" applyBorder="1" applyAlignment="1" applyProtection="1">
      <alignment vertical="center"/>
    </xf>
    <xf numFmtId="0" fontId="4" fillId="7" borderId="0" xfId="3" applyNumberFormat="1" applyFont="1" applyFill="1" applyBorder="1" applyAlignment="1" applyProtection="1">
      <alignment vertical="center"/>
    </xf>
    <xf numFmtId="0" fontId="4" fillId="7" borderId="0" xfId="3" quotePrefix="1" applyNumberFormat="1" applyFont="1" applyFill="1" applyBorder="1" applyAlignment="1" applyProtection="1">
      <alignment horizontal="left" vertical="center"/>
    </xf>
    <xf numFmtId="0" fontId="4" fillId="7" borderId="0" xfId="3" applyNumberFormat="1" applyFill="1" applyBorder="1" applyAlignment="1" applyProtection="1">
      <alignment vertical="center"/>
    </xf>
    <xf numFmtId="0" fontId="0" fillId="0" borderId="0" xfId="0" quotePrefix="1" applyFont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4" borderId="0" xfId="0" applyNumberFormat="1" applyFill="1" applyBorder="1" applyAlignment="1">
      <alignment vertical="center"/>
    </xf>
    <xf numFmtId="0" fontId="17" fillId="0" borderId="0" xfId="0" applyFont="1" applyAlignment="1">
      <alignment vertical="center"/>
    </xf>
    <xf numFmtId="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5" fontId="0" fillId="0" borderId="0" xfId="0" applyNumberFormat="1" applyBorder="1" applyAlignment="1">
      <alignment horizontal="right" vertical="center"/>
    </xf>
    <xf numFmtId="165" fontId="16" fillId="5" borderId="6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165" fontId="0" fillId="5" borderId="6" xfId="0" applyNumberFormat="1" applyFont="1" applyFill="1" applyBorder="1" applyAlignment="1">
      <alignment vertical="center"/>
    </xf>
    <xf numFmtId="0" fontId="19" fillId="0" borderId="0" xfId="0" applyFont="1"/>
    <xf numFmtId="0" fontId="18" fillId="0" borderId="0" xfId="0" quotePrefix="1" applyFont="1" applyAlignment="1">
      <alignment horizontal="center" vertical="center"/>
    </xf>
    <xf numFmtId="0" fontId="13" fillId="0" borderId="0" xfId="0" applyFont="1" applyAlignment="1">
      <alignment vertical="top"/>
    </xf>
    <xf numFmtId="165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0" fillId="0" borderId="0" xfId="0" applyNumberForma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165" fontId="16" fillId="0" borderId="5" xfId="0" applyNumberFormat="1" applyFont="1" applyBorder="1" applyAlignment="1">
      <alignment vertical="center"/>
    </xf>
    <xf numFmtId="167" fontId="0" fillId="0" borderId="0" xfId="7" applyNumberFormat="1" applyFont="1" applyFill="1" applyAlignment="1">
      <alignment vertical="center"/>
    </xf>
    <xf numFmtId="166" fontId="0" fillId="4" borderId="0" xfId="0" applyNumberFormat="1" applyFill="1" applyBorder="1" applyAlignment="1">
      <alignment vertical="center"/>
    </xf>
    <xf numFmtId="167" fontId="0" fillId="0" borderId="0" xfId="7" applyNumberFormat="1" applyFont="1" applyAlignment="1">
      <alignment vertical="center"/>
    </xf>
    <xf numFmtId="0" fontId="23" fillId="0" borderId="2" xfId="1" applyNumberFormat="1" applyFont="1" applyFill="1" applyBorder="1" applyProtection="1">
      <alignment vertical="center"/>
    </xf>
    <xf numFmtId="0" fontId="23" fillId="0" borderId="0" xfId="0" applyFont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0" borderId="0" xfId="1" applyNumberFormat="1" applyFont="1" applyFill="1" applyBorder="1" applyProtection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4" borderId="3" xfId="0" applyFont="1" applyFill="1" applyBorder="1" applyAlignment="1">
      <alignment horizontal="center" vertical="center"/>
    </xf>
    <xf numFmtId="0" fontId="23" fillId="0" borderId="7" xfId="1" applyNumberFormat="1" applyFont="1" applyFill="1" applyBorder="1" applyProtection="1">
      <alignment vertical="center"/>
    </xf>
    <xf numFmtId="0" fontId="23" fillId="3" borderId="5" xfId="0" applyFont="1" applyFill="1" applyBorder="1" applyAlignment="1">
      <alignment vertical="center"/>
    </xf>
    <xf numFmtId="0" fontId="25" fillId="0" borderId="0" xfId="0" quotePrefix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4" borderId="3" xfId="1" applyNumberFormat="1" applyFont="1" applyFill="1" applyBorder="1" applyProtection="1">
      <alignment vertical="center"/>
    </xf>
    <xf numFmtId="0" fontId="23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2" fillId="5" borderId="6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1" fontId="9" fillId="3" borderId="4" xfId="0" applyNumberFormat="1" applyFont="1" applyFill="1" applyBorder="1" applyAlignment="1">
      <alignment vertical="center"/>
    </xf>
    <xf numFmtId="3" fontId="0" fillId="0" borderId="0" xfId="7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21" fillId="0" borderId="8" xfId="0" quotePrefix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vertical="center"/>
    </xf>
  </cellXfs>
  <cellStyles count="8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ULTIMA_Linha" xfId="6"/>
    <cellStyle name="Vírgula" xfId="7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008080"/>
      <color rgb="FF006666"/>
      <color rgb="FF25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Amora </a:t>
            </a:r>
            <a:r>
              <a:rPr lang="pt-PT" baseline="0"/>
              <a:t>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1376138491467971"/>
          <c:y val="4.21380143029627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</c:formatCode>
                <c:ptCount val="13"/>
                <c:pt idx="0">
                  <c:v>3.9827199701102192</c:v>
                </c:pt>
                <c:pt idx="1">
                  <c:v>6.9801701005139396</c:v>
                </c:pt>
                <c:pt idx="2">
                  <c:v>9.0655760389919884</c:v>
                </c:pt>
                <c:pt idx="3">
                  <c:v>8.4498332322619785</c:v>
                </c:pt>
                <c:pt idx="4">
                  <c:v>7.0053928720300123</c:v>
                </c:pt>
                <c:pt idx="5">
                  <c:v>7.7923236645063856</c:v>
                </c:pt>
                <c:pt idx="6">
                  <c:v>9.1729177525278836</c:v>
                </c:pt>
                <c:pt idx="7">
                  <c:v>4.0726579925650555</c:v>
                </c:pt>
                <c:pt idx="8">
                  <c:v>4.5183639978282439</c:v>
                </c:pt>
                <c:pt idx="9">
                  <c:v>4.0114896004600302</c:v>
                </c:pt>
                <c:pt idx="10">
                  <c:v>3.3359809516519245</c:v>
                </c:pt>
                <c:pt idx="11">
                  <c:v>4.5817606150956873</c:v>
                </c:pt>
                <c:pt idx="12">
                  <c:v>4.7554546807560651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</c:formatCode>
                <c:ptCount val="13"/>
                <c:pt idx="0">
                  <c:v>3.9305980473536506</c:v>
                </c:pt>
                <c:pt idx="1">
                  <c:v>3.7962407758627834</c:v>
                </c:pt>
                <c:pt idx="2">
                  <c:v>8.770451395014744</c:v>
                </c:pt>
                <c:pt idx="3">
                  <c:v>8.0988003109969977</c:v>
                </c:pt>
                <c:pt idx="4">
                  <c:v>9.0083650908374118</c:v>
                </c:pt>
                <c:pt idx="5">
                  <c:v>7.0591653330050468</c:v>
                </c:pt>
                <c:pt idx="6">
                  <c:v>7.0192364276693118</c:v>
                </c:pt>
                <c:pt idx="7">
                  <c:v>6.283132675000842</c:v>
                </c:pt>
                <c:pt idx="8">
                  <c:v>6.5986918306875131</c:v>
                </c:pt>
                <c:pt idx="9">
                  <c:v>6.3160983644331408</c:v>
                </c:pt>
                <c:pt idx="10">
                  <c:v>7.8037441458825461</c:v>
                </c:pt>
                <c:pt idx="11">
                  <c:v>7.670332482360342</c:v>
                </c:pt>
                <c:pt idx="12">
                  <c:v>7.4146188930482912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8380752"/>
        <c:axId val="-488392720"/>
      </c:lineChart>
      <c:catAx>
        <c:axId val="-4883807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9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839272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8075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1770318183911223E-2"/>
          <c:y val="0.89631638821351289"/>
          <c:w val="0.77966598922102859"/>
          <c:h val="5.826311437097760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Groselhas </a:t>
            </a:r>
            <a:r>
              <a:rPr lang="pt-PT" baseline="0"/>
              <a:t>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5900674231211973"/>
          <c:y val="3.8377757944592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79067095822E-2"/>
          <c:y val="0.14113153438237802"/>
          <c:w val="0.86690329067346872"/>
          <c:h val="0.66477000728895674"/>
        </c:manualLayout>
      </c:layout>
      <c:lineChart>
        <c:grouping val="standard"/>
        <c:varyColors val="0"/>
        <c:ser>
          <c:idx val="0"/>
          <c:order val="0"/>
          <c:tx>
            <c:strRef>
              <c:f>'1'!$B$20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'1'!$E$20:$Q$20</c:f>
              <c:numCache>
                <c:formatCode>0.0</c:formatCode>
                <c:ptCount val="13"/>
                <c:pt idx="0">
                  <c:v>4.2513351933041053</c:v>
                </c:pt>
                <c:pt idx="1">
                  <c:v>3.0604891688845468</c:v>
                </c:pt>
                <c:pt idx="2">
                  <c:v>3.9914939434724093</c:v>
                </c:pt>
                <c:pt idx="3">
                  <c:v>1.2913709590371851</c:v>
                </c:pt>
                <c:pt idx="4">
                  <c:v>1.202642867367943</c:v>
                </c:pt>
                <c:pt idx="5">
                  <c:v>1.5331591263474527</c:v>
                </c:pt>
                <c:pt idx="6">
                  <c:v>1.8716167981885192</c:v>
                </c:pt>
                <c:pt idx="7">
                  <c:v>2.2492542394863979</c:v>
                </c:pt>
                <c:pt idx="8">
                  <c:v>1.7032269633487445</c:v>
                </c:pt>
                <c:pt idx="9">
                  <c:v>1.6623839782535459</c:v>
                </c:pt>
                <c:pt idx="10">
                  <c:v>1.8749083370300292</c:v>
                </c:pt>
                <c:pt idx="11">
                  <c:v>1.979685974678262</c:v>
                </c:pt>
                <c:pt idx="12">
                  <c:v>2.5255148372733394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'1'!$B$21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'1'!$E$21:$Q$21</c:f>
              <c:numCache>
                <c:formatCode>0.0</c:formatCode>
                <c:ptCount val="13"/>
                <c:pt idx="0">
                  <c:v>5.457323498419389</c:v>
                </c:pt>
                <c:pt idx="1">
                  <c:v>10.462102344814623</c:v>
                </c:pt>
                <c:pt idx="2">
                  <c:v>21.036579949980133</c:v>
                </c:pt>
                <c:pt idx="3">
                  <c:v>24.968775696157522</c:v>
                </c:pt>
                <c:pt idx="4">
                  <c:v>20.403052064631957</c:v>
                </c:pt>
                <c:pt idx="5">
                  <c:v>12.226278737984424</c:v>
                </c:pt>
                <c:pt idx="6">
                  <c:v>5.8188346636440738</c:v>
                </c:pt>
                <c:pt idx="7">
                  <c:v>10.226802433061005</c:v>
                </c:pt>
                <c:pt idx="8">
                  <c:v>8.4144104059375948</c:v>
                </c:pt>
                <c:pt idx="9">
                  <c:v>9.1689884269181317</c:v>
                </c:pt>
                <c:pt idx="10">
                  <c:v>7.4891269068484245</c:v>
                </c:pt>
                <c:pt idx="11">
                  <c:v>8.9846066835517746</c:v>
                </c:pt>
                <c:pt idx="12">
                  <c:v>10.615548621944876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8382928"/>
        <c:axId val="-488393808"/>
      </c:lineChart>
      <c:catAx>
        <c:axId val="-4883829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9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839380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8292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2961448364689607"/>
          <c:y val="0.90609915638628802"/>
          <c:w val="0.77966598922102859"/>
          <c:h val="5.826311437097760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Amora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1605197166138629"/>
          <c:y val="3.774096560754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125116139096641"/>
          <c:w val="0.84443515433043093"/>
          <c:h val="0.72146803188167752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126.321</c:v>
                </c:pt>
                <c:pt idx="1">
                  <c:v>238.881</c:v>
                </c:pt>
                <c:pt idx="2">
                  <c:v>197.79599999999999</c:v>
                </c:pt>
                <c:pt idx="3">
                  <c:v>218.119</c:v>
                </c:pt>
                <c:pt idx="4">
                  <c:v>242.501</c:v>
                </c:pt>
                <c:pt idx="5">
                  <c:v>730.79600000000005</c:v>
                </c:pt>
                <c:pt idx="6">
                  <c:v>440.07799999999997</c:v>
                </c:pt>
                <c:pt idx="7">
                  <c:v>828.54899999999998</c:v>
                </c:pt>
                <c:pt idx="8">
                  <c:v>998.52200000000005</c:v>
                </c:pt>
                <c:pt idx="9">
                  <c:v>2342.732</c:v>
                </c:pt>
                <c:pt idx="10">
                  <c:v>1974.433</c:v>
                </c:pt>
                <c:pt idx="11">
                  <c:v>2949.373</c:v>
                </c:pt>
                <c:pt idx="12">
                  <c:v>3899.0770000000002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 formatCode="#\ ##0.0">
                  <c:v>0.17399999999999999</c:v>
                </c:pt>
                <c:pt idx="1">
                  <c:v>2.605</c:v>
                </c:pt>
                <c:pt idx="2">
                  <c:v>0.58899999999999997</c:v>
                </c:pt>
                <c:pt idx="3">
                  <c:v>3.105</c:v>
                </c:pt>
                <c:pt idx="4">
                  <c:v>1.0109999999999999</c:v>
                </c:pt>
                <c:pt idx="5" formatCode="#\ ##0.0">
                  <c:v>0.27400000000000002</c:v>
                </c:pt>
                <c:pt idx="6">
                  <c:v>1.74</c:v>
                </c:pt>
                <c:pt idx="7">
                  <c:v>3.0470000000000002</c:v>
                </c:pt>
                <c:pt idx="8">
                  <c:v>2.113</c:v>
                </c:pt>
                <c:pt idx="9">
                  <c:v>0.79800000000000004</c:v>
                </c:pt>
                <c:pt idx="10">
                  <c:v>355.55099999999999</c:v>
                </c:pt>
                <c:pt idx="11">
                  <c:v>36.228999999999999</c:v>
                </c:pt>
                <c:pt idx="12">
                  <c:v>56.886000000000003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8385104"/>
        <c:axId val="-488388368"/>
      </c:lineChart>
      <c:catAx>
        <c:axId val="-4883851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8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838836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851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90557573047848516"/>
          <c:w val="0.60931738646305567"/>
          <c:h val="8.121016418688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Groselhas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2340988742060086"/>
          <c:y val="3.0150175204405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0993575838478223"/>
          <c:w val="0.86737205178223087"/>
          <c:h val="0.71261332665887978"/>
        </c:manualLayout>
      </c:layout>
      <c:lineChart>
        <c:grouping val="standard"/>
        <c:varyColors val="0"/>
        <c:ser>
          <c:idx val="1"/>
          <c:order val="0"/>
          <c:tx>
            <c:strRef>
              <c:f>'2'!$D$10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'2'!$F$2:$Q$2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'2'!$F$10:$Q$10</c:f>
              <c:numCache>
                <c:formatCode>#,##0</c:formatCode>
                <c:ptCount val="12"/>
                <c:pt idx="0">
                  <c:v>63.814</c:v>
                </c:pt>
                <c:pt idx="1">
                  <c:v>42.566000000000003</c:v>
                </c:pt>
                <c:pt idx="2">
                  <c:v>44.670999999999999</c:v>
                </c:pt>
                <c:pt idx="3">
                  <c:v>51.128</c:v>
                </c:pt>
                <c:pt idx="4">
                  <c:v>42.542999999999999</c:v>
                </c:pt>
                <c:pt idx="5">
                  <c:v>125.93</c:v>
                </c:pt>
                <c:pt idx="6">
                  <c:v>66.507000000000005</c:v>
                </c:pt>
                <c:pt idx="7">
                  <c:v>105.20699999999999</c:v>
                </c:pt>
                <c:pt idx="8">
                  <c:v>64.891999999999996</c:v>
                </c:pt>
                <c:pt idx="9">
                  <c:v>72.113</c:v>
                </c:pt>
                <c:pt idx="10">
                  <c:v>81.206999999999994</c:v>
                </c:pt>
                <c:pt idx="11">
                  <c:v>56.296999999999997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'2'!$D$11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'2'!$F$2:$Q$2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'2'!$F$11:$Q$11</c:f>
              <c:numCache>
                <c:formatCode>0.0</c:formatCode>
                <c:ptCount val="12"/>
                <c:pt idx="0">
                  <c:v>0.60499999999999998</c:v>
                </c:pt>
                <c:pt idx="1">
                  <c:v>0.217</c:v>
                </c:pt>
                <c:pt idx="2">
                  <c:v>0.32600000000000001</c:v>
                </c:pt>
                <c:pt idx="3">
                  <c:v>0.11600000000000001</c:v>
                </c:pt>
                <c:pt idx="4">
                  <c:v>0.214</c:v>
                </c:pt>
                <c:pt idx="5">
                  <c:v>0.23100000000000001</c:v>
                </c:pt>
                <c:pt idx="6">
                  <c:v>0.56899999999999995</c:v>
                </c:pt>
                <c:pt idx="7">
                  <c:v>0.42499999999999999</c:v>
                </c:pt>
                <c:pt idx="8">
                  <c:v>0.432</c:v>
                </c:pt>
                <c:pt idx="9">
                  <c:v>1.831</c:v>
                </c:pt>
                <c:pt idx="10">
                  <c:v>0.127</c:v>
                </c:pt>
                <c:pt idx="11">
                  <c:v>1.393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8390544"/>
        <c:axId val="-488391632"/>
      </c:lineChart>
      <c:catAx>
        <c:axId val="-4883905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9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839163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905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2715408781861646"/>
          <c:y val="0.90557567161688635"/>
          <c:w val="0.60931738646305567"/>
          <c:h val="8.121016418688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Amora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30839004670147024"/>
          <c:y val="4.5549938577855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v>Produção</c:v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283</c:v>
                </c:pt>
                <c:pt idx="1">
                  <c:v>263</c:v>
                </c:pt>
                <c:pt idx="2">
                  <c:v>259</c:v>
                </c:pt>
                <c:pt idx="3">
                  <c:v>275</c:v>
                </c:pt>
                <c:pt idx="4">
                  <c:v>279</c:v>
                </c:pt>
                <c:pt idx="5">
                  <c:v>617</c:v>
                </c:pt>
                <c:pt idx="6">
                  <c:v>752</c:v>
                </c:pt>
                <c:pt idx="7">
                  <c:v>1040</c:v>
                </c:pt>
                <c:pt idx="8">
                  <c:v>1323</c:v>
                </c:pt>
                <c:pt idx="9">
                  <c:v>2929</c:v>
                </c:pt>
                <c:pt idx="10">
                  <c:v>2854</c:v>
                </c:pt>
                <c:pt idx="11">
                  <c:v>2907</c:v>
                </c:pt>
                <c:pt idx="12">
                  <c:v>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8387280"/>
        <c:axId val="-488381296"/>
      </c:lineChart>
      <c:lineChart>
        <c:grouping val="standard"/>
        <c:varyColors val="0"/>
        <c:ser>
          <c:idx val="0"/>
          <c:order val="0"/>
          <c:tx>
            <c:v>Área</c:v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27</c:v>
                </c:pt>
                <c:pt idx="4">
                  <c:v>44</c:v>
                </c:pt>
                <c:pt idx="5">
                  <c:v>88</c:v>
                </c:pt>
                <c:pt idx="6">
                  <c:v>120</c:v>
                </c:pt>
                <c:pt idx="7">
                  <c:v>126</c:v>
                </c:pt>
                <c:pt idx="8">
                  <c:v>126</c:v>
                </c:pt>
                <c:pt idx="9">
                  <c:v>195</c:v>
                </c:pt>
                <c:pt idx="10">
                  <c:v>199</c:v>
                </c:pt>
                <c:pt idx="11">
                  <c:v>200</c:v>
                </c:pt>
                <c:pt idx="12">
                  <c:v>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8391088"/>
        <c:axId val="-488390000"/>
      </c:lineChart>
      <c:catAx>
        <c:axId val="-4883872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8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838129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87280"/>
        <c:crosses val="autoZero"/>
        <c:crossBetween val="between"/>
      </c:valAx>
      <c:catAx>
        <c:axId val="-4883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88390000"/>
        <c:crosses val="autoZero"/>
        <c:auto val="1"/>
        <c:lblAlgn val="ctr"/>
        <c:lblOffset val="100"/>
        <c:noMultiLvlLbl val="0"/>
      </c:catAx>
      <c:valAx>
        <c:axId val="-48839000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488391088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1373010806081671"/>
          <c:y val="0.91485832641526843"/>
          <c:w val="0.77581619169994265"/>
          <c:h val="5.959507161388228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Groselhas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30839004670147024"/>
          <c:y val="4.5549938577855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v>Produção</c:v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'4'!$D$6:$P$6</c:f>
              <c:numCache>
                <c:formatCode>#,##0</c:formatCode>
                <c:ptCount val="13"/>
                <c:pt idx="0">
                  <c:v>44</c:v>
                </c:pt>
                <c:pt idx="1">
                  <c:v>43</c:v>
                </c:pt>
                <c:pt idx="2">
                  <c:v>87</c:v>
                </c:pt>
                <c:pt idx="3">
                  <c:v>87</c:v>
                </c:pt>
                <c:pt idx="4">
                  <c:v>134</c:v>
                </c:pt>
                <c:pt idx="5">
                  <c:v>221</c:v>
                </c:pt>
                <c:pt idx="6">
                  <c:v>293</c:v>
                </c:pt>
                <c:pt idx="7">
                  <c:v>388</c:v>
                </c:pt>
                <c:pt idx="8">
                  <c:v>258</c:v>
                </c:pt>
                <c:pt idx="9">
                  <c:v>232</c:v>
                </c:pt>
                <c:pt idx="10">
                  <c:v>231</c:v>
                </c:pt>
                <c:pt idx="11">
                  <c:v>273</c:v>
                </c:pt>
                <c:pt idx="12">
                  <c:v>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8386736"/>
        <c:axId val="-488383472"/>
      </c:lineChart>
      <c:lineChart>
        <c:grouping val="standard"/>
        <c:varyColors val="0"/>
        <c:ser>
          <c:idx val="0"/>
          <c:order val="0"/>
          <c:tx>
            <c:v>Área</c:v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'4'!$D$5:$P$5</c:f>
              <c:numCache>
                <c:formatCode>#,##0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32</c:v>
                </c:pt>
                <c:pt idx="3">
                  <c:v>52</c:v>
                </c:pt>
                <c:pt idx="4">
                  <c:v>67</c:v>
                </c:pt>
                <c:pt idx="5">
                  <c:v>106</c:v>
                </c:pt>
                <c:pt idx="6">
                  <c:v>107</c:v>
                </c:pt>
                <c:pt idx="7">
                  <c:v>117</c:v>
                </c:pt>
                <c:pt idx="8">
                  <c:v>116</c:v>
                </c:pt>
                <c:pt idx="9">
                  <c:v>122</c:v>
                </c:pt>
                <c:pt idx="10">
                  <c:v>122</c:v>
                </c:pt>
                <c:pt idx="11">
                  <c:v>116</c:v>
                </c:pt>
                <c:pt idx="12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8380208"/>
        <c:axId val="-488389456"/>
      </c:lineChart>
      <c:catAx>
        <c:axId val="-4883867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8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838347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88386736"/>
        <c:crosses val="autoZero"/>
        <c:crossBetween val="between"/>
      </c:valAx>
      <c:catAx>
        <c:axId val="-48838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88389456"/>
        <c:crosses val="autoZero"/>
        <c:auto val="1"/>
        <c:lblAlgn val="ctr"/>
        <c:lblOffset val="100"/>
        <c:noMultiLvlLbl val="0"/>
      </c:catAx>
      <c:valAx>
        <c:axId val="-488389456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488380208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1373010806081671"/>
          <c:y val="0.91485832641526843"/>
          <c:w val="0.77581619169994265"/>
          <c:h val="5.959507161388228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Amora - Produção, Importação, Exportação e Consumo Aparente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2996646577725759"/>
          <c:y val="2.457835133362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978460052451823"/>
          <c:h val="0.6880559548402989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'5'!$D$4:$P$4</c:f>
              <c:numCache>
                <c:formatCode>#,##0</c:formatCode>
                <c:ptCount val="13"/>
                <c:pt idx="0">
                  <c:v>21.411999999999999</c:v>
                </c:pt>
                <c:pt idx="1">
                  <c:v>65.960999999999999</c:v>
                </c:pt>
                <c:pt idx="2">
                  <c:v>65.039000000000001</c:v>
                </c:pt>
                <c:pt idx="3">
                  <c:v>65.959999999999994</c:v>
                </c:pt>
                <c:pt idx="4">
                  <c:v>76.768000000000001</c:v>
                </c:pt>
                <c:pt idx="5">
                  <c:v>79.465000000000003</c:v>
                </c:pt>
                <c:pt idx="6">
                  <c:v>47.965000000000003</c:v>
                </c:pt>
                <c:pt idx="7">
                  <c:v>161.4</c:v>
                </c:pt>
                <c:pt idx="8">
                  <c:v>244.96299999999999</c:v>
                </c:pt>
                <c:pt idx="9">
                  <c:v>358.23700000000002</c:v>
                </c:pt>
                <c:pt idx="10">
                  <c:v>496.42099999999999</c:v>
                </c:pt>
                <c:pt idx="11">
                  <c:v>249.197</c:v>
                </c:pt>
                <c:pt idx="12">
                  <c:v>134.38</c:v>
                </c:pt>
              </c:numCache>
            </c:numRef>
          </c:val>
        </c:ser>
        <c:ser>
          <c:idx val="2"/>
          <c:order val="2"/>
          <c:tx>
            <c:strRef>
              <c:f>'5'!$B$5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'5'!$D$5:$P$5</c:f>
              <c:numCache>
                <c:formatCode>#,##0</c:formatCode>
                <c:ptCount val="13"/>
                <c:pt idx="0">
                  <c:v>126.495</c:v>
                </c:pt>
                <c:pt idx="1">
                  <c:v>241.48599999999999</c:v>
                </c:pt>
                <c:pt idx="2">
                  <c:v>198.38499999999999</c:v>
                </c:pt>
                <c:pt idx="3">
                  <c:v>221.22399999999999</c:v>
                </c:pt>
                <c:pt idx="4">
                  <c:v>243.512</c:v>
                </c:pt>
                <c:pt idx="5">
                  <c:v>731.07</c:v>
                </c:pt>
                <c:pt idx="6">
                  <c:v>441.81799999999998</c:v>
                </c:pt>
                <c:pt idx="7">
                  <c:v>831.596</c:v>
                </c:pt>
                <c:pt idx="8">
                  <c:v>1000.635</c:v>
                </c:pt>
                <c:pt idx="9">
                  <c:v>2343.5300000000002</c:v>
                </c:pt>
                <c:pt idx="10">
                  <c:v>2329.9839999999999</c:v>
                </c:pt>
                <c:pt idx="11">
                  <c:v>2985.6019999999999</c:v>
                </c:pt>
                <c:pt idx="12">
                  <c:v>3955.9630000000002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88394352"/>
        <c:axId val="-488393264"/>
      </c:barChart>
      <c:lineChart>
        <c:grouping val="standard"/>
        <c:varyColors val="0"/>
        <c:ser>
          <c:idx val="1"/>
          <c:order val="0"/>
          <c:tx>
            <c:strRef>
              <c:f>'5'!$B$3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'5'!$D$3:$P$3</c:f>
              <c:numCache>
                <c:formatCode>#,##0</c:formatCode>
                <c:ptCount val="13"/>
                <c:pt idx="0">
                  <c:v>283</c:v>
                </c:pt>
                <c:pt idx="1">
                  <c:v>263</c:v>
                </c:pt>
                <c:pt idx="2">
                  <c:v>259</c:v>
                </c:pt>
                <c:pt idx="3">
                  <c:v>275</c:v>
                </c:pt>
                <c:pt idx="4">
                  <c:v>279</c:v>
                </c:pt>
                <c:pt idx="5">
                  <c:v>617</c:v>
                </c:pt>
                <c:pt idx="6">
                  <c:v>752</c:v>
                </c:pt>
                <c:pt idx="7">
                  <c:v>1040</c:v>
                </c:pt>
                <c:pt idx="8">
                  <c:v>1323</c:v>
                </c:pt>
                <c:pt idx="9">
                  <c:v>2929</c:v>
                </c:pt>
                <c:pt idx="10">
                  <c:v>2854</c:v>
                </c:pt>
                <c:pt idx="11">
                  <c:v>2907</c:v>
                </c:pt>
                <c:pt idx="12">
                  <c:v>2712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'5'!$D$8:$P$8</c:f>
              <c:numCache>
                <c:formatCode>#,##0</c:formatCode>
                <c:ptCount val="13"/>
                <c:pt idx="0">
                  <c:v>177.91699999999997</c:v>
                </c:pt>
                <c:pt idx="1">
                  <c:v>87.475000000000023</c:v>
                </c:pt>
                <c:pt idx="2">
                  <c:v>125.654</c:v>
                </c:pt>
                <c:pt idx="3">
                  <c:v>119.73599999999999</c:v>
                </c:pt>
                <c:pt idx="4">
                  <c:v>112.25600000000003</c:v>
                </c:pt>
                <c:pt idx="5">
                  <c:v>-34.605000000000018</c:v>
                </c:pt>
                <c:pt idx="6">
                  <c:v>358.14700000000005</c:v>
                </c:pt>
                <c:pt idx="7">
                  <c:v>369.80400000000009</c:v>
                </c:pt>
                <c:pt idx="8">
                  <c:v>567.32799999999997</c:v>
                </c:pt>
                <c:pt idx="9">
                  <c:v>943.70699999999988</c:v>
                </c:pt>
                <c:pt idx="10">
                  <c:v>1020.4369999999999</c:v>
                </c:pt>
                <c:pt idx="11">
                  <c:v>170.59500000000025</c:v>
                </c:pt>
                <c:pt idx="12">
                  <c:v>-1109.5830000000001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8394352"/>
        <c:axId val="-488393264"/>
      </c:lineChart>
      <c:catAx>
        <c:axId val="-4883943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48839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839326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48839435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7441055652467509E-2"/>
          <c:y val="0.87440123860911556"/>
          <c:w val="0.83083773774853487"/>
          <c:h val="6.43599329798939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Groselhas - Produção, Importação, Exportação e Consumo Aparente (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t)</a:t>
            </a:r>
            <a:endParaRPr lang="pt-PT"/>
          </a:p>
        </c:rich>
      </c:tx>
      <c:layout>
        <c:manualLayout>
          <c:xMode val="edge"/>
          <c:yMode val="edge"/>
          <c:x val="0.14581714254896649"/>
          <c:y val="3.5560974451983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1839933757667973"/>
          <c:w val="0.85723297428351342"/>
          <c:h val="0.6639684725563400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'5'!$B$15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'5'!$D$15:$P$15</c:f>
              <c:numCache>
                <c:formatCode>#,##0</c:formatCode>
                <c:ptCount val="13"/>
                <c:pt idx="0">
                  <c:v>12.545</c:v>
                </c:pt>
                <c:pt idx="1">
                  <c:v>59.366</c:v>
                </c:pt>
                <c:pt idx="2">
                  <c:v>37.15</c:v>
                </c:pt>
                <c:pt idx="3">
                  <c:v>296.464</c:v>
                </c:pt>
                <c:pt idx="4">
                  <c:v>405.166</c:v>
                </c:pt>
                <c:pt idx="5">
                  <c:v>443.15100000000001</c:v>
                </c:pt>
                <c:pt idx="6">
                  <c:v>309.58100000000002</c:v>
                </c:pt>
                <c:pt idx="7">
                  <c:v>246.72800000000001</c:v>
                </c:pt>
                <c:pt idx="8">
                  <c:v>384.78899999999999</c:v>
                </c:pt>
                <c:pt idx="9">
                  <c:v>258.24900000000002</c:v>
                </c:pt>
                <c:pt idx="10">
                  <c:v>220.91800000000001</c:v>
                </c:pt>
                <c:pt idx="11">
                  <c:v>268.38600000000002</c:v>
                </c:pt>
                <c:pt idx="12">
                  <c:v>204.822</c:v>
                </c:pt>
              </c:numCache>
            </c:numRef>
          </c:val>
        </c:ser>
        <c:ser>
          <c:idx val="2"/>
          <c:order val="2"/>
          <c:tx>
            <c:strRef>
              <c:f>'5'!$B$16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'5'!$D$16:$P$16</c:f>
              <c:numCache>
                <c:formatCode>#,##0</c:formatCode>
                <c:ptCount val="13"/>
                <c:pt idx="0">
                  <c:v>10.439</c:v>
                </c:pt>
                <c:pt idx="1">
                  <c:v>63.843000000000004</c:v>
                </c:pt>
                <c:pt idx="2">
                  <c:v>42.783000000000001</c:v>
                </c:pt>
                <c:pt idx="3">
                  <c:v>44.997</c:v>
                </c:pt>
                <c:pt idx="4">
                  <c:v>51.244</c:v>
                </c:pt>
                <c:pt idx="5">
                  <c:v>42.756999999999998</c:v>
                </c:pt>
                <c:pt idx="6">
                  <c:v>126.161</c:v>
                </c:pt>
                <c:pt idx="7">
                  <c:v>67.075999999999993</c:v>
                </c:pt>
                <c:pt idx="8">
                  <c:v>105.63200000000001</c:v>
                </c:pt>
                <c:pt idx="9">
                  <c:v>65.323999999999998</c:v>
                </c:pt>
                <c:pt idx="10">
                  <c:v>73.944000000000003</c:v>
                </c:pt>
                <c:pt idx="11">
                  <c:v>81.334000000000003</c:v>
                </c:pt>
                <c:pt idx="12">
                  <c:v>57.69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88385648"/>
        <c:axId val="-488853680"/>
      </c:barChart>
      <c:lineChart>
        <c:grouping val="standard"/>
        <c:varyColors val="0"/>
        <c:ser>
          <c:idx val="1"/>
          <c:order val="0"/>
          <c:tx>
            <c:strRef>
              <c:f>'5'!$B$14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'5'!$D$14:$P$14</c:f>
              <c:numCache>
                <c:formatCode>#,##0</c:formatCode>
                <c:ptCount val="13"/>
                <c:pt idx="0">
                  <c:v>44</c:v>
                </c:pt>
                <c:pt idx="1">
                  <c:v>43</c:v>
                </c:pt>
                <c:pt idx="2">
                  <c:v>87</c:v>
                </c:pt>
                <c:pt idx="3">
                  <c:v>87</c:v>
                </c:pt>
                <c:pt idx="4">
                  <c:v>134</c:v>
                </c:pt>
                <c:pt idx="5">
                  <c:v>221</c:v>
                </c:pt>
                <c:pt idx="6">
                  <c:v>293</c:v>
                </c:pt>
                <c:pt idx="7">
                  <c:v>388</c:v>
                </c:pt>
                <c:pt idx="8">
                  <c:v>258</c:v>
                </c:pt>
                <c:pt idx="9">
                  <c:v>232</c:v>
                </c:pt>
                <c:pt idx="10">
                  <c:v>231</c:v>
                </c:pt>
                <c:pt idx="11">
                  <c:v>273</c:v>
                </c:pt>
                <c:pt idx="12">
                  <c:v>231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'5'!$B$19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'5'!$D$19:$P$19</c:f>
              <c:numCache>
                <c:formatCode>#,##0</c:formatCode>
                <c:ptCount val="13"/>
                <c:pt idx="0">
                  <c:v>46.106000000000002</c:v>
                </c:pt>
                <c:pt idx="1">
                  <c:v>38.522999999999996</c:v>
                </c:pt>
                <c:pt idx="2">
                  <c:v>81.367000000000004</c:v>
                </c:pt>
                <c:pt idx="3">
                  <c:v>338.46699999999998</c:v>
                </c:pt>
                <c:pt idx="4">
                  <c:v>487.92199999999991</c:v>
                </c:pt>
                <c:pt idx="5">
                  <c:v>621.39400000000012</c:v>
                </c:pt>
                <c:pt idx="6">
                  <c:v>476.42</c:v>
                </c:pt>
                <c:pt idx="7">
                  <c:v>567.65200000000004</c:v>
                </c:pt>
                <c:pt idx="8">
                  <c:v>537.15699999999993</c:v>
                </c:pt>
                <c:pt idx="9">
                  <c:v>424.92500000000001</c:v>
                </c:pt>
                <c:pt idx="10">
                  <c:v>377.97399999999999</c:v>
                </c:pt>
                <c:pt idx="11">
                  <c:v>460.05199999999996</c:v>
                </c:pt>
                <c:pt idx="12">
                  <c:v>378.13200000000001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8385648"/>
        <c:axId val="-488853680"/>
      </c:lineChart>
      <c:catAx>
        <c:axId val="-4883856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48885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885368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48838564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297929544776E-2"/>
          <c:y val="0.88220735350082613"/>
          <c:w val="0.83083773774853487"/>
          <c:h val="6.43599329798939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www.gpp.pt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398317</xdr:colOff>
      <xdr:row>6</xdr:row>
      <xdr:rowOff>304799</xdr:rowOff>
    </xdr:from>
    <xdr:to>
      <xdr:col>0</xdr:col>
      <xdr:colOff>2240736</xdr:colOff>
      <xdr:row>7</xdr:row>
      <xdr:rowOff>268431</xdr:rowOff>
    </xdr:to>
    <xdr:pic>
      <xdr:nvPicPr>
        <xdr:cNvPr id="308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17" y="2469572"/>
          <a:ext cx="1842419" cy="327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640774</xdr:colOff>
      <xdr:row>3</xdr:row>
      <xdr:rowOff>277319</xdr:rowOff>
    </xdr:from>
    <xdr:to>
      <xdr:col>0</xdr:col>
      <xdr:colOff>2219478</xdr:colOff>
      <xdr:row>7</xdr:row>
      <xdr:rowOff>8658</xdr:rowOff>
    </xdr:to>
    <xdr:pic>
      <xdr:nvPicPr>
        <xdr:cNvPr id="8" name="Imagem 7" descr="Resultado de imagem para groselh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74" y="1351046"/>
          <a:ext cx="1578704" cy="1186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95249</xdr:colOff>
      <xdr:row>1</xdr:row>
      <xdr:rowOff>251115</xdr:rowOff>
    </xdr:from>
    <xdr:to>
      <xdr:col>0</xdr:col>
      <xdr:colOff>1428480</xdr:colOff>
      <xdr:row>4</xdr:row>
      <xdr:rowOff>60614</xdr:rowOff>
    </xdr:to>
    <xdr:pic>
      <xdr:nvPicPr>
        <xdr:cNvPr id="9" name="irc_mi" descr="Resultado de imagem para amor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606138"/>
          <a:ext cx="1333231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43295</xdr:colOff>
      <xdr:row>0</xdr:row>
      <xdr:rowOff>60614</xdr:rowOff>
    </xdr:from>
    <xdr:to>
      <xdr:col>0</xdr:col>
      <xdr:colOff>2427038</xdr:colOff>
      <xdr:row>1</xdr:row>
      <xdr:rowOff>16514</xdr:rowOff>
    </xdr:to>
    <xdr:pic>
      <xdr:nvPicPr>
        <xdr:cNvPr id="6" name="Imagem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295" y="60614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926452</xdr:colOff>
      <xdr:row>25</xdr:row>
      <xdr:rowOff>59635</xdr:rowOff>
    </xdr:from>
    <xdr:to>
      <xdr:col>8</xdr:col>
      <xdr:colOff>164823</xdr:colOff>
      <xdr:row>47</xdr:row>
      <xdr:rowOff>121754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612086</xdr:colOff>
      <xdr:row>25</xdr:row>
      <xdr:rowOff>47626</xdr:rowOff>
    </xdr:from>
    <xdr:to>
      <xdr:col>16</xdr:col>
      <xdr:colOff>187602</xdr:colOff>
      <xdr:row>48</xdr:row>
      <xdr:rowOff>30647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1321382</xdr:colOff>
      <xdr:row>18</xdr:row>
      <xdr:rowOff>144195</xdr:rowOff>
    </xdr:from>
    <xdr:to>
      <xdr:col>8</xdr:col>
      <xdr:colOff>243051</xdr:colOff>
      <xdr:row>40</xdr:row>
      <xdr:rowOff>125591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580347</xdr:colOff>
      <xdr:row>19</xdr:row>
      <xdr:rowOff>52318</xdr:rowOff>
    </xdr:from>
    <xdr:to>
      <xdr:col>16</xdr:col>
      <xdr:colOff>182565</xdr:colOff>
      <xdr:row>41</xdr:row>
      <xdr:rowOff>124086</xdr:rowOff>
    </xdr:to>
    <xdr:graphicFrame macro="">
      <xdr:nvGraphicFramePr>
        <xdr:cNvPr id="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9075" y="3476625"/>
          <a:ext cx="8734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a) inclui ervilhas, pimento, cenouras, milho, courgette, tomate, feijão verde, beringela, etc</a:t>
          </a: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b) inclui esparregado (excepto produtos conservados em vinagre ou ácido acético, tomates, cogumelos, trufas e pratos preparados destes produtos</a:t>
          </a:r>
          <a:endParaRPr lang="pt-PT"/>
        </a:p>
      </xdr:txBody>
    </xdr:sp>
    <xdr:clientData/>
  </xdr:twoCellAnchor>
  <xdr:twoCellAnchor>
    <xdr:from>
      <xdr:col>1</xdr:col>
      <xdr:colOff>752475</xdr:colOff>
      <xdr:row>8</xdr:row>
      <xdr:rowOff>152400</xdr:rowOff>
    </xdr:from>
    <xdr:to>
      <xdr:col>7</xdr:col>
      <xdr:colOff>389020</xdr:colOff>
      <xdr:row>29</xdr:row>
      <xdr:rowOff>150897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742950</xdr:colOff>
      <xdr:row>8</xdr:row>
      <xdr:rowOff>123825</xdr:rowOff>
    </xdr:from>
    <xdr:to>
      <xdr:col>15</xdr:col>
      <xdr:colOff>303295</xdr:colOff>
      <xdr:row>29</xdr:row>
      <xdr:rowOff>122322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726907</xdr:colOff>
      <xdr:row>29</xdr:row>
      <xdr:rowOff>156481</xdr:rowOff>
    </xdr:from>
    <xdr:to>
      <xdr:col>6</xdr:col>
      <xdr:colOff>817143</xdr:colOff>
      <xdr:row>53</xdr:row>
      <xdr:rowOff>77703</xdr:rowOff>
    </xdr:to>
    <xdr:graphicFrame macro="">
      <xdr:nvGraphicFramePr>
        <xdr:cNvPr id="205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269206</xdr:colOff>
      <xdr:row>30</xdr:row>
      <xdr:rowOff>38602</xdr:rowOff>
    </xdr:from>
    <xdr:to>
      <xdr:col>15</xdr:col>
      <xdr:colOff>138866</xdr:colOff>
      <xdr:row>53</xdr:row>
      <xdr:rowOff>17045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42578125" style="1" customWidth="1"/>
    <col min="2" max="2" width="50" style="1" customWidth="1"/>
    <col min="3" max="16384" width="9.140625" style="1"/>
  </cols>
  <sheetData>
    <row r="1" spans="1:11" ht="27.95" customHeight="1" x14ac:dyDescent="0.2">
      <c r="B1" s="39" t="s">
        <v>51</v>
      </c>
    </row>
    <row r="2" spans="1:11" ht="27.95" customHeight="1" x14ac:dyDescent="0.2">
      <c r="A2" s="69" t="s">
        <v>70</v>
      </c>
      <c r="B2" s="40" t="s">
        <v>50</v>
      </c>
      <c r="I2"/>
    </row>
    <row r="3" spans="1:11" ht="29.1" customHeight="1" x14ac:dyDescent="0.2">
      <c r="B3" s="55" t="s">
        <v>0</v>
      </c>
      <c r="I3"/>
    </row>
    <row r="4" spans="1:11" ht="29.1" customHeight="1" x14ac:dyDescent="0.2">
      <c r="B4" s="54" t="s">
        <v>41</v>
      </c>
      <c r="I4"/>
    </row>
    <row r="5" spans="1:11" ht="29.1" customHeight="1" x14ac:dyDescent="0.25">
      <c r="B5" s="54" t="s">
        <v>47</v>
      </c>
      <c r="F5" s="68"/>
      <c r="I5"/>
    </row>
    <row r="6" spans="1:11" ht="29.1" customHeight="1" x14ac:dyDescent="0.2">
      <c r="B6" s="54" t="s">
        <v>1</v>
      </c>
      <c r="I6"/>
    </row>
    <row r="7" spans="1:11" ht="29.1" customHeight="1" x14ac:dyDescent="0.2">
      <c r="B7" s="56" t="s">
        <v>36</v>
      </c>
      <c r="I7"/>
    </row>
    <row r="8" spans="1:11" ht="22.5" customHeight="1" x14ac:dyDescent="0.25">
      <c r="A8" s="70" t="s">
        <v>40</v>
      </c>
      <c r="F8" s="68"/>
      <c r="I8"/>
    </row>
    <row r="9" spans="1:11" x14ac:dyDescent="0.2">
      <c r="I9"/>
    </row>
    <row r="10" spans="1:11" x14ac:dyDescent="0.2">
      <c r="I10"/>
      <c r="K10"/>
    </row>
    <row r="11" spans="1:11" x14ac:dyDescent="0.2">
      <c r="I11"/>
      <c r="K11"/>
    </row>
    <row r="12" spans="1:11" x14ac:dyDescent="0.2">
      <c r="I12"/>
      <c r="K12"/>
    </row>
    <row r="13" spans="1:11" x14ac:dyDescent="0.2">
      <c r="I13"/>
      <c r="K13"/>
    </row>
    <row r="14" spans="1:11" x14ac:dyDescent="0.2">
      <c r="K14"/>
    </row>
    <row r="15" spans="1:11" x14ac:dyDescent="0.2">
      <c r="K15"/>
    </row>
    <row r="16" spans="1:11" x14ac:dyDescent="0.2">
      <c r="B16"/>
      <c r="K16"/>
    </row>
    <row r="17" spans="2:11" x14ac:dyDescent="0.2">
      <c r="B17"/>
      <c r="K17"/>
    </row>
    <row r="18" spans="2:11" x14ac:dyDescent="0.2">
      <c r="B18"/>
      <c r="K18"/>
    </row>
    <row r="19" spans="2:11" x14ac:dyDescent="0.2">
      <c r="B19"/>
      <c r="K19"/>
    </row>
    <row r="20" spans="2:11" x14ac:dyDescent="0.2">
      <c r="B20"/>
      <c r="K20"/>
    </row>
    <row r="21" spans="2:11" x14ac:dyDescent="0.2">
      <c r="B21"/>
      <c r="K21"/>
    </row>
    <row r="22" spans="2:11" x14ac:dyDescent="0.2">
      <c r="B22"/>
      <c r="K22"/>
    </row>
    <row r="23" spans="2:11" x14ac:dyDescent="0.2">
      <c r="B23"/>
      <c r="K23"/>
    </row>
    <row r="24" spans="2:11" x14ac:dyDescent="0.2">
      <c r="B24"/>
      <c r="K24"/>
    </row>
    <row r="25" spans="2:11" x14ac:dyDescent="0.2">
      <c r="B25"/>
      <c r="K25"/>
    </row>
    <row r="26" spans="2:11" x14ac:dyDescent="0.2">
      <c r="B26"/>
      <c r="K26"/>
    </row>
    <row r="27" spans="2:11" x14ac:dyDescent="0.2">
      <c r="B27"/>
      <c r="K27"/>
    </row>
    <row r="28" spans="2:11" x14ac:dyDescent="0.2">
      <c r="B28"/>
      <c r="K28"/>
    </row>
    <row r="29" spans="2:11" x14ac:dyDescent="0.2">
      <c r="B29"/>
      <c r="K29"/>
    </row>
    <row r="30" spans="2:11" x14ac:dyDescent="0.2">
      <c r="B30"/>
      <c r="K30"/>
    </row>
    <row r="31" spans="2:11" x14ac:dyDescent="0.2">
      <c r="B31"/>
      <c r="K31"/>
    </row>
    <row r="32" spans="2:11" x14ac:dyDescent="0.2">
      <c r="B32"/>
      <c r="K32"/>
    </row>
    <row r="33" spans="11:11" x14ac:dyDescent="0.2">
      <c r="K33"/>
    </row>
    <row r="34" spans="11:11" x14ac:dyDescent="0.2">
      <c r="K34"/>
    </row>
    <row r="35" spans="11:11" x14ac:dyDescent="0.2">
      <c r="K35"/>
    </row>
    <row r="36" spans="11:11" x14ac:dyDescent="0.2">
      <c r="K36"/>
    </row>
    <row r="37" spans="11:11" x14ac:dyDescent="0.2">
      <c r="K37"/>
    </row>
    <row r="38" spans="11:11" x14ac:dyDescent="0.2">
      <c r="K38"/>
    </row>
    <row r="39" spans="11:11" x14ac:dyDescent="0.2">
      <c r="K39"/>
    </row>
    <row r="40" spans="11:11" x14ac:dyDescent="0.2">
      <c r="K40"/>
    </row>
    <row r="41" spans="11:11" x14ac:dyDescent="0.2">
      <c r="K41"/>
    </row>
  </sheetData>
  <sheetProtection selectLockedCells="1" selectUnlockedCells="1"/>
  <phoneticPr fontId="7" type="noConversion"/>
  <hyperlinks>
    <hyperlink ref="B3" location="1!A1" display="1. Comércio Internacional"/>
    <hyperlink ref="B4" location="2!A1" display="2. Destinos das Saídas - UE/PT"/>
    <hyperlink ref="B6" location="4!A1" display="4. Área e Produção"/>
    <hyperlink ref="B7" location="'5'!A1" display="5. Indicadores de análise do Comércio Internacional"/>
    <hyperlink ref="B5" location="3!A1" display="3. Principais Destinos das Saídas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5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20.7109375" style="1" customWidth="1"/>
    <col min="3" max="3" width="16.28515625" style="1" customWidth="1"/>
    <col min="4" max="4" width="10.7109375" style="1" customWidth="1"/>
    <col min="5" max="17" width="12.7109375" style="1" customWidth="1"/>
    <col min="18" max="18" width="9.140625" style="1"/>
    <col min="19" max="19" width="5.85546875" style="1" customWidth="1"/>
    <col min="20" max="16384" width="9.140625" style="1"/>
  </cols>
  <sheetData>
    <row r="1" spans="2:23" ht="25.5" customHeight="1" x14ac:dyDescent="0.2">
      <c r="B1" s="19" t="s">
        <v>52</v>
      </c>
    </row>
    <row r="2" spans="2:23" ht="21" customHeight="1" x14ac:dyDescent="0.2">
      <c r="B2" s="2" t="s">
        <v>29</v>
      </c>
      <c r="C2" s="2" t="s">
        <v>2</v>
      </c>
      <c r="D2" s="20" t="s">
        <v>3</v>
      </c>
      <c r="E2" s="4">
        <v>2010</v>
      </c>
      <c r="F2" s="4">
        <v>2011</v>
      </c>
      <c r="G2" s="4">
        <v>2012</v>
      </c>
      <c r="H2" s="4">
        <v>2013</v>
      </c>
      <c r="I2" s="4">
        <v>2014</v>
      </c>
      <c r="J2" s="4">
        <v>2015</v>
      </c>
      <c r="K2" s="4">
        <v>2016</v>
      </c>
      <c r="L2" s="4">
        <v>2017</v>
      </c>
      <c r="M2" s="4">
        <v>2018</v>
      </c>
      <c r="N2" s="4">
        <v>2019</v>
      </c>
      <c r="O2" s="4">
        <v>2020</v>
      </c>
      <c r="P2" s="4">
        <v>2021</v>
      </c>
      <c r="Q2" s="4">
        <v>2022</v>
      </c>
    </row>
    <row r="3" spans="2:23" ht="15.95" customHeight="1" x14ac:dyDescent="0.2">
      <c r="B3" s="112" t="s">
        <v>32</v>
      </c>
      <c r="C3" s="118" t="s">
        <v>67</v>
      </c>
      <c r="D3" s="80" t="s">
        <v>4</v>
      </c>
      <c r="E3" s="7">
        <v>21.411999999999999</v>
      </c>
      <c r="F3" s="7">
        <v>65.960999999999999</v>
      </c>
      <c r="G3" s="7">
        <v>65.039000000000001</v>
      </c>
      <c r="H3" s="7">
        <v>65.959999999999994</v>
      </c>
      <c r="I3" s="7">
        <v>76.768000000000001</v>
      </c>
      <c r="J3" s="7">
        <v>79.465000000000003</v>
      </c>
      <c r="K3" s="7">
        <v>47.965000000000003</v>
      </c>
      <c r="L3" s="7">
        <v>161.4</v>
      </c>
      <c r="M3" s="7">
        <v>244.96299999999999</v>
      </c>
      <c r="N3" s="7">
        <v>358.23700000000002</v>
      </c>
      <c r="O3" s="7">
        <v>496.42099999999999</v>
      </c>
      <c r="P3" s="7">
        <v>249.197</v>
      </c>
      <c r="Q3" s="7">
        <v>134.38</v>
      </c>
      <c r="T3" s="10"/>
      <c r="U3" s="10"/>
    </row>
    <row r="4" spans="2:23" ht="15.95" customHeight="1" x14ac:dyDescent="0.2">
      <c r="B4" s="113"/>
      <c r="C4" s="119"/>
      <c r="D4" s="81" t="s">
        <v>5</v>
      </c>
      <c r="E4" s="6">
        <v>126.495</v>
      </c>
      <c r="F4" s="6">
        <v>241.48599999999999</v>
      </c>
      <c r="G4" s="6">
        <v>198.38499999999999</v>
      </c>
      <c r="H4" s="6">
        <v>221.22399999999999</v>
      </c>
      <c r="I4" s="6">
        <v>243.512</v>
      </c>
      <c r="J4" s="6">
        <v>731.07</v>
      </c>
      <c r="K4" s="6">
        <v>441.81799999999998</v>
      </c>
      <c r="L4" s="6">
        <v>831.596</v>
      </c>
      <c r="M4" s="6">
        <v>1000.635</v>
      </c>
      <c r="N4" s="6">
        <v>2343.5300000000002</v>
      </c>
      <c r="O4" s="6">
        <v>2329.9839999999999</v>
      </c>
      <c r="P4" s="6">
        <v>2985.6019999999999</v>
      </c>
      <c r="Q4" s="6">
        <v>3955.9630000000002</v>
      </c>
      <c r="T4" s="10"/>
      <c r="U4" s="10"/>
    </row>
    <row r="5" spans="2:23" ht="15.95" customHeight="1" x14ac:dyDescent="0.2">
      <c r="B5" s="113"/>
      <c r="C5" s="120"/>
      <c r="D5" s="82" t="s">
        <v>6</v>
      </c>
      <c r="E5" s="8">
        <f>E4-E3</f>
        <v>105.083</v>
      </c>
      <c r="F5" s="8">
        <f t="shared" ref="F5:K5" si="0">F4-F3</f>
        <v>175.52499999999998</v>
      </c>
      <c r="G5" s="8">
        <f t="shared" si="0"/>
        <v>133.346</v>
      </c>
      <c r="H5" s="8">
        <f t="shared" si="0"/>
        <v>155.26400000000001</v>
      </c>
      <c r="I5" s="8">
        <f t="shared" si="0"/>
        <v>166.744</v>
      </c>
      <c r="J5" s="8">
        <f t="shared" si="0"/>
        <v>651.60500000000002</v>
      </c>
      <c r="K5" s="8">
        <f t="shared" si="0"/>
        <v>393.85299999999995</v>
      </c>
      <c r="L5" s="8">
        <f t="shared" ref="L5:Q5" si="1">L4-L3</f>
        <v>670.19600000000003</v>
      </c>
      <c r="M5" s="8">
        <f t="shared" si="1"/>
        <v>755.67200000000003</v>
      </c>
      <c r="N5" s="8">
        <f t="shared" si="1"/>
        <v>1985.2930000000001</v>
      </c>
      <c r="O5" s="8">
        <f t="shared" si="1"/>
        <v>1833.5629999999999</v>
      </c>
      <c r="P5" s="8">
        <f t="shared" si="1"/>
        <v>2736.4049999999997</v>
      </c>
      <c r="Q5" s="8">
        <f t="shared" si="1"/>
        <v>3821.5830000000001</v>
      </c>
      <c r="U5" s="10"/>
    </row>
    <row r="6" spans="2:23" ht="15.95" customHeight="1" x14ac:dyDescent="0.2">
      <c r="B6" s="113"/>
      <c r="C6" s="121" t="s">
        <v>68</v>
      </c>
      <c r="D6" s="83" t="s">
        <v>4</v>
      </c>
      <c r="E6" s="6">
        <v>85.278000000000006</v>
      </c>
      <c r="F6" s="6">
        <v>460.41899999999998</v>
      </c>
      <c r="G6" s="6">
        <v>589.61599999999999</v>
      </c>
      <c r="H6" s="6">
        <v>557.351</v>
      </c>
      <c r="I6" s="6">
        <v>537.79</v>
      </c>
      <c r="J6" s="6">
        <v>619.21699999999998</v>
      </c>
      <c r="K6" s="6">
        <v>439.97899999999998</v>
      </c>
      <c r="L6" s="6">
        <v>657.327</v>
      </c>
      <c r="M6" s="6">
        <v>1106.8320000000001</v>
      </c>
      <c r="N6" s="6">
        <v>1437.0640000000001</v>
      </c>
      <c r="O6" s="6">
        <v>1656.0509999999999</v>
      </c>
      <c r="P6" s="6">
        <v>1141.761</v>
      </c>
      <c r="Q6" s="6">
        <v>639.03800000000001</v>
      </c>
      <c r="T6" s="10"/>
      <c r="U6" s="10"/>
    </row>
    <row r="7" spans="2:23" ht="15.95" customHeight="1" x14ac:dyDescent="0.2">
      <c r="B7" s="113"/>
      <c r="C7" s="119"/>
      <c r="D7" s="81" t="s">
        <v>5</v>
      </c>
      <c r="E7" s="6">
        <v>497.20100000000002</v>
      </c>
      <c r="F7" s="6">
        <v>916.73900000000003</v>
      </c>
      <c r="G7" s="6">
        <v>1739.9259999999999</v>
      </c>
      <c r="H7" s="6">
        <v>1791.6489999999999</v>
      </c>
      <c r="I7" s="6">
        <v>2193.645</v>
      </c>
      <c r="J7" s="6">
        <v>5160.7439999999997</v>
      </c>
      <c r="K7" s="6">
        <v>3101.2249999999999</v>
      </c>
      <c r="L7" s="6">
        <v>5225.0280000000002</v>
      </c>
      <c r="M7" s="6">
        <v>6602.8819999999996</v>
      </c>
      <c r="N7" s="6">
        <v>14801.966</v>
      </c>
      <c r="O7" s="6">
        <v>18182.598999999998</v>
      </c>
      <c r="P7" s="6">
        <v>22900.560000000001</v>
      </c>
      <c r="Q7" s="6">
        <v>29331.957999999999</v>
      </c>
      <c r="T7" s="10"/>
      <c r="U7" s="10"/>
    </row>
    <row r="8" spans="2:23" ht="15.95" customHeight="1" x14ac:dyDescent="0.2">
      <c r="B8" s="114"/>
      <c r="C8" s="120"/>
      <c r="D8" s="82" t="s">
        <v>6</v>
      </c>
      <c r="E8" s="8">
        <f>E7-E6</f>
        <v>411.923</v>
      </c>
      <c r="F8" s="8">
        <f t="shared" ref="F8:K8" si="2">F7-F6</f>
        <v>456.32000000000005</v>
      </c>
      <c r="G8" s="8">
        <f t="shared" si="2"/>
        <v>1150.31</v>
      </c>
      <c r="H8" s="8">
        <f t="shared" si="2"/>
        <v>1234.2979999999998</v>
      </c>
      <c r="I8" s="8">
        <f t="shared" si="2"/>
        <v>1655.855</v>
      </c>
      <c r="J8" s="8">
        <f t="shared" si="2"/>
        <v>4541.527</v>
      </c>
      <c r="K8" s="8">
        <f t="shared" si="2"/>
        <v>2661.2460000000001</v>
      </c>
      <c r="L8" s="8">
        <f t="shared" ref="L8:Q8" si="3">L7-L6</f>
        <v>4567.701</v>
      </c>
      <c r="M8" s="8">
        <f t="shared" si="3"/>
        <v>5496.0499999999993</v>
      </c>
      <c r="N8" s="8">
        <f t="shared" si="3"/>
        <v>13364.902</v>
      </c>
      <c r="O8" s="8">
        <f t="shared" si="3"/>
        <v>16526.547999999999</v>
      </c>
      <c r="P8" s="8">
        <f t="shared" si="3"/>
        <v>21758.799000000003</v>
      </c>
      <c r="Q8" s="8">
        <f t="shared" si="3"/>
        <v>28692.92</v>
      </c>
      <c r="T8" s="10"/>
      <c r="U8" s="10"/>
    </row>
    <row r="9" spans="2:23" ht="6" customHeight="1" x14ac:dyDescent="0.2">
      <c r="B9" s="84"/>
      <c r="C9" s="84"/>
      <c r="D9" s="8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V9" s="10"/>
      <c r="W9" s="10"/>
    </row>
    <row r="10" spans="2:23" ht="20.100000000000001" customHeight="1" x14ac:dyDescent="0.2">
      <c r="B10" s="86" t="s">
        <v>30</v>
      </c>
      <c r="C10" s="87"/>
      <c r="D10" s="88" t="s">
        <v>7</v>
      </c>
      <c r="E10" s="21">
        <f t="shared" ref="E10:G11" si="4">E6/E3</f>
        <v>3.9827199701102192</v>
      </c>
      <c r="F10" s="21">
        <f t="shared" si="4"/>
        <v>6.9801701005139396</v>
      </c>
      <c r="G10" s="21">
        <f t="shared" si="4"/>
        <v>9.0655760389919884</v>
      </c>
      <c r="H10" s="21">
        <f t="shared" ref="H10:Q10" si="5">H6/H3</f>
        <v>8.4498332322619785</v>
      </c>
      <c r="I10" s="21">
        <f t="shared" si="5"/>
        <v>7.0053928720300123</v>
      </c>
      <c r="J10" s="21">
        <f t="shared" si="5"/>
        <v>7.7923236645063856</v>
      </c>
      <c r="K10" s="21">
        <f t="shared" si="5"/>
        <v>9.1729177525278836</v>
      </c>
      <c r="L10" s="21">
        <f t="shared" si="5"/>
        <v>4.0726579925650555</v>
      </c>
      <c r="M10" s="21">
        <f t="shared" si="5"/>
        <v>4.5183639978282439</v>
      </c>
      <c r="N10" s="21">
        <f t="shared" si="5"/>
        <v>4.0114896004600302</v>
      </c>
      <c r="O10" s="21">
        <f t="shared" si="5"/>
        <v>3.3359809516519245</v>
      </c>
      <c r="P10" s="21">
        <f t="shared" si="5"/>
        <v>4.5817606150956873</v>
      </c>
      <c r="Q10" s="21">
        <f t="shared" si="5"/>
        <v>4.7554546807560651</v>
      </c>
      <c r="T10" s="10"/>
      <c r="U10" s="10"/>
      <c r="V10" s="10"/>
      <c r="W10" s="10"/>
    </row>
    <row r="11" spans="2:23" ht="20.100000000000001" customHeight="1" x14ac:dyDescent="0.2">
      <c r="B11" s="89" t="s">
        <v>8</v>
      </c>
      <c r="C11" s="90"/>
      <c r="D11" s="91" t="s">
        <v>7</v>
      </c>
      <c r="E11" s="22">
        <f t="shared" si="4"/>
        <v>3.9305980473536506</v>
      </c>
      <c r="F11" s="22">
        <f t="shared" si="4"/>
        <v>3.7962407758627834</v>
      </c>
      <c r="G11" s="22">
        <f t="shared" si="4"/>
        <v>8.770451395014744</v>
      </c>
      <c r="H11" s="22">
        <f t="shared" ref="H11:Q11" si="6">H7/H4</f>
        <v>8.0988003109969977</v>
      </c>
      <c r="I11" s="22">
        <f t="shared" si="6"/>
        <v>9.0083650908374118</v>
      </c>
      <c r="J11" s="22">
        <f t="shared" si="6"/>
        <v>7.0591653330050468</v>
      </c>
      <c r="K11" s="22">
        <f t="shared" si="6"/>
        <v>7.0192364276693118</v>
      </c>
      <c r="L11" s="22">
        <f t="shared" si="6"/>
        <v>6.283132675000842</v>
      </c>
      <c r="M11" s="22">
        <f t="shared" si="6"/>
        <v>6.5986918306875131</v>
      </c>
      <c r="N11" s="22">
        <f t="shared" si="6"/>
        <v>6.3160983644331408</v>
      </c>
      <c r="O11" s="22">
        <f t="shared" si="6"/>
        <v>7.8037441458825461</v>
      </c>
      <c r="P11" s="22">
        <f t="shared" si="6"/>
        <v>7.670332482360342</v>
      </c>
      <c r="Q11" s="22">
        <f t="shared" si="6"/>
        <v>7.4146188930482912</v>
      </c>
      <c r="U11" s="10"/>
      <c r="V11" s="10"/>
      <c r="W11" s="10"/>
    </row>
    <row r="12" spans="2:23" ht="12" customHeight="1" x14ac:dyDescent="0.2">
      <c r="B12" s="84"/>
      <c r="C12" s="84"/>
      <c r="D12" s="8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2:23" ht="15.95" customHeight="1" x14ac:dyDescent="0.2">
      <c r="B13" s="115" t="s">
        <v>69</v>
      </c>
      <c r="C13" s="118" t="s">
        <v>67</v>
      </c>
      <c r="D13" s="80" t="s">
        <v>4</v>
      </c>
      <c r="E13" s="7">
        <v>12.545</v>
      </c>
      <c r="F13" s="7">
        <v>59.366</v>
      </c>
      <c r="G13" s="7">
        <v>37.15</v>
      </c>
      <c r="H13" s="7">
        <v>296.464</v>
      </c>
      <c r="I13" s="7">
        <v>405.166</v>
      </c>
      <c r="J13" s="7">
        <v>443.15100000000001</v>
      </c>
      <c r="K13" s="7">
        <v>309.58100000000002</v>
      </c>
      <c r="L13" s="7">
        <v>246.72800000000001</v>
      </c>
      <c r="M13" s="7">
        <v>384.78899999999999</v>
      </c>
      <c r="N13" s="7">
        <v>258.24900000000002</v>
      </c>
      <c r="O13" s="7">
        <v>220.91800000000001</v>
      </c>
      <c r="P13" s="7">
        <v>268.38600000000002</v>
      </c>
      <c r="Q13" s="7">
        <v>204.822</v>
      </c>
    </row>
    <row r="14" spans="2:23" ht="15.95" customHeight="1" x14ac:dyDescent="0.2">
      <c r="B14" s="116"/>
      <c r="C14" s="119"/>
      <c r="D14" s="81" t="s">
        <v>5</v>
      </c>
      <c r="E14" s="6">
        <v>10.439</v>
      </c>
      <c r="F14" s="6">
        <v>63.843000000000004</v>
      </c>
      <c r="G14" s="6">
        <v>42.783000000000001</v>
      </c>
      <c r="H14" s="6">
        <v>44.997</v>
      </c>
      <c r="I14" s="6">
        <v>51.244</v>
      </c>
      <c r="J14" s="6">
        <v>42.756999999999998</v>
      </c>
      <c r="K14" s="6">
        <v>126.161</v>
      </c>
      <c r="L14" s="6">
        <v>67.075999999999993</v>
      </c>
      <c r="M14" s="6">
        <v>105.63200000000001</v>
      </c>
      <c r="N14" s="6">
        <v>65.323999999999998</v>
      </c>
      <c r="O14" s="6">
        <v>73.944000000000003</v>
      </c>
      <c r="P14" s="6">
        <v>81.334000000000003</v>
      </c>
      <c r="Q14" s="6">
        <v>57.69</v>
      </c>
    </row>
    <row r="15" spans="2:23" ht="15.95" customHeight="1" x14ac:dyDescent="0.2">
      <c r="B15" s="116"/>
      <c r="C15" s="120"/>
      <c r="D15" s="82" t="s">
        <v>6</v>
      </c>
      <c r="E15" s="8">
        <f>E14-E13</f>
        <v>-2.1059999999999999</v>
      </c>
      <c r="F15" s="8">
        <f t="shared" ref="F15:K15" si="7">F14-F13</f>
        <v>4.4770000000000039</v>
      </c>
      <c r="G15" s="8">
        <f t="shared" si="7"/>
        <v>5.6330000000000027</v>
      </c>
      <c r="H15" s="8">
        <f t="shared" si="7"/>
        <v>-251.46699999999998</v>
      </c>
      <c r="I15" s="8">
        <f t="shared" si="7"/>
        <v>-353.92200000000003</v>
      </c>
      <c r="J15" s="8">
        <f t="shared" si="7"/>
        <v>-400.39400000000001</v>
      </c>
      <c r="K15" s="8">
        <f t="shared" si="7"/>
        <v>-183.42000000000002</v>
      </c>
      <c r="L15" s="8">
        <f t="shared" ref="L15:Q15" si="8">L14-L13</f>
        <v>-179.65200000000002</v>
      </c>
      <c r="M15" s="8">
        <f t="shared" si="8"/>
        <v>-279.15699999999998</v>
      </c>
      <c r="N15" s="8">
        <f t="shared" si="8"/>
        <v>-192.92500000000001</v>
      </c>
      <c r="O15" s="8">
        <f t="shared" si="8"/>
        <v>-146.97399999999999</v>
      </c>
      <c r="P15" s="8">
        <f t="shared" si="8"/>
        <v>-187.05200000000002</v>
      </c>
      <c r="Q15" s="8">
        <f t="shared" si="8"/>
        <v>-147.13200000000001</v>
      </c>
    </row>
    <row r="16" spans="2:23" ht="15.95" customHeight="1" x14ac:dyDescent="0.2">
      <c r="B16" s="116"/>
      <c r="C16" s="121" t="s">
        <v>68</v>
      </c>
      <c r="D16" s="83" t="s">
        <v>4</v>
      </c>
      <c r="E16" s="6">
        <v>53.332999999999998</v>
      </c>
      <c r="F16" s="6">
        <v>181.68899999999999</v>
      </c>
      <c r="G16" s="6">
        <v>148.28399999999999</v>
      </c>
      <c r="H16" s="6">
        <v>382.84500000000003</v>
      </c>
      <c r="I16" s="6">
        <v>487.27</v>
      </c>
      <c r="J16" s="6">
        <v>679.42100000000005</v>
      </c>
      <c r="K16" s="6">
        <v>579.41700000000003</v>
      </c>
      <c r="L16" s="6">
        <v>554.95399999999995</v>
      </c>
      <c r="M16" s="6">
        <v>655.38300000000004</v>
      </c>
      <c r="N16" s="6">
        <v>429.30900000000003</v>
      </c>
      <c r="O16" s="6">
        <v>414.20100000000002</v>
      </c>
      <c r="P16" s="6">
        <v>531.32000000000005</v>
      </c>
      <c r="Q16" s="6">
        <v>517.28099999999995</v>
      </c>
    </row>
    <row r="17" spans="2:17" ht="15.95" customHeight="1" x14ac:dyDescent="0.2">
      <c r="B17" s="116"/>
      <c r="C17" s="119"/>
      <c r="D17" s="81" t="s">
        <v>5</v>
      </c>
      <c r="E17" s="6">
        <v>56.969000000000001</v>
      </c>
      <c r="F17" s="6">
        <v>667.93200000000002</v>
      </c>
      <c r="G17" s="6">
        <v>900.00800000000004</v>
      </c>
      <c r="H17" s="6">
        <v>1123.52</v>
      </c>
      <c r="I17" s="6">
        <v>1045.5340000000001</v>
      </c>
      <c r="J17" s="6">
        <v>522.75900000000001</v>
      </c>
      <c r="K17" s="6">
        <v>734.11</v>
      </c>
      <c r="L17" s="6">
        <v>685.97299999999996</v>
      </c>
      <c r="M17" s="6">
        <v>888.83100000000002</v>
      </c>
      <c r="N17" s="6">
        <v>598.95500000000004</v>
      </c>
      <c r="O17" s="6">
        <v>553.77599999999995</v>
      </c>
      <c r="P17" s="6">
        <v>730.75400000000002</v>
      </c>
      <c r="Q17" s="6">
        <v>612.41099999999994</v>
      </c>
    </row>
    <row r="18" spans="2:17" ht="15.95" customHeight="1" x14ac:dyDescent="0.2">
      <c r="B18" s="117"/>
      <c r="C18" s="120"/>
      <c r="D18" s="82" t="s">
        <v>6</v>
      </c>
      <c r="E18" s="8">
        <f>E17-E16</f>
        <v>3.6360000000000028</v>
      </c>
      <c r="F18" s="8">
        <f t="shared" ref="F18:K18" si="9">F17-F16</f>
        <v>486.24300000000005</v>
      </c>
      <c r="G18" s="8">
        <f t="shared" si="9"/>
        <v>751.72400000000005</v>
      </c>
      <c r="H18" s="8">
        <f t="shared" si="9"/>
        <v>740.67499999999995</v>
      </c>
      <c r="I18" s="8">
        <f t="shared" si="9"/>
        <v>558.26400000000012</v>
      </c>
      <c r="J18" s="8">
        <f t="shared" si="9"/>
        <v>-156.66200000000003</v>
      </c>
      <c r="K18" s="8">
        <f t="shared" si="9"/>
        <v>154.69299999999998</v>
      </c>
      <c r="L18" s="8">
        <f t="shared" ref="L18:Q18" si="10">L17-L16</f>
        <v>131.01900000000001</v>
      </c>
      <c r="M18" s="8">
        <f t="shared" si="10"/>
        <v>233.44799999999998</v>
      </c>
      <c r="N18" s="8">
        <f t="shared" si="10"/>
        <v>169.64600000000002</v>
      </c>
      <c r="O18" s="8">
        <f t="shared" si="10"/>
        <v>139.57499999999993</v>
      </c>
      <c r="P18" s="8">
        <f t="shared" si="10"/>
        <v>199.43399999999997</v>
      </c>
      <c r="Q18" s="8">
        <f t="shared" si="10"/>
        <v>95.13</v>
      </c>
    </row>
    <row r="19" spans="2:17" ht="6" customHeight="1" x14ac:dyDescent="0.2">
      <c r="B19" s="84"/>
      <c r="C19" s="84"/>
      <c r="D19" s="8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17" ht="20.100000000000001" customHeight="1" x14ac:dyDescent="0.2">
      <c r="B20" s="86" t="s">
        <v>30</v>
      </c>
      <c r="C20" s="87"/>
      <c r="D20" s="88" t="s">
        <v>7</v>
      </c>
      <c r="E20" s="21">
        <f t="shared" ref="E20:G21" si="11">E16/E13</f>
        <v>4.2513351933041053</v>
      </c>
      <c r="F20" s="21">
        <f t="shared" si="11"/>
        <v>3.0604891688845468</v>
      </c>
      <c r="G20" s="21">
        <f t="shared" si="11"/>
        <v>3.9914939434724093</v>
      </c>
      <c r="H20" s="21">
        <f t="shared" ref="H20:Q20" si="12">H16/H13</f>
        <v>1.2913709590371851</v>
      </c>
      <c r="I20" s="21">
        <f t="shared" si="12"/>
        <v>1.202642867367943</v>
      </c>
      <c r="J20" s="21">
        <f t="shared" si="12"/>
        <v>1.5331591263474527</v>
      </c>
      <c r="K20" s="21">
        <f t="shared" si="12"/>
        <v>1.8716167981885192</v>
      </c>
      <c r="L20" s="21">
        <f t="shared" si="12"/>
        <v>2.2492542394863979</v>
      </c>
      <c r="M20" s="21">
        <f t="shared" si="12"/>
        <v>1.7032269633487445</v>
      </c>
      <c r="N20" s="21">
        <f t="shared" si="12"/>
        <v>1.6623839782535459</v>
      </c>
      <c r="O20" s="21">
        <f t="shared" si="12"/>
        <v>1.8749083370300292</v>
      </c>
      <c r="P20" s="21">
        <f t="shared" si="12"/>
        <v>1.979685974678262</v>
      </c>
      <c r="Q20" s="21">
        <f t="shared" si="12"/>
        <v>2.5255148372733394</v>
      </c>
    </row>
    <row r="21" spans="2:17" ht="20.100000000000001" customHeight="1" x14ac:dyDescent="0.2">
      <c r="B21" s="89" t="s">
        <v>8</v>
      </c>
      <c r="C21" s="90"/>
      <c r="D21" s="91" t="s">
        <v>7</v>
      </c>
      <c r="E21" s="22">
        <f t="shared" si="11"/>
        <v>5.457323498419389</v>
      </c>
      <c r="F21" s="22">
        <f t="shared" si="11"/>
        <v>10.462102344814623</v>
      </c>
      <c r="G21" s="22">
        <f t="shared" si="11"/>
        <v>21.036579949980133</v>
      </c>
      <c r="H21" s="22">
        <f t="shared" ref="H21:Q21" si="13">H17/H14</f>
        <v>24.968775696157522</v>
      </c>
      <c r="I21" s="22">
        <f t="shared" si="13"/>
        <v>20.403052064631957</v>
      </c>
      <c r="J21" s="22">
        <f t="shared" si="13"/>
        <v>12.226278737984424</v>
      </c>
      <c r="K21" s="22">
        <f t="shared" si="13"/>
        <v>5.8188346636440738</v>
      </c>
      <c r="L21" s="22">
        <f t="shared" si="13"/>
        <v>10.226802433061005</v>
      </c>
      <c r="M21" s="22">
        <f t="shared" si="13"/>
        <v>8.4144104059375948</v>
      </c>
      <c r="N21" s="22">
        <f t="shared" si="13"/>
        <v>9.1689884269181317</v>
      </c>
      <c r="O21" s="22">
        <f t="shared" si="13"/>
        <v>7.4891269068484245</v>
      </c>
      <c r="P21" s="22">
        <f t="shared" si="13"/>
        <v>8.9846066835517746</v>
      </c>
      <c r="Q21" s="22">
        <f t="shared" si="13"/>
        <v>10.615548621944876</v>
      </c>
    </row>
    <row r="22" spans="2:17" ht="18" customHeight="1" x14ac:dyDescent="0.2">
      <c r="B22" s="57" t="s">
        <v>60</v>
      </c>
    </row>
    <row r="23" spans="2:17" x14ac:dyDescent="0.2">
      <c r="B23" s="57"/>
      <c r="P23" s="24" t="s">
        <v>9</v>
      </c>
    </row>
    <row r="95" spans="4:4" x14ac:dyDescent="0.2">
      <c r="D95" s="12"/>
    </row>
  </sheetData>
  <sheetProtection selectLockedCells="1" selectUnlockedCells="1"/>
  <sortState ref="R3:U8">
    <sortCondition ref="S3:S8"/>
  </sortState>
  <mergeCells count="6">
    <mergeCell ref="B3:B8"/>
    <mergeCell ref="B13:B18"/>
    <mergeCell ref="C3:C5"/>
    <mergeCell ref="C6:C8"/>
    <mergeCell ref="C13:C15"/>
    <mergeCell ref="C16:C18"/>
  </mergeCells>
  <phoneticPr fontId="7" type="noConversion"/>
  <hyperlinks>
    <hyperlink ref="P23" location="ÍNDICE!A1" display="Voltar ao índice"/>
  </hyperlinks>
  <pageMargins left="0.23622047244094491" right="0" top="0.39370078740157483" bottom="0.19685039370078741" header="0.51181102362204722" footer="0.51181102362204722"/>
  <pageSetup paperSize="9" scale="58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8"/>
  <sheetViews>
    <sheetView showGridLines="0" zoomScale="95" zoomScaleNormal="95" workbookViewId="0"/>
  </sheetViews>
  <sheetFormatPr defaultRowHeight="12.75" x14ac:dyDescent="0.2"/>
  <cols>
    <col min="1" max="1" width="2.42578125" style="41" customWidth="1"/>
    <col min="2" max="2" width="20.7109375" style="41" customWidth="1"/>
    <col min="3" max="3" width="15.7109375" style="41" customWidth="1"/>
    <col min="4" max="4" width="10.7109375" style="41" customWidth="1"/>
    <col min="5" max="17" width="12.7109375" style="41" customWidth="1"/>
    <col min="18" max="16384" width="9.140625" style="41"/>
  </cols>
  <sheetData>
    <row r="1" spans="2:23" ht="27" customHeight="1" x14ac:dyDescent="0.2">
      <c r="B1" s="19" t="s">
        <v>53</v>
      </c>
      <c r="C1" s="1"/>
      <c r="D1" s="1"/>
    </row>
    <row r="2" spans="2:23" ht="20.100000000000001" customHeight="1" x14ac:dyDescent="0.2">
      <c r="B2" s="2" t="s">
        <v>29</v>
      </c>
      <c r="C2" s="2" t="s">
        <v>2</v>
      </c>
      <c r="D2" s="20" t="s">
        <v>3</v>
      </c>
      <c r="E2" s="4">
        <v>2010</v>
      </c>
      <c r="F2" s="4">
        <v>2011</v>
      </c>
      <c r="G2" s="4">
        <v>2012</v>
      </c>
      <c r="H2" s="4">
        <v>2013</v>
      </c>
      <c r="I2" s="4">
        <v>2014</v>
      </c>
      <c r="J2" s="4">
        <v>2015</v>
      </c>
      <c r="K2" s="4">
        <v>2016</v>
      </c>
      <c r="L2" s="4">
        <v>2017</v>
      </c>
      <c r="M2" s="4">
        <v>2018</v>
      </c>
      <c r="N2" s="4">
        <v>2019</v>
      </c>
      <c r="O2" s="4">
        <v>2020</v>
      </c>
      <c r="P2" s="4">
        <v>2021</v>
      </c>
      <c r="Q2" s="4">
        <v>2022</v>
      </c>
    </row>
    <row r="3" spans="2:23" ht="15.95" customHeight="1" x14ac:dyDescent="0.2">
      <c r="B3" s="122" t="s">
        <v>32</v>
      </c>
      <c r="C3" s="120" t="s">
        <v>67</v>
      </c>
      <c r="D3" s="92" t="s">
        <v>48</v>
      </c>
      <c r="E3" s="46">
        <v>126.321</v>
      </c>
      <c r="F3" s="46">
        <v>238.881</v>
      </c>
      <c r="G3" s="46">
        <v>197.79599999999999</v>
      </c>
      <c r="H3" s="46">
        <v>218.119</v>
      </c>
      <c r="I3" s="46">
        <v>242.501</v>
      </c>
      <c r="J3" s="46">
        <v>730.79600000000005</v>
      </c>
      <c r="K3" s="46">
        <v>440.07799999999997</v>
      </c>
      <c r="L3" s="46">
        <v>828.54899999999998</v>
      </c>
      <c r="M3" s="46">
        <v>998.52200000000005</v>
      </c>
      <c r="N3" s="46">
        <v>2342.732</v>
      </c>
      <c r="O3" s="46">
        <v>1974.433</v>
      </c>
      <c r="P3" s="46">
        <v>2949.373</v>
      </c>
      <c r="Q3" s="46">
        <v>3899.0770000000002</v>
      </c>
    </row>
    <row r="4" spans="2:23" ht="15.95" customHeight="1" x14ac:dyDescent="0.2">
      <c r="B4" s="123"/>
      <c r="C4" s="124"/>
      <c r="D4" s="81" t="s">
        <v>10</v>
      </c>
      <c r="E4" s="32">
        <v>0.17399999999999999</v>
      </c>
      <c r="F4" s="6">
        <v>2.605</v>
      </c>
      <c r="G4" s="6">
        <v>0.58899999999999997</v>
      </c>
      <c r="H4" s="6">
        <v>3.105</v>
      </c>
      <c r="I4" s="6">
        <v>1.0109999999999999</v>
      </c>
      <c r="J4" s="32">
        <v>0.27400000000000002</v>
      </c>
      <c r="K4" s="6">
        <v>1.74</v>
      </c>
      <c r="L4" s="6">
        <v>3.0470000000000002</v>
      </c>
      <c r="M4" s="6">
        <v>2.113</v>
      </c>
      <c r="N4" s="6">
        <v>0.79800000000000004</v>
      </c>
      <c r="O4" s="6">
        <v>355.55099999999999</v>
      </c>
      <c r="P4" s="6">
        <v>36.228999999999999</v>
      </c>
      <c r="Q4" s="6">
        <v>56.886000000000003</v>
      </c>
      <c r="R4" s="44"/>
      <c r="U4" s="44"/>
      <c r="V4" s="44"/>
      <c r="W4" s="44"/>
    </row>
    <row r="5" spans="2:23" ht="15.95" customHeight="1" x14ac:dyDescent="0.2">
      <c r="B5" s="123"/>
      <c r="C5" s="124"/>
      <c r="D5" s="82" t="s">
        <v>11</v>
      </c>
      <c r="E5" s="8">
        <f>SUM(E3:E4)</f>
        <v>126.495</v>
      </c>
      <c r="F5" s="8">
        <f t="shared" ref="F5:M5" si="0">SUM(F3:F4)</f>
        <v>241.48599999999999</v>
      </c>
      <c r="G5" s="8">
        <f t="shared" si="0"/>
        <v>198.38499999999999</v>
      </c>
      <c r="H5" s="8">
        <f t="shared" si="0"/>
        <v>221.22399999999999</v>
      </c>
      <c r="I5" s="8">
        <f t="shared" si="0"/>
        <v>243.512</v>
      </c>
      <c r="J5" s="8">
        <f t="shared" si="0"/>
        <v>731.07</v>
      </c>
      <c r="K5" s="8">
        <f t="shared" si="0"/>
        <v>441.81799999999998</v>
      </c>
      <c r="L5" s="8">
        <f t="shared" si="0"/>
        <v>831.596</v>
      </c>
      <c r="M5" s="8">
        <f t="shared" si="0"/>
        <v>1000.6350000000001</v>
      </c>
      <c r="N5" s="8">
        <f>SUM(N3:N4)</f>
        <v>2343.5299999999997</v>
      </c>
      <c r="O5" s="8">
        <f>SUM(O3:O4)</f>
        <v>2329.9839999999999</v>
      </c>
      <c r="P5" s="8">
        <f>SUM(P3:P4)</f>
        <v>2985.6019999999999</v>
      </c>
      <c r="Q5" s="8">
        <f>SUM(Q3:Q4)</f>
        <v>3955.9630000000002</v>
      </c>
      <c r="R5" s="44"/>
      <c r="U5" s="44"/>
      <c r="V5" s="44"/>
      <c r="W5" s="44"/>
    </row>
    <row r="6" spans="2:23" ht="15.95" customHeight="1" x14ac:dyDescent="0.2">
      <c r="B6" s="123"/>
      <c r="C6" s="121" t="s">
        <v>68</v>
      </c>
      <c r="D6" s="83" t="s">
        <v>48</v>
      </c>
      <c r="E6" s="6">
        <v>495.60500000000002</v>
      </c>
      <c r="F6" s="6">
        <v>912.52300000000002</v>
      </c>
      <c r="G6" s="6">
        <v>1735.925</v>
      </c>
      <c r="H6" s="6">
        <v>1761.2560000000001</v>
      </c>
      <c r="I6" s="6">
        <v>2181.5010000000002</v>
      </c>
      <c r="J6" s="6">
        <v>5156.3710000000001</v>
      </c>
      <c r="K6" s="6">
        <v>3083.0729999999999</v>
      </c>
      <c r="L6" s="6">
        <v>5194.6850000000004</v>
      </c>
      <c r="M6" s="6">
        <v>6581.768</v>
      </c>
      <c r="N6" s="6">
        <v>14790.088</v>
      </c>
      <c r="O6" s="6">
        <v>15258.985000000001</v>
      </c>
      <c r="P6" s="6">
        <v>22559.71</v>
      </c>
      <c r="Q6" s="6">
        <v>28590.901000000002</v>
      </c>
      <c r="R6" s="44"/>
      <c r="U6" s="44"/>
      <c r="V6" s="44"/>
      <c r="W6" s="44"/>
    </row>
    <row r="7" spans="2:23" ht="15.95" customHeight="1" x14ac:dyDescent="0.2">
      <c r="B7" s="123"/>
      <c r="C7" s="121"/>
      <c r="D7" s="81" t="s">
        <v>10</v>
      </c>
      <c r="E7" s="6">
        <v>1.5960000000000001</v>
      </c>
      <c r="F7" s="6">
        <v>4.2160000000000002</v>
      </c>
      <c r="G7" s="6">
        <v>4.0010000000000003</v>
      </c>
      <c r="H7" s="6">
        <v>30.393000000000001</v>
      </c>
      <c r="I7" s="6">
        <v>12.144</v>
      </c>
      <c r="J7" s="6">
        <v>4.3730000000000002</v>
      </c>
      <c r="K7" s="6">
        <v>18.152000000000001</v>
      </c>
      <c r="L7" s="6">
        <v>30.343</v>
      </c>
      <c r="M7" s="6">
        <v>21.114000000000001</v>
      </c>
      <c r="N7" s="6">
        <v>11.878</v>
      </c>
      <c r="O7" s="6">
        <v>2923.614</v>
      </c>
      <c r="P7" s="6">
        <v>340.85</v>
      </c>
      <c r="Q7" s="6">
        <v>741.05700000000002</v>
      </c>
      <c r="R7" s="44"/>
      <c r="S7" s="44"/>
      <c r="U7" s="44"/>
      <c r="V7" s="44"/>
    </row>
    <row r="8" spans="2:23" ht="15.95" customHeight="1" x14ac:dyDescent="0.2">
      <c r="B8" s="123"/>
      <c r="C8" s="121"/>
      <c r="D8" s="93" t="s">
        <v>11</v>
      </c>
      <c r="E8" s="45">
        <f>SUM(E6:E7)</f>
        <v>497.20100000000002</v>
      </c>
      <c r="F8" s="45">
        <f t="shared" ref="F8:M8" si="1">SUM(F6:F7)</f>
        <v>916.73900000000003</v>
      </c>
      <c r="G8" s="45">
        <f t="shared" si="1"/>
        <v>1739.9259999999999</v>
      </c>
      <c r="H8" s="45">
        <f t="shared" si="1"/>
        <v>1791.6490000000001</v>
      </c>
      <c r="I8" s="45">
        <f t="shared" si="1"/>
        <v>2193.645</v>
      </c>
      <c r="J8" s="45">
        <f t="shared" si="1"/>
        <v>5160.7439999999997</v>
      </c>
      <c r="K8" s="45">
        <f t="shared" si="1"/>
        <v>3101.2249999999999</v>
      </c>
      <c r="L8" s="45">
        <f t="shared" si="1"/>
        <v>5225.0280000000002</v>
      </c>
      <c r="M8" s="45">
        <f t="shared" si="1"/>
        <v>6602.8819999999996</v>
      </c>
      <c r="N8" s="45">
        <f>SUM(N6:N7)</f>
        <v>14801.966</v>
      </c>
      <c r="O8" s="45">
        <f>SUM(O6:O7)</f>
        <v>18182.599000000002</v>
      </c>
      <c r="P8" s="45">
        <f>SUM(P6:P7)</f>
        <v>22900.559999999998</v>
      </c>
      <c r="Q8" s="45">
        <f>SUM(Q6:Q7)</f>
        <v>29331.958000000002</v>
      </c>
      <c r="R8" s="44"/>
      <c r="S8" s="44"/>
      <c r="U8" s="44"/>
      <c r="V8" s="44"/>
    </row>
    <row r="9" spans="2:23" ht="12.75" customHeight="1" x14ac:dyDescent="0.2">
      <c r="B9" s="94"/>
      <c r="C9" s="95"/>
      <c r="D9" s="9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4"/>
      <c r="S9" s="44"/>
      <c r="U9" s="44"/>
      <c r="V9" s="44"/>
    </row>
    <row r="10" spans="2:23" ht="15.95" customHeight="1" x14ac:dyDescent="0.2">
      <c r="B10" s="115" t="s">
        <v>69</v>
      </c>
      <c r="C10" s="120" t="s">
        <v>67</v>
      </c>
      <c r="D10" s="92" t="s">
        <v>48</v>
      </c>
      <c r="E10" s="46">
        <v>10.324999999999999</v>
      </c>
      <c r="F10" s="46">
        <v>63.814</v>
      </c>
      <c r="G10" s="46">
        <v>42.566000000000003</v>
      </c>
      <c r="H10" s="46">
        <v>44.670999999999999</v>
      </c>
      <c r="I10" s="46">
        <v>51.128</v>
      </c>
      <c r="J10" s="46">
        <v>42.542999999999999</v>
      </c>
      <c r="K10" s="46">
        <v>125.93</v>
      </c>
      <c r="L10" s="46">
        <v>66.507000000000005</v>
      </c>
      <c r="M10" s="46">
        <v>105.20699999999999</v>
      </c>
      <c r="N10" s="46">
        <v>64.891999999999996</v>
      </c>
      <c r="O10" s="46">
        <v>72.113</v>
      </c>
      <c r="P10" s="46">
        <v>81.206999999999994</v>
      </c>
      <c r="Q10" s="46">
        <v>56.296999999999997</v>
      </c>
      <c r="R10" s="44"/>
      <c r="S10" s="44"/>
      <c r="U10" s="44"/>
      <c r="V10" s="44"/>
    </row>
    <row r="11" spans="2:23" ht="15.95" customHeight="1" x14ac:dyDescent="0.2">
      <c r="B11" s="116"/>
      <c r="C11" s="124"/>
      <c r="D11" s="81" t="s">
        <v>10</v>
      </c>
      <c r="E11" s="74">
        <v>0.17399999999999999</v>
      </c>
      <c r="F11" s="74">
        <v>0.60499999999999998</v>
      </c>
      <c r="G11" s="74">
        <v>0.217</v>
      </c>
      <c r="H11" s="74">
        <v>0.32600000000000001</v>
      </c>
      <c r="I11" s="74">
        <v>0.11600000000000001</v>
      </c>
      <c r="J11" s="74">
        <v>0.214</v>
      </c>
      <c r="K11" s="74">
        <v>0.23100000000000001</v>
      </c>
      <c r="L11" s="74">
        <v>0.56899999999999995</v>
      </c>
      <c r="M11" s="74">
        <v>0.42499999999999999</v>
      </c>
      <c r="N11" s="74">
        <v>0.432</v>
      </c>
      <c r="O11" s="74">
        <v>1.831</v>
      </c>
      <c r="P11" s="74">
        <v>0.127</v>
      </c>
      <c r="Q11" s="74">
        <v>1.393</v>
      </c>
      <c r="R11" s="44"/>
      <c r="S11" s="44"/>
      <c r="U11" s="44"/>
      <c r="V11" s="44"/>
    </row>
    <row r="12" spans="2:23" ht="15.95" customHeight="1" x14ac:dyDescent="0.2">
      <c r="B12" s="116"/>
      <c r="C12" s="124"/>
      <c r="D12" s="82" t="s">
        <v>11</v>
      </c>
      <c r="E12" s="8">
        <f>SUM(E10:E11)</f>
        <v>10.498999999999999</v>
      </c>
      <c r="F12" s="8">
        <f t="shared" ref="F12:L12" si="2">SUM(F10:F11)</f>
        <v>64.418999999999997</v>
      </c>
      <c r="G12" s="8">
        <f t="shared" si="2"/>
        <v>42.783000000000001</v>
      </c>
      <c r="H12" s="8">
        <f t="shared" si="2"/>
        <v>44.997</v>
      </c>
      <c r="I12" s="8">
        <f t="shared" si="2"/>
        <v>51.244</v>
      </c>
      <c r="J12" s="8">
        <f t="shared" si="2"/>
        <v>42.756999999999998</v>
      </c>
      <c r="K12" s="8">
        <f t="shared" si="2"/>
        <v>126.161</v>
      </c>
      <c r="L12" s="8">
        <f t="shared" si="2"/>
        <v>67.076000000000008</v>
      </c>
      <c r="M12" s="8">
        <f>SUM(M10:M11)</f>
        <v>105.63199999999999</v>
      </c>
      <c r="N12" s="8">
        <f>SUM(N10:N11)</f>
        <v>65.323999999999998</v>
      </c>
      <c r="O12" s="8">
        <f>SUM(O10:O11)</f>
        <v>73.944000000000003</v>
      </c>
      <c r="P12" s="8">
        <f>SUM(P10:P11)</f>
        <v>81.333999999999989</v>
      </c>
      <c r="Q12" s="8">
        <f>SUM(Q10:Q11)</f>
        <v>57.69</v>
      </c>
      <c r="R12" s="44"/>
      <c r="S12" s="44"/>
      <c r="U12" s="44"/>
      <c r="V12" s="44"/>
    </row>
    <row r="13" spans="2:23" ht="15.95" customHeight="1" x14ac:dyDescent="0.2">
      <c r="B13" s="116"/>
      <c r="C13" s="121" t="s">
        <v>68</v>
      </c>
      <c r="D13" s="83" t="s">
        <v>48</v>
      </c>
      <c r="E13" s="6">
        <v>54.95</v>
      </c>
      <c r="F13" s="6">
        <v>667.54200000000003</v>
      </c>
      <c r="G13" s="6">
        <v>896.47699999999998</v>
      </c>
      <c r="H13" s="6">
        <v>1119.2809999999999</v>
      </c>
      <c r="I13" s="6">
        <v>1042.94</v>
      </c>
      <c r="J13" s="6">
        <v>517.83299999999997</v>
      </c>
      <c r="K13" s="6">
        <v>729.553</v>
      </c>
      <c r="L13" s="6">
        <v>674.67600000000004</v>
      </c>
      <c r="M13" s="6">
        <v>881.649</v>
      </c>
      <c r="N13" s="6">
        <v>591.11099999999999</v>
      </c>
      <c r="O13" s="6">
        <v>532.351</v>
      </c>
      <c r="P13" s="6">
        <v>728.02800000000002</v>
      </c>
      <c r="Q13" s="6">
        <v>562.80200000000002</v>
      </c>
      <c r="R13" s="44"/>
      <c r="S13" s="44"/>
      <c r="U13" s="44"/>
      <c r="V13" s="44"/>
    </row>
    <row r="14" spans="2:23" ht="15.95" customHeight="1" x14ac:dyDescent="0.2">
      <c r="B14" s="116"/>
      <c r="C14" s="121"/>
      <c r="D14" s="81" t="s">
        <v>10</v>
      </c>
      <c r="E14" s="6">
        <v>1.5960000000000001</v>
      </c>
      <c r="F14" s="32">
        <v>0.216</v>
      </c>
      <c r="G14" s="6">
        <v>3.5310000000000001</v>
      </c>
      <c r="H14" s="6">
        <v>4.2389999999999999</v>
      </c>
      <c r="I14" s="6">
        <v>2.5939999999999999</v>
      </c>
      <c r="J14" s="6">
        <v>4.9260000000000002</v>
      </c>
      <c r="K14" s="6">
        <v>4.5570000000000004</v>
      </c>
      <c r="L14" s="6">
        <v>11.297000000000001</v>
      </c>
      <c r="M14" s="6">
        <v>7.1820000000000004</v>
      </c>
      <c r="N14" s="6">
        <v>7.8440000000000003</v>
      </c>
      <c r="O14" s="6">
        <v>21.425000000000001</v>
      </c>
      <c r="P14" s="6">
        <v>2.726</v>
      </c>
      <c r="Q14" s="6">
        <v>49.609000000000002</v>
      </c>
      <c r="R14" s="44"/>
      <c r="S14" s="44"/>
      <c r="U14" s="44"/>
      <c r="V14" s="44"/>
    </row>
    <row r="15" spans="2:23" ht="15.95" customHeight="1" x14ac:dyDescent="0.2">
      <c r="B15" s="117"/>
      <c r="C15" s="121"/>
      <c r="D15" s="93" t="s">
        <v>11</v>
      </c>
      <c r="E15" s="45">
        <f>SUM(E13:E14)</f>
        <v>56.546000000000006</v>
      </c>
      <c r="F15" s="45">
        <f t="shared" ref="F15:L15" si="3">SUM(F13:F14)</f>
        <v>667.75800000000004</v>
      </c>
      <c r="G15" s="45">
        <f t="shared" si="3"/>
        <v>900.00799999999992</v>
      </c>
      <c r="H15" s="45">
        <f t="shared" si="3"/>
        <v>1123.52</v>
      </c>
      <c r="I15" s="45">
        <f t="shared" si="3"/>
        <v>1045.5340000000001</v>
      </c>
      <c r="J15" s="45">
        <f t="shared" si="3"/>
        <v>522.75900000000001</v>
      </c>
      <c r="K15" s="45">
        <f t="shared" si="3"/>
        <v>734.11</v>
      </c>
      <c r="L15" s="45">
        <f t="shared" si="3"/>
        <v>685.97300000000007</v>
      </c>
      <c r="M15" s="45">
        <f>SUM(M13:M14)</f>
        <v>888.83100000000002</v>
      </c>
      <c r="N15" s="45">
        <f>SUM(N13:N14)</f>
        <v>598.95500000000004</v>
      </c>
      <c r="O15" s="45">
        <f>SUM(O13:O14)</f>
        <v>553.77599999999995</v>
      </c>
      <c r="P15" s="45">
        <f>SUM(P13:P14)</f>
        <v>730.75400000000002</v>
      </c>
      <c r="Q15" s="45">
        <f>SUM(Q13:Q14)</f>
        <v>612.41100000000006</v>
      </c>
      <c r="R15" s="44"/>
      <c r="S15" s="44"/>
    </row>
    <row r="16" spans="2:23" x14ac:dyDescent="0.2">
      <c r="B16" s="57" t="s">
        <v>60</v>
      </c>
      <c r="M16" s="44"/>
      <c r="N16" s="44"/>
    </row>
    <row r="18" spans="16:16" x14ac:dyDescent="0.2">
      <c r="P18" s="11" t="s">
        <v>9</v>
      </c>
    </row>
    <row r="42" spans="5:17" x14ac:dyDescent="0.2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5:17" x14ac:dyDescent="0.2"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110"/>
      <c r="Q43" s="111"/>
    </row>
    <row r="44" spans="5:17" x14ac:dyDescent="0.2"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111"/>
      <c r="Q44" s="111"/>
    </row>
    <row r="47" spans="5:17" x14ac:dyDescent="0.2">
      <c r="E47" s="44"/>
    </row>
    <row r="48" spans="5:17" x14ac:dyDescent="0.2">
      <c r="E48" s="44"/>
    </row>
    <row r="49" spans="5:5" x14ac:dyDescent="0.2">
      <c r="E49" s="44"/>
    </row>
    <row r="50" spans="5:5" x14ac:dyDescent="0.2">
      <c r="E50" s="44"/>
    </row>
    <row r="51" spans="5:5" x14ac:dyDescent="0.2">
      <c r="E51" s="44"/>
    </row>
    <row r="52" spans="5:5" x14ac:dyDescent="0.2">
      <c r="E52" s="44"/>
    </row>
    <row r="53" spans="5:5" x14ac:dyDescent="0.2">
      <c r="E53" s="44"/>
    </row>
    <row r="54" spans="5:5" x14ac:dyDescent="0.2">
      <c r="E54" s="44"/>
    </row>
    <row r="55" spans="5:5" x14ac:dyDescent="0.2">
      <c r="E55" s="44"/>
    </row>
    <row r="56" spans="5:5" x14ac:dyDescent="0.2">
      <c r="E56" s="44"/>
    </row>
    <row r="57" spans="5:5" x14ac:dyDescent="0.2">
      <c r="E57" s="44"/>
    </row>
    <row r="58" spans="5:5" x14ac:dyDescent="0.2">
      <c r="E58" s="44"/>
    </row>
  </sheetData>
  <sheetProtection selectLockedCells="1" selectUnlockedCells="1"/>
  <mergeCells count="6">
    <mergeCell ref="B3:B8"/>
    <mergeCell ref="C3:C5"/>
    <mergeCell ref="C6:C8"/>
    <mergeCell ref="B10:B15"/>
    <mergeCell ref="C10:C12"/>
    <mergeCell ref="C13:C15"/>
  </mergeCells>
  <phoneticPr fontId="7" type="noConversion"/>
  <hyperlinks>
    <hyperlink ref="P18" location="ÍNDICE!A1" display="Voltar ao índice"/>
  </hyperlinks>
  <pageMargins left="0.55118110236220474" right="0.35433070866141736" top="0.98425196850393704" bottom="0.98425196850393704" header="0.51181102362204722" footer="0.51181102362204722"/>
  <pageSetup paperSize="9" scale="66" firstPageNumber="0" orientation="landscape" r:id="rId1"/>
  <headerFooter alignWithMargins="0"/>
  <ignoredErrors>
    <ignoredError sqref="E5:M5 N5:O5 P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47"/>
  <sheetViews>
    <sheetView showGridLines="0" zoomScaleNormal="100" workbookViewId="0"/>
  </sheetViews>
  <sheetFormatPr defaultRowHeight="12.75" x14ac:dyDescent="0.2"/>
  <cols>
    <col min="1" max="1" width="2.42578125" style="1" customWidth="1"/>
    <col min="2" max="2" width="30.85546875" style="1" customWidth="1"/>
    <col min="3" max="3" width="10.7109375" style="1" customWidth="1"/>
    <col min="4" max="4" width="11.7109375" style="1" customWidth="1"/>
    <col min="5" max="5" width="2.7109375" style="1" customWidth="1"/>
    <col min="6" max="6" width="26.5703125" style="1" customWidth="1"/>
    <col min="7" max="7" width="10.7109375" style="1" customWidth="1"/>
    <col min="8" max="8" width="11.7109375" style="1" customWidth="1"/>
    <col min="9" max="9" width="7.7109375" style="1" customWidth="1"/>
    <col min="10" max="10" width="20.7109375" style="1" customWidth="1"/>
    <col min="11" max="11" width="10.7109375" style="1" customWidth="1"/>
    <col min="12" max="12" width="11.7109375" style="1" customWidth="1"/>
    <col min="13" max="13" width="2.7109375" style="1" customWidth="1"/>
    <col min="14" max="14" width="20.7109375" style="1" customWidth="1"/>
    <col min="15" max="15" width="10.7109375" style="1" customWidth="1"/>
    <col min="16" max="16" width="11.7109375" style="1" customWidth="1"/>
    <col min="17" max="17" width="7.7109375" style="1" customWidth="1"/>
    <col min="18" max="18" width="5" style="1" customWidth="1"/>
    <col min="19" max="19" width="12.7109375" style="1" bestFit="1" customWidth="1"/>
    <col min="20" max="16384" width="9.140625" style="1"/>
  </cols>
  <sheetData>
    <row r="1" spans="2:19" ht="24" customHeight="1" x14ac:dyDescent="0.2">
      <c r="B1" s="43" t="s">
        <v>55</v>
      </c>
      <c r="J1" s="43" t="s">
        <v>63</v>
      </c>
      <c r="K1" s="41"/>
      <c r="L1" s="41"/>
      <c r="M1" s="41"/>
      <c r="N1" s="41"/>
      <c r="O1" s="41"/>
      <c r="P1" s="41"/>
      <c r="Q1" s="41"/>
      <c r="R1" s="41"/>
    </row>
    <row r="2" spans="2:19" ht="18" customHeight="1" x14ac:dyDescent="0.2">
      <c r="B2" s="17">
        <v>2021</v>
      </c>
      <c r="F2" s="17">
        <v>2022</v>
      </c>
      <c r="J2" s="17">
        <v>2021</v>
      </c>
      <c r="N2" s="17">
        <v>2022</v>
      </c>
    </row>
    <row r="3" spans="2:19" ht="30" customHeight="1" x14ac:dyDescent="0.2">
      <c r="B3" s="4"/>
      <c r="C3" s="47" t="s">
        <v>45</v>
      </c>
      <c r="D3" s="47" t="s">
        <v>12</v>
      </c>
      <c r="F3" s="4"/>
      <c r="G3" s="47" t="s">
        <v>45</v>
      </c>
      <c r="H3" s="47" t="s">
        <v>12</v>
      </c>
      <c r="J3" s="4"/>
      <c r="K3" s="47" t="s">
        <v>45</v>
      </c>
      <c r="L3" s="47" t="s">
        <v>12</v>
      </c>
      <c r="N3" s="4"/>
      <c r="O3" s="47" t="s">
        <v>45</v>
      </c>
      <c r="P3" s="47" t="s">
        <v>12</v>
      </c>
    </row>
    <row r="4" spans="2:19" ht="15.95" customHeight="1" x14ac:dyDescent="0.2">
      <c r="B4" s="42" t="s">
        <v>33</v>
      </c>
      <c r="C4" s="6">
        <v>1044.4639999999999</v>
      </c>
      <c r="D4" s="6">
        <v>9221.18</v>
      </c>
      <c r="F4" s="42" t="s">
        <v>31</v>
      </c>
      <c r="G4" s="6">
        <v>1485.8889999999999</v>
      </c>
      <c r="H4" s="6">
        <v>10889.61</v>
      </c>
      <c r="J4" s="42" t="s">
        <v>14</v>
      </c>
      <c r="K4" s="6">
        <v>26.122</v>
      </c>
      <c r="L4" s="6">
        <v>336.017</v>
      </c>
      <c r="N4" s="42" t="s">
        <v>13</v>
      </c>
      <c r="O4" s="6">
        <v>27.35</v>
      </c>
      <c r="P4" s="6">
        <v>254.18600000000001</v>
      </c>
    </row>
    <row r="5" spans="2:19" ht="15.95" customHeight="1" x14ac:dyDescent="0.2">
      <c r="B5" s="48" t="s">
        <v>31</v>
      </c>
      <c r="C5" s="49">
        <v>1058.499</v>
      </c>
      <c r="D5" s="49">
        <v>7711.8620000000001</v>
      </c>
      <c r="F5" s="48" t="s">
        <v>33</v>
      </c>
      <c r="G5" s="49">
        <v>1115.2239999999999</v>
      </c>
      <c r="H5" s="49">
        <v>9627.7990000000009</v>
      </c>
      <c r="J5" s="48" t="s">
        <v>13</v>
      </c>
      <c r="K5" s="49">
        <v>25.035</v>
      </c>
      <c r="L5" s="49">
        <v>162.84299999999999</v>
      </c>
      <c r="N5" s="48" t="s">
        <v>14</v>
      </c>
      <c r="O5" s="49">
        <v>25.390999999999998</v>
      </c>
      <c r="P5" s="49">
        <v>245.804</v>
      </c>
      <c r="R5" s="79"/>
    </row>
    <row r="6" spans="2:19" ht="15.95" customHeight="1" x14ac:dyDescent="0.2">
      <c r="B6" s="42" t="s">
        <v>13</v>
      </c>
      <c r="C6" s="5">
        <v>561.67999999999995</v>
      </c>
      <c r="D6" s="5">
        <v>3458.951</v>
      </c>
      <c r="F6" s="42" t="s">
        <v>13</v>
      </c>
      <c r="G6" s="5">
        <v>812.87900000000002</v>
      </c>
      <c r="H6" s="5">
        <v>4037.8910000000001</v>
      </c>
      <c r="J6" s="42" t="s">
        <v>33</v>
      </c>
      <c r="K6" s="5">
        <v>10.792999999999999</v>
      </c>
      <c r="L6" s="5">
        <v>122.236</v>
      </c>
      <c r="N6" s="42" t="s">
        <v>71</v>
      </c>
      <c r="O6" s="5">
        <v>0.96299999999999997</v>
      </c>
      <c r="P6" s="5">
        <v>32.201999999999998</v>
      </c>
      <c r="R6" s="79"/>
    </row>
    <row r="7" spans="2:19" ht="15.95" customHeight="1" x14ac:dyDescent="0.2">
      <c r="B7" s="48" t="s">
        <v>14</v>
      </c>
      <c r="C7" s="49">
        <v>254.464</v>
      </c>
      <c r="D7" s="49">
        <v>1893.675</v>
      </c>
      <c r="F7" s="48" t="s">
        <v>14</v>
      </c>
      <c r="G7" s="49">
        <v>349.88900000000001</v>
      </c>
      <c r="H7" s="49">
        <v>2829.3960000000002</v>
      </c>
      <c r="J7" s="48" t="s">
        <v>31</v>
      </c>
      <c r="K7" s="49">
        <v>2.8809999999999998</v>
      </c>
      <c r="L7" s="49">
        <v>47.982999999999997</v>
      </c>
      <c r="N7" s="48" t="s">
        <v>42</v>
      </c>
      <c r="O7" s="49">
        <v>0.90800000000000003</v>
      </c>
      <c r="P7" s="49">
        <v>20.637</v>
      </c>
      <c r="R7" s="79"/>
      <c r="S7" s="79"/>
    </row>
    <row r="8" spans="2:19" ht="15.95" customHeight="1" x14ac:dyDescent="0.2">
      <c r="B8" s="42" t="s">
        <v>74</v>
      </c>
      <c r="C8" s="5">
        <v>34.878</v>
      </c>
      <c r="D8" s="5">
        <v>328.029</v>
      </c>
      <c r="F8" s="42" t="s">
        <v>34</v>
      </c>
      <c r="G8" s="5">
        <v>113.626</v>
      </c>
      <c r="H8" s="5">
        <v>1019.467</v>
      </c>
      <c r="J8" s="42" t="s">
        <v>42</v>
      </c>
      <c r="K8" s="5">
        <v>14.785</v>
      </c>
      <c r="L8" s="5">
        <v>44.942999999999998</v>
      </c>
      <c r="N8" s="42" t="s">
        <v>31</v>
      </c>
      <c r="O8" s="5">
        <v>1.1379999999999999</v>
      </c>
      <c r="P8" s="5">
        <v>19.332999999999998</v>
      </c>
      <c r="R8" s="79"/>
      <c r="S8" s="79"/>
    </row>
    <row r="9" spans="2:19" ht="15.95" customHeight="1" x14ac:dyDescent="0.2">
      <c r="B9" s="50" t="s">
        <v>42</v>
      </c>
      <c r="C9" s="51">
        <v>23.867999999999999</v>
      </c>
      <c r="D9" s="51">
        <v>208.13200000000001</v>
      </c>
      <c r="F9" s="50" t="s">
        <v>73</v>
      </c>
      <c r="G9" s="51">
        <v>50.354999999999997</v>
      </c>
      <c r="H9" s="51">
        <v>646.89200000000005</v>
      </c>
      <c r="J9" s="50" t="s">
        <v>46</v>
      </c>
      <c r="K9" s="51">
        <v>1.296</v>
      </c>
      <c r="L9" s="51">
        <v>11.345000000000001</v>
      </c>
      <c r="N9" s="50" t="s">
        <v>33</v>
      </c>
      <c r="O9" s="51">
        <v>1.3580000000000001</v>
      </c>
      <c r="P9" s="51">
        <v>18.367000000000001</v>
      </c>
      <c r="S9" s="79"/>
    </row>
    <row r="10" spans="2:19" ht="15.95" customHeight="1" x14ac:dyDescent="0.2">
      <c r="B10" s="52" t="s">
        <v>34</v>
      </c>
      <c r="C10" s="5">
        <v>3.8940000000000001</v>
      </c>
      <c r="D10" s="5">
        <v>42.06</v>
      </c>
      <c r="F10" s="52" t="s">
        <v>42</v>
      </c>
      <c r="G10" s="5">
        <v>18.137</v>
      </c>
      <c r="H10" s="5">
        <v>168.92500000000001</v>
      </c>
      <c r="J10" s="52" t="s">
        <v>34</v>
      </c>
      <c r="K10" s="59">
        <v>0.29399999999999998</v>
      </c>
      <c r="L10" s="5">
        <v>2.65</v>
      </c>
      <c r="N10" s="52" t="s">
        <v>72</v>
      </c>
      <c r="O10" s="59">
        <v>0.221</v>
      </c>
      <c r="P10" s="5">
        <v>14.396000000000001</v>
      </c>
    </row>
    <row r="11" spans="2:19" ht="15.95" customHeight="1" x14ac:dyDescent="0.2">
      <c r="B11" s="48" t="s">
        <v>46</v>
      </c>
      <c r="C11" s="49">
        <v>1.4450000000000001</v>
      </c>
      <c r="D11" s="49">
        <v>12.244</v>
      </c>
      <c r="F11" s="48" t="s">
        <v>75</v>
      </c>
      <c r="G11" s="60">
        <v>0.28899999999999998</v>
      </c>
      <c r="H11" s="49">
        <v>26.344000000000001</v>
      </c>
      <c r="J11" s="48" t="s">
        <v>49</v>
      </c>
      <c r="K11" s="60">
        <v>5.5E-2</v>
      </c>
      <c r="L11" s="49">
        <v>1.3440000000000001</v>
      </c>
      <c r="N11" s="48" t="s">
        <v>46</v>
      </c>
      <c r="O11" s="60">
        <v>0.11600000000000001</v>
      </c>
      <c r="P11" s="49">
        <v>3.508</v>
      </c>
      <c r="S11" s="79"/>
    </row>
    <row r="12" spans="2:19" ht="15.95" customHeight="1" x14ac:dyDescent="0.2">
      <c r="B12" s="42" t="s">
        <v>43</v>
      </c>
      <c r="C12" s="6">
        <f>C13-SUM(C4:C11)</f>
        <v>2.4099999999998545</v>
      </c>
      <c r="D12" s="6">
        <f>D13-SUM(D4:D11)</f>
        <v>24.42699999999968</v>
      </c>
      <c r="F12" s="42" t="s">
        <v>43</v>
      </c>
      <c r="G12" s="6">
        <f>G13-SUM(G4:G11)</f>
        <v>9.6750000000001819</v>
      </c>
      <c r="H12" s="6">
        <f>H13-SUM(H4:H11)</f>
        <v>85.633999999998196</v>
      </c>
      <c r="J12" s="42" t="s">
        <v>43</v>
      </c>
      <c r="K12" s="32">
        <f>K13-SUM(K4:K11)</f>
        <v>7.3000000000007503E-2</v>
      </c>
      <c r="L12" s="6">
        <f>L13-SUM(L4:L11)</f>
        <v>1.3930000000000291</v>
      </c>
      <c r="N12" s="42" t="s">
        <v>43</v>
      </c>
      <c r="O12" s="32">
        <f>O13-SUM(O4:O11)</f>
        <v>0.24500000000000455</v>
      </c>
      <c r="P12" s="6">
        <f>P13-SUM(P4:P11)</f>
        <v>3.9779999999999518</v>
      </c>
    </row>
    <row r="13" spans="2:19" ht="15.95" customHeight="1" x14ac:dyDescent="0.2">
      <c r="B13" s="53" t="s">
        <v>35</v>
      </c>
      <c r="C13" s="58">
        <v>2985.6019999999994</v>
      </c>
      <c r="D13" s="58">
        <v>22900.560000000001</v>
      </c>
      <c r="F13" s="53" t="s">
        <v>35</v>
      </c>
      <c r="G13" s="58">
        <v>3955.9630000000006</v>
      </c>
      <c r="H13" s="58">
        <v>29331.957999999999</v>
      </c>
      <c r="J13" s="53" t="s">
        <v>35</v>
      </c>
      <c r="K13" s="58">
        <v>81.334000000000003</v>
      </c>
      <c r="L13" s="58">
        <v>730.75400000000002</v>
      </c>
      <c r="N13" s="53" t="s">
        <v>35</v>
      </c>
      <c r="O13" s="109">
        <v>57.69</v>
      </c>
      <c r="P13" s="109">
        <v>612.41099999999983</v>
      </c>
    </row>
    <row r="14" spans="2:19" ht="15.95" customHeight="1" x14ac:dyDescent="0.2">
      <c r="K14" s="12"/>
      <c r="L14" s="12"/>
      <c r="O14" s="12"/>
      <c r="P14" s="12"/>
    </row>
    <row r="15" spans="2:19" ht="20.100000000000001" customHeight="1" x14ac:dyDescent="0.2"/>
    <row r="16" spans="2:19" ht="24" customHeight="1" x14ac:dyDescent="0.2">
      <c r="B16" s="43" t="s">
        <v>56</v>
      </c>
      <c r="J16" s="43" t="s">
        <v>64</v>
      </c>
      <c r="S16" s="10"/>
    </row>
    <row r="17" spans="2:19" ht="18" customHeight="1" x14ac:dyDescent="0.2">
      <c r="B17" s="17">
        <v>2021</v>
      </c>
      <c r="F17" s="17">
        <v>2022</v>
      </c>
      <c r="J17" s="17">
        <v>2021</v>
      </c>
      <c r="N17" s="17">
        <v>2022</v>
      </c>
    </row>
    <row r="18" spans="2:19" ht="30" customHeight="1" x14ac:dyDescent="0.2">
      <c r="B18" s="4"/>
      <c r="C18" s="47" t="s">
        <v>45</v>
      </c>
      <c r="D18" s="47" t="s">
        <v>12</v>
      </c>
      <c r="F18" s="4"/>
      <c r="G18" s="47" t="s">
        <v>45</v>
      </c>
      <c r="H18" s="47" t="s">
        <v>12</v>
      </c>
      <c r="J18" s="4"/>
      <c r="K18" s="47" t="s">
        <v>45</v>
      </c>
      <c r="L18" s="47" t="s">
        <v>12</v>
      </c>
      <c r="N18" s="4"/>
      <c r="O18" s="47" t="s">
        <v>45</v>
      </c>
      <c r="P18" s="47" t="s">
        <v>12</v>
      </c>
      <c r="R18" s="10"/>
    </row>
    <row r="19" spans="2:19" ht="18" customHeight="1" x14ac:dyDescent="0.2">
      <c r="B19" s="42" t="s">
        <v>13</v>
      </c>
      <c r="C19" s="6">
        <v>242.16499999999999</v>
      </c>
      <c r="D19" s="6">
        <v>1103.827</v>
      </c>
      <c r="F19" s="42" t="s">
        <v>13</v>
      </c>
      <c r="G19" s="6">
        <v>106.739</v>
      </c>
      <c r="H19" s="6">
        <v>519.447</v>
      </c>
      <c r="J19" s="42" t="s">
        <v>31</v>
      </c>
      <c r="K19" s="6">
        <v>19.518999999999998</v>
      </c>
      <c r="L19" s="6">
        <v>182.762</v>
      </c>
      <c r="N19" s="42" t="s">
        <v>31</v>
      </c>
      <c r="O19" s="6">
        <v>25.096</v>
      </c>
      <c r="P19" s="6">
        <v>211.965</v>
      </c>
    </row>
    <row r="20" spans="2:19" ht="18" customHeight="1" x14ac:dyDescent="0.2">
      <c r="B20" s="48" t="s">
        <v>31</v>
      </c>
      <c r="C20" s="49">
        <v>6.5940000000000003</v>
      </c>
      <c r="D20" s="49">
        <v>33.848999999999997</v>
      </c>
      <c r="F20" s="48" t="s">
        <v>31</v>
      </c>
      <c r="G20" s="49">
        <v>6.5510000000000002</v>
      </c>
      <c r="H20" s="49">
        <v>67.694000000000003</v>
      </c>
      <c r="J20" s="48" t="s">
        <v>13</v>
      </c>
      <c r="K20" s="49">
        <v>132.405</v>
      </c>
      <c r="L20" s="49">
        <v>178.86500000000001</v>
      </c>
      <c r="N20" s="48" t="s">
        <v>13</v>
      </c>
      <c r="O20" s="49">
        <v>81.117999999999995</v>
      </c>
      <c r="P20" s="49">
        <v>171.66800000000001</v>
      </c>
    </row>
    <row r="21" spans="2:19" ht="15.95" customHeight="1" x14ac:dyDescent="0.2">
      <c r="B21" s="42" t="s">
        <v>34</v>
      </c>
      <c r="C21" s="59">
        <v>0.434</v>
      </c>
      <c r="D21" s="5">
        <v>4.0179999999999998</v>
      </c>
      <c r="F21" s="42" t="s">
        <v>65</v>
      </c>
      <c r="G21" s="5">
        <v>20.79</v>
      </c>
      <c r="H21" s="5">
        <v>49.579000000000001</v>
      </c>
      <c r="J21" s="42" t="s">
        <v>66</v>
      </c>
      <c r="K21" s="5">
        <v>69.66</v>
      </c>
      <c r="L21" s="5">
        <v>72.873999999999995</v>
      </c>
      <c r="N21" s="42" t="s">
        <v>65</v>
      </c>
      <c r="O21" s="5">
        <v>93.850999999999999</v>
      </c>
      <c r="P21" s="5">
        <v>120.53400000000001</v>
      </c>
    </row>
    <row r="22" spans="2:19" ht="15.95" customHeight="1" x14ac:dyDescent="0.2">
      <c r="B22" s="48" t="s">
        <v>14</v>
      </c>
      <c r="C22" s="78">
        <v>4.0000000000000001E-3</v>
      </c>
      <c r="D22" s="60">
        <v>6.7000000000000004E-2</v>
      </c>
      <c r="F22" s="48" t="s">
        <v>34</v>
      </c>
      <c r="G22" s="60">
        <v>0.14099999999999999</v>
      </c>
      <c r="H22" s="49">
        <v>1.212</v>
      </c>
      <c r="J22" s="48" t="s">
        <v>65</v>
      </c>
      <c r="K22" s="49">
        <v>32.4</v>
      </c>
      <c r="L22" s="49">
        <v>52.398000000000003</v>
      </c>
      <c r="N22" s="48" t="s">
        <v>14</v>
      </c>
      <c r="O22" s="49">
        <v>4.4779999999999998</v>
      </c>
      <c r="P22" s="49">
        <v>9.4779999999999998</v>
      </c>
    </row>
    <row r="23" spans="2:19" ht="15.95" customHeight="1" x14ac:dyDescent="0.2">
      <c r="B23" s="42"/>
      <c r="C23" s="62"/>
      <c r="D23" s="32"/>
      <c r="F23" s="42" t="s">
        <v>43</v>
      </c>
      <c r="G23" s="32">
        <f>G24-SUM(G19:G22)</f>
        <v>0.15900000000002024</v>
      </c>
      <c r="H23" s="6">
        <f>H24-SUM(H19:H22)</f>
        <v>1.1059999999999945</v>
      </c>
      <c r="J23" s="42" t="s">
        <v>43</v>
      </c>
      <c r="K23" s="6">
        <f>K24-SUM(K19:K22)</f>
        <v>14.401999999999958</v>
      </c>
      <c r="L23" s="6">
        <f>L24-SUM(L19:L22)</f>
        <v>44.421000000000049</v>
      </c>
      <c r="N23" s="42" t="s">
        <v>43</v>
      </c>
      <c r="O23" s="32">
        <f>O24-SUM(O19:O22)</f>
        <v>0.27899999999999636</v>
      </c>
      <c r="P23" s="6">
        <f>P24-SUM(P19:P22)</f>
        <v>3.6359999999999673</v>
      </c>
      <c r="R23" s="79"/>
      <c r="S23" s="79"/>
    </row>
    <row r="24" spans="2:19" ht="15.95" customHeight="1" x14ac:dyDescent="0.2">
      <c r="B24" s="53" t="s">
        <v>35</v>
      </c>
      <c r="C24" s="58">
        <v>249.19699999999997</v>
      </c>
      <c r="D24" s="58">
        <v>1141.761</v>
      </c>
      <c r="F24" s="53" t="s">
        <v>35</v>
      </c>
      <c r="G24" s="58">
        <v>134.38000000000002</v>
      </c>
      <c r="H24" s="58">
        <v>639.0379999999999</v>
      </c>
      <c r="J24" s="53" t="s">
        <v>35</v>
      </c>
      <c r="K24" s="58">
        <v>268.38599999999997</v>
      </c>
      <c r="L24" s="58">
        <v>531.32000000000005</v>
      </c>
      <c r="M24" s="12"/>
      <c r="N24" s="53" t="s">
        <v>35</v>
      </c>
      <c r="O24" s="58">
        <v>204.822</v>
      </c>
      <c r="P24" s="58">
        <v>517.28099999999995</v>
      </c>
      <c r="R24" s="79"/>
    </row>
    <row r="25" spans="2:19" ht="15.95" customHeight="1" x14ac:dyDescent="0.2">
      <c r="G25" s="12"/>
      <c r="H25" s="12"/>
      <c r="I25" s="12"/>
      <c r="R25" s="79"/>
    </row>
    <row r="26" spans="2:19" ht="20.100000000000001" customHeight="1" x14ac:dyDescent="0.2">
      <c r="C26" s="12"/>
      <c r="D26" s="12"/>
      <c r="G26" s="12"/>
      <c r="I26" s="12"/>
      <c r="K26" s="12"/>
      <c r="L26" s="12"/>
    </row>
    <row r="27" spans="2:19" x14ac:dyDescent="0.2">
      <c r="C27" s="12"/>
      <c r="D27" s="12"/>
      <c r="F27" s="10"/>
      <c r="G27" s="10"/>
      <c r="I27" s="12"/>
      <c r="K27" s="12"/>
      <c r="L27" s="12"/>
    </row>
    <row r="28" spans="2:19" x14ac:dyDescent="0.2">
      <c r="C28" s="12"/>
      <c r="D28" s="12"/>
      <c r="F28" s="10"/>
      <c r="G28" s="10"/>
      <c r="H28" s="12"/>
      <c r="I28" s="12"/>
      <c r="J28" s="10"/>
      <c r="K28" s="12"/>
      <c r="L28" s="12"/>
      <c r="O28" s="11" t="s">
        <v>9</v>
      </c>
      <c r="R28" s="10"/>
      <c r="S28" s="79"/>
    </row>
    <row r="29" spans="2:19" x14ac:dyDescent="0.2">
      <c r="C29" s="12"/>
      <c r="D29" s="12"/>
      <c r="F29" s="10"/>
      <c r="G29" s="10"/>
      <c r="H29" s="10"/>
      <c r="I29" s="12"/>
      <c r="J29" s="10"/>
      <c r="K29" s="12"/>
      <c r="L29" s="12"/>
      <c r="R29" s="10"/>
      <c r="S29" s="79"/>
    </row>
    <row r="30" spans="2:19" x14ac:dyDescent="0.2">
      <c r="C30" s="10"/>
      <c r="D30" s="10"/>
      <c r="G30" s="10"/>
      <c r="H30" s="10"/>
      <c r="I30" s="12"/>
      <c r="J30" s="10"/>
      <c r="K30" s="10"/>
      <c r="L30" s="10"/>
      <c r="R30" s="10"/>
    </row>
    <row r="31" spans="2:19" x14ac:dyDescent="0.2">
      <c r="D31" s="10"/>
      <c r="G31" s="10"/>
      <c r="H31" s="10"/>
      <c r="I31" s="12"/>
      <c r="J31" s="10"/>
      <c r="K31" s="10"/>
      <c r="R31" s="10"/>
    </row>
    <row r="32" spans="2:19" x14ac:dyDescent="0.2">
      <c r="G32" s="10"/>
      <c r="H32" s="10"/>
      <c r="R32" s="10"/>
      <c r="S32" s="79"/>
    </row>
    <row r="33" spans="4:19" x14ac:dyDescent="0.2">
      <c r="F33" s="10"/>
      <c r="G33" s="10"/>
      <c r="H33" s="10"/>
      <c r="R33" s="10"/>
      <c r="S33" s="10"/>
    </row>
    <row r="34" spans="4:19" x14ac:dyDescent="0.2">
      <c r="G34" s="10"/>
      <c r="H34" s="10"/>
      <c r="R34" s="10"/>
    </row>
    <row r="35" spans="4:19" x14ac:dyDescent="0.2">
      <c r="G35" s="10"/>
      <c r="H35" s="10"/>
      <c r="R35" s="10"/>
    </row>
    <row r="36" spans="4:19" x14ac:dyDescent="0.2">
      <c r="G36" s="10"/>
      <c r="H36" s="10"/>
      <c r="R36" s="10"/>
    </row>
    <row r="37" spans="4:19" x14ac:dyDescent="0.2">
      <c r="D37" s="10"/>
      <c r="F37" s="10"/>
      <c r="R37" s="10"/>
    </row>
    <row r="38" spans="4:19" x14ac:dyDescent="0.2">
      <c r="D38" s="12"/>
      <c r="G38" s="10"/>
      <c r="H38" s="10"/>
      <c r="I38" s="12"/>
      <c r="R38" s="10"/>
    </row>
    <row r="39" spans="4:19" x14ac:dyDescent="0.2">
      <c r="D39" s="12"/>
      <c r="F39" s="10"/>
      <c r="G39" s="10"/>
      <c r="H39" s="10"/>
      <c r="R39" s="10"/>
    </row>
    <row r="40" spans="4:19" x14ac:dyDescent="0.2">
      <c r="G40" s="10"/>
      <c r="H40" s="10"/>
      <c r="R40" s="10"/>
    </row>
    <row r="41" spans="4:19" x14ac:dyDescent="0.2">
      <c r="G41" s="10"/>
      <c r="H41" s="10"/>
      <c r="R41" s="10"/>
    </row>
    <row r="42" spans="4:19" x14ac:dyDescent="0.2">
      <c r="G42" s="10"/>
      <c r="H42" s="10"/>
      <c r="R42" s="10"/>
    </row>
    <row r="43" spans="4:19" x14ac:dyDescent="0.2">
      <c r="F43" s="12"/>
      <c r="G43" s="10"/>
      <c r="H43" s="10"/>
      <c r="R43" s="10"/>
    </row>
    <row r="44" spans="4:19" x14ac:dyDescent="0.2">
      <c r="D44" s="12"/>
      <c r="F44" s="10"/>
      <c r="G44" s="10"/>
      <c r="H44" s="10"/>
      <c r="R44" s="10"/>
    </row>
    <row r="45" spans="4:19" x14ac:dyDescent="0.2">
      <c r="G45" s="10"/>
      <c r="H45" s="10"/>
      <c r="R45" s="10"/>
    </row>
    <row r="46" spans="4:19" x14ac:dyDescent="0.2">
      <c r="G46" s="10"/>
      <c r="H46" s="10"/>
      <c r="R46" s="10"/>
    </row>
    <row r="47" spans="4:19" x14ac:dyDescent="0.2">
      <c r="G47" s="10"/>
      <c r="H47" s="10"/>
      <c r="R47" s="10"/>
    </row>
    <row r="48" spans="4:19" x14ac:dyDescent="0.2">
      <c r="G48" s="10"/>
      <c r="H48" s="10"/>
      <c r="R48" s="10"/>
    </row>
    <row r="49" spans="4:18" x14ac:dyDescent="0.2">
      <c r="G49" s="10"/>
      <c r="H49" s="10"/>
      <c r="R49" s="10"/>
    </row>
    <row r="50" spans="4:18" x14ac:dyDescent="0.2">
      <c r="D50" s="12"/>
      <c r="G50" s="10"/>
      <c r="H50" s="10"/>
      <c r="R50" s="10"/>
    </row>
    <row r="51" spans="4:18" x14ac:dyDescent="0.2">
      <c r="G51" s="10"/>
      <c r="H51" s="10"/>
      <c r="R51" s="10"/>
    </row>
    <row r="52" spans="4:18" x14ac:dyDescent="0.2">
      <c r="D52" s="12"/>
      <c r="G52" s="10"/>
      <c r="H52" s="10"/>
      <c r="R52" s="10"/>
    </row>
    <row r="53" spans="4:18" x14ac:dyDescent="0.2">
      <c r="G53" s="10"/>
      <c r="H53" s="10"/>
      <c r="R53" s="10"/>
    </row>
    <row r="54" spans="4:18" x14ac:dyDescent="0.2">
      <c r="G54" s="10"/>
      <c r="H54" s="10"/>
      <c r="R54" s="10"/>
    </row>
    <row r="55" spans="4:18" x14ac:dyDescent="0.2">
      <c r="G55" s="10"/>
      <c r="H55" s="10"/>
      <c r="R55" s="10"/>
    </row>
    <row r="56" spans="4:18" x14ac:dyDescent="0.2">
      <c r="G56" s="10"/>
      <c r="H56" s="10"/>
      <c r="I56" s="12"/>
      <c r="R56" s="10"/>
    </row>
    <row r="57" spans="4:18" x14ac:dyDescent="0.2">
      <c r="G57" s="10"/>
      <c r="H57" s="10"/>
    </row>
    <row r="58" spans="4:18" x14ac:dyDescent="0.2">
      <c r="G58" s="10"/>
      <c r="H58" s="10"/>
    </row>
    <row r="59" spans="4:18" x14ac:dyDescent="0.2">
      <c r="G59" s="10"/>
      <c r="H59" s="10"/>
    </row>
    <row r="60" spans="4:18" x14ac:dyDescent="0.2">
      <c r="G60" s="10"/>
      <c r="H60" s="10"/>
    </row>
    <row r="61" spans="4:18" x14ac:dyDescent="0.2">
      <c r="G61" s="10"/>
      <c r="H61" s="10"/>
    </row>
    <row r="62" spans="4:18" x14ac:dyDescent="0.2">
      <c r="G62" s="10"/>
      <c r="H62" s="12"/>
    </row>
    <row r="63" spans="4:18" x14ac:dyDescent="0.2">
      <c r="H63" s="12"/>
    </row>
    <row r="64" spans="4:18" x14ac:dyDescent="0.2">
      <c r="H64" s="12"/>
    </row>
    <row r="65" spans="7:9" x14ac:dyDescent="0.2">
      <c r="H65" s="12"/>
    </row>
    <row r="66" spans="7:9" x14ac:dyDescent="0.2">
      <c r="H66" s="12"/>
    </row>
    <row r="67" spans="7:9" x14ac:dyDescent="0.2">
      <c r="H67" s="12"/>
    </row>
    <row r="68" spans="7:9" x14ac:dyDescent="0.2">
      <c r="H68" s="12"/>
    </row>
    <row r="69" spans="7:9" x14ac:dyDescent="0.2">
      <c r="H69" s="12"/>
    </row>
    <row r="70" spans="7:9" x14ac:dyDescent="0.2">
      <c r="H70" s="12"/>
    </row>
    <row r="71" spans="7:9" x14ac:dyDescent="0.2">
      <c r="H71" s="12"/>
    </row>
    <row r="72" spans="7:9" x14ac:dyDescent="0.2">
      <c r="H72" s="12"/>
    </row>
    <row r="73" spans="7:9" x14ac:dyDescent="0.2">
      <c r="H73" s="12"/>
    </row>
    <row r="74" spans="7:9" x14ac:dyDescent="0.2">
      <c r="H74" s="12"/>
    </row>
    <row r="75" spans="7:9" x14ac:dyDescent="0.2">
      <c r="H75" s="12"/>
    </row>
    <row r="77" spans="7:9" x14ac:dyDescent="0.2">
      <c r="I77" s="12"/>
    </row>
    <row r="78" spans="7:9" x14ac:dyDescent="0.2">
      <c r="I78" s="12"/>
    </row>
    <row r="79" spans="7:9" x14ac:dyDescent="0.2">
      <c r="G79" s="12"/>
      <c r="H79" s="12"/>
      <c r="I79" s="12"/>
    </row>
    <row r="80" spans="7:9" x14ac:dyDescent="0.2">
      <c r="G80" s="12"/>
      <c r="H80" s="12"/>
      <c r="I80" s="12"/>
    </row>
    <row r="81" spans="7:9" x14ac:dyDescent="0.2">
      <c r="G81" s="12"/>
      <c r="H81" s="12"/>
      <c r="I81" s="12"/>
    </row>
    <row r="82" spans="7:9" x14ac:dyDescent="0.2">
      <c r="G82" s="12"/>
      <c r="H82" s="12"/>
      <c r="I82" s="12"/>
    </row>
    <row r="83" spans="7:9" x14ac:dyDescent="0.2">
      <c r="G83" s="12"/>
      <c r="H83" s="12"/>
      <c r="I83" s="12"/>
    </row>
    <row r="84" spans="7:9" x14ac:dyDescent="0.2">
      <c r="G84" s="12"/>
      <c r="H84" s="12"/>
      <c r="I84" s="12"/>
    </row>
    <row r="85" spans="7:9" x14ac:dyDescent="0.2">
      <c r="G85" s="12"/>
      <c r="H85" s="12"/>
      <c r="I85" s="12"/>
    </row>
    <row r="86" spans="7:9" x14ac:dyDescent="0.2">
      <c r="G86" s="12"/>
      <c r="H86" s="12"/>
      <c r="I86" s="12"/>
    </row>
    <row r="87" spans="7:9" x14ac:dyDescent="0.2">
      <c r="G87" s="12"/>
      <c r="H87" s="12"/>
      <c r="I87" s="12"/>
    </row>
    <row r="88" spans="7:9" x14ac:dyDescent="0.2">
      <c r="G88" s="12"/>
      <c r="H88" s="12"/>
      <c r="I88" s="12"/>
    </row>
    <row r="89" spans="7:9" x14ac:dyDescent="0.2">
      <c r="G89" s="12"/>
      <c r="H89" s="12"/>
      <c r="I89" s="12"/>
    </row>
    <row r="90" spans="7:9" x14ac:dyDescent="0.2">
      <c r="G90" s="12"/>
      <c r="H90" s="12"/>
      <c r="I90" s="12"/>
    </row>
    <row r="91" spans="7:9" x14ac:dyDescent="0.2">
      <c r="G91" s="12"/>
      <c r="H91" s="12"/>
      <c r="I91" s="12"/>
    </row>
    <row r="92" spans="7:9" x14ac:dyDescent="0.2">
      <c r="G92" s="12"/>
      <c r="H92" s="12"/>
      <c r="I92" s="12"/>
    </row>
    <row r="93" spans="7:9" x14ac:dyDescent="0.2">
      <c r="G93" s="12"/>
      <c r="H93" s="12"/>
      <c r="I93" s="12"/>
    </row>
    <row r="94" spans="7:9" x14ac:dyDescent="0.2">
      <c r="G94" s="12"/>
      <c r="H94" s="12"/>
      <c r="I94" s="12"/>
    </row>
    <row r="95" spans="7:9" x14ac:dyDescent="0.2">
      <c r="G95" s="12"/>
      <c r="H95" s="12"/>
      <c r="I95" s="12"/>
    </row>
    <row r="96" spans="7:9" x14ac:dyDescent="0.2">
      <c r="G96" s="12"/>
      <c r="H96" s="12"/>
      <c r="I96" s="12"/>
    </row>
    <row r="97" spans="7:9" x14ac:dyDescent="0.2">
      <c r="G97" s="12"/>
      <c r="H97" s="12"/>
      <c r="I97" s="12"/>
    </row>
    <row r="98" spans="7:9" x14ac:dyDescent="0.2">
      <c r="G98" s="12"/>
      <c r="H98" s="12"/>
      <c r="I98" s="12"/>
    </row>
    <row r="99" spans="7:9" x14ac:dyDescent="0.2">
      <c r="G99" s="12"/>
      <c r="H99" s="12"/>
      <c r="I99" s="12"/>
    </row>
    <row r="100" spans="7:9" x14ac:dyDescent="0.2">
      <c r="G100" s="12"/>
      <c r="H100" s="12"/>
      <c r="I100" s="12"/>
    </row>
    <row r="101" spans="7:9" x14ac:dyDescent="0.2">
      <c r="G101" s="12"/>
      <c r="H101" s="12"/>
      <c r="I101" s="12"/>
    </row>
    <row r="102" spans="7:9" x14ac:dyDescent="0.2">
      <c r="G102" s="12"/>
      <c r="H102" s="12"/>
    </row>
    <row r="103" spans="7:9" x14ac:dyDescent="0.2">
      <c r="G103" s="12"/>
      <c r="H103" s="12"/>
    </row>
    <row r="104" spans="7:9" x14ac:dyDescent="0.2">
      <c r="G104" s="12"/>
      <c r="H104" s="12"/>
    </row>
    <row r="105" spans="7:9" x14ac:dyDescent="0.2">
      <c r="G105" s="12"/>
      <c r="H105" s="12"/>
    </row>
    <row r="106" spans="7:9" x14ac:dyDescent="0.2">
      <c r="G106" s="12"/>
      <c r="H106" s="12"/>
    </row>
    <row r="107" spans="7:9" x14ac:dyDescent="0.2">
      <c r="G107" s="12"/>
      <c r="H107" s="12"/>
    </row>
    <row r="108" spans="7:9" x14ac:dyDescent="0.2">
      <c r="G108" s="12"/>
      <c r="H108" s="12"/>
    </row>
    <row r="109" spans="7:9" x14ac:dyDescent="0.2">
      <c r="G109" s="12"/>
      <c r="H109" s="12"/>
    </row>
    <row r="110" spans="7:9" x14ac:dyDescent="0.2">
      <c r="G110" s="12"/>
      <c r="H110" s="12"/>
    </row>
    <row r="111" spans="7:9" x14ac:dyDescent="0.2">
      <c r="G111" s="12"/>
      <c r="H111" s="12"/>
    </row>
    <row r="112" spans="7:9" x14ac:dyDescent="0.2">
      <c r="G112" s="12"/>
      <c r="H112" s="12"/>
    </row>
    <row r="113" spans="7:8" x14ac:dyDescent="0.2">
      <c r="G113" s="12"/>
      <c r="H113" s="12"/>
    </row>
    <row r="114" spans="7:8" x14ac:dyDescent="0.2">
      <c r="G114" s="12"/>
      <c r="H114" s="12"/>
    </row>
    <row r="115" spans="7:8" x14ac:dyDescent="0.2">
      <c r="G115" s="12"/>
      <c r="H115" s="12"/>
    </row>
    <row r="116" spans="7:8" x14ac:dyDescent="0.2">
      <c r="G116" s="12"/>
      <c r="H116" s="12"/>
    </row>
    <row r="117" spans="7:8" x14ac:dyDescent="0.2">
      <c r="G117" s="12"/>
      <c r="H117" s="12"/>
    </row>
    <row r="118" spans="7:8" x14ac:dyDescent="0.2">
      <c r="G118" s="12"/>
      <c r="H118" s="12"/>
    </row>
    <row r="119" spans="7:8" x14ac:dyDescent="0.2">
      <c r="G119" s="12"/>
      <c r="H119" s="12"/>
    </row>
    <row r="120" spans="7:8" x14ac:dyDescent="0.2">
      <c r="G120" s="12"/>
      <c r="H120" s="12"/>
    </row>
    <row r="121" spans="7:8" x14ac:dyDescent="0.2">
      <c r="G121" s="12"/>
      <c r="H121" s="12"/>
    </row>
    <row r="122" spans="7:8" x14ac:dyDescent="0.2">
      <c r="G122" s="12"/>
      <c r="H122" s="12"/>
    </row>
    <row r="123" spans="7:8" x14ac:dyDescent="0.2">
      <c r="G123" s="12"/>
      <c r="H123" s="12"/>
    </row>
    <row r="124" spans="7:8" x14ac:dyDescent="0.2">
      <c r="G124" s="12"/>
      <c r="H124" s="12"/>
    </row>
    <row r="125" spans="7:8" x14ac:dyDescent="0.2">
      <c r="G125" s="12"/>
      <c r="H125" s="12"/>
    </row>
    <row r="126" spans="7:8" x14ac:dyDescent="0.2">
      <c r="G126" s="12"/>
      <c r="H126" s="12"/>
    </row>
    <row r="127" spans="7:8" x14ac:dyDescent="0.2">
      <c r="G127" s="12"/>
      <c r="H127" s="12"/>
    </row>
    <row r="128" spans="7:8" x14ac:dyDescent="0.2">
      <c r="G128" s="12"/>
      <c r="H128" s="12"/>
    </row>
    <row r="129" spans="7:8" x14ac:dyDescent="0.2">
      <c r="G129" s="12"/>
      <c r="H129" s="12"/>
    </row>
    <row r="130" spans="7:8" x14ac:dyDescent="0.2">
      <c r="G130" s="12"/>
      <c r="H130" s="12"/>
    </row>
    <row r="131" spans="7:8" x14ac:dyDescent="0.2">
      <c r="G131" s="12"/>
      <c r="H131" s="12"/>
    </row>
    <row r="132" spans="7:8" x14ac:dyDescent="0.2">
      <c r="G132" s="12"/>
      <c r="H132" s="12"/>
    </row>
    <row r="133" spans="7:8" x14ac:dyDescent="0.2">
      <c r="G133" s="12"/>
      <c r="H133" s="12"/>
    </row>
    <row r="134" spans="7:8" x14ac:dyDescent="0.2">
      <c r="G134" s="12"/>
      <c r="H134" s="12"/>
    </row>
    <row r="135" spans="7:8" x14ac:dyDescent="0.2">
      <c r="G135" s="12"/>
      <c r="H135" s="12"/>
    </row>
    <row r="136" spans="7:8" x14ac:dyDescent="0.2">
      <c r="G136" s="12"/>
      <c r="H136" s="12"/>
    </row>
    <row r="137" spans="7:8" x14ac:dyDescent="0.2">
      <c r="G137" s="12"/>
      <c r="H137" s="12"/>
    </row>
    <row r="138" spans="7:8" x14ac:dyDescent="0.2">
      <c r="G138" s="12"/>
      <c r="H138" s="12"/>
    </row>
    <row r="139" spans="7:8" x14ac:dyDescent="0.2">
      <c r="G139" s="12"/>
      <c r="H139" s="12"/>
    </row>
    <row r="140" spans="7:8" x14ac:dyDescent="0.2">
      <c r="G140" s="12"/>
      <c r="H140" s="12"/>
    </row>
    <row r="141" spans="7:8" x14ac:dyDescent="0.2">
      <c r="G141" s="12"/>
      <c r="H141" s="12"/>
    </row>
    <row r="142" spans="7:8" x14ac:dyDescent="0.2">
      <c r="G142" s="12"/>
      <c r="H142" s="12"/>
    </row>
    <row r="143" spans="7:8" x14ac:dyDescent="0.2">
      <c r="G143" s="12"/>
      <c r="H143" s="12"/>
    </row>
    <row r="144" spans="7:8" x14ac:dyDescent="0.2">
      <c r="G144" s="12"/>
      <c r="H144" s="12"/>
    </row>
    <row r="145" spans="7:8" x14ac:dyDescent="0.2">
      <c r="G145" s="12"/>
      <c r="H145" s="12"/>
    </row>
    <row r="146" spans="7:8" x14ac:dyDescent="0.2">
      <c r="G146" s="12"/>
      <c r="H146" s="12"/>
    </row>
    <row r="147" spans="7:8" x14ac:dyDescent="0.2">
      <c r="G147" s="12"/>
      <c r="H147" s="12"/>
    </row>
  </sheetData>
  <sheetProtection selectLockedCells="1" selectUnlockedCells="1"/>
  <sortState ref="S16:U25">
    <sortCondition descending="1" ref="U16:U25"/>
  </sortState>
  <phoneticPr fontId="7" type="noConversion"/>
  <hyperlinks>
    <hyperlink ref="O2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0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25.28515625" customWidth="1"/>
    <col min="3" max="3" width="11.7109375" customWidth="1"/>
    <col min="4" max="16" width="12.7109375" customWidth="1"/>
  </cols>
  <sheetData>
    <row r="1" spans="2:16" ht="29.85" customHeight="1" x14ac:dyDescent="0.2">
      <c r="B1" s="17" t="s">
        <v>57</v>
      </c>
      <c r="C1" s="1"/>
      <c r="D1" s="1"/>
    </row>
    <row r="2" spans="2:16" ht="21.95" customHeight="1" x14ac:dyDescent="0.2">
      <c r="B2" s="3" t="s">
        <v>15</v>
      </c>
      <c r="C2" s="14" t="s">
        <v>2</v>
      </c>
      <c r="D2" s="18" t="s">
        <v>28</v>
      </c>
      <c r="E2" s="18">
        <v>2011</v>
      </c>
      <c r="F2" s="18">
        <v>2012</v>
      </c>
      <c r="G2" s="18">
        <v>2013</v>
      </c>
      <c r="H2" s="18">
        <v>2014</v>
      </c>
      <c r="I2" s="18">
        <v>2015</v>
      </c>
      <c r="J2" s="18">
        <v>2016</v>
      </c>
      <c r="K2" s="18">
        <v>2017</v>
      </c>
      <c r="L2" s="18">
        <v>2018</v>
      </c>
      <c r="M2" s="18">
        <v>2019</v>
      </c>
      <c r="N2" s="18">
        <v>2020</v>
      </c>
      <c r="O2" s="18">
        <v>2021</v>
      </c>
      <c r="P2" s="18">
        <v>2022</v>
      </c>
    </row>
    <row r="3" spans="2:16" ht="21.95" customHeight="1" x14ac:dyDescent="0.2">
      <c r="B3" s="125" t="s">
        <v>32</v>
      </c>
      <c r="C3" s="83" t="s">
        <v>16</v>
      </c>
      <c r="D3" s="6">
        <v>20</v>
      </c>
      <c r="E3" s="6">
        <v>19</v>
      </c>
      <c r="F3" s="6">
        <v>19</v>
      </c>
      <c r="G3" s="26">
        <v>27</v>
      </c>
      <c r="H3" s="26">
        <v>44</v>
      </c>
      <c r="I3" s="26">
        <v>88</v>
      </c>
      <c r="J3" s="26">
        <v>120</v>
      </c>
      <c r="K3" s="26">
        <v>126</v>
      </c>
      <c r="L3" s="26">
        <v>126</v>
      </c>
      <c r="M3" s="26">
        <v>195</v>
      </c>
      <c r="N3" s="26">
        <v>199</v>
      </c>
      <c r="O3" s="26">
        <v>200</v>
      </c>
      <c r="P3" s="26">
        <v>180</v>
      </c>
    </row>
    <row r="4" spans="2:16" ht="21.95" customHeight="1" x14ac:dyDescent="0.2">
      <c r="B4" s="126"/>
      <c r="C4" s="96" t="s">
        <v>44</v>
      </c>
      <c r="D4" s="27">
        <v>283</v>
      </c>
      <c r="E4" s="27">
        <v>263</v>
      </c>
      <c r="F4" s="27">
        <v>259</v>
      </c>
      <c r="G4" s="28">
        <v>275</v>
      </c>
      <c r="H4" s="28">
        <v>279</v>
      </c>
      <c r="I4" s="28">
        <v>617</v>
      </c>
      <c r="J4" s="28">
        <v>752</v>
      </c>
      <c r="K4" s="28">
        <v>1040</v>
      </c>
      <c r="L4" s="28">
        <v>1323</v>
      </c>
      <c r="M4" s="28">
        <v>2929</v>
      </c>
      <c r="N4" s="28">
        <v>2854</v>
      </c>
      <c r="O4" s="28">
        <v>2907</v>
      </c>
      <c r="P4" s="28">
        <v>2712</v>
      </c>
    </row>
    <row r="5" spans="2:16" ht="20.100000000000001" customHeight="1" x14ac:dyDescent="0.2">
      <c r="B5" s="125" t="s">
        <v>54</v>
      </c>
      <c r="C5" s="83" t="s">
        <v>16</v>
      </c>
      <c r="D5" s="6">
        <v>10</v>
      </c>
      <c r="E5" s="6">
        <v>10</v>
      </c>
      <c r="F5" s="6">
        <v>32</v>
      </c>
      <c r="G5" s="26">
        <v>52</v>
      </c>
      <c r="H5" s="26">
        <v>67</v>
      </c>
      <c r="I5" s="26">
        <v>106</v>
      </c>
      <c r="J5" s="26">
        <v>107</v>
      </c>
      <c r="K5" s="26">
        <v>117</v>
      </c>
      <c r="L5" s="26">
        <v>116</v>
      </c>
      <c r="M5" s="26">
        <v>122</v>
      </c>
      <c r="N5" s="26">
        <v>122</v>
      </c>
      <c r="O5" s="26">
        <v>116</v>
      </c>
      <c r="P5" s="26">
        <v>110</v>
      </c>
    </row>
    <row r="6" spans="2:16" ht="20.100000000000001" customHeight="1" x14ac:dyDescent="0.2">
      <c r="B6" s="126"/>
      <c r="C6" s="96" t="s">
        <v>44</v>
      </c>
      <c r="D6" s="27">
        <v>44</v>
      </c>
      <c r="E6" s="27">
        <v>43</v>
      </c>
      <c r="F6" s="27">
        <v>87</v>
      </c>
      <c r="G6" s="28">
        <v>87</v>
      </c>
      <c r="H6" s="28">
        <v>134</v>
      </c>
      <c r="I6" s="28">
        <v>221</v>
      </c>
      <c r="J6" s="28">
        <v>293</v>
      </c>
      <c r="K6" s="28">
        <v>388</v>
      </c>
      <c r="L6" s="28">
        <v>258</v>
      </c>
      <c r="M6" s="28">
        <v>232</v>
      </c>
      <c r="N6" s="28">
        <v>231</v>
      </c>
      <c r="O6" s="28">
        <v>273</v>
      </c>
      <c r="P6" s="28">
        <v>231</v>
      </c>
    </row>
    <row r="7" spans="2:16" ht="20.100000000000001" customHeight="1" x14ac:dyDescent="0.2"/>
    <row r="8" spans="2:16" ht="20.100000000000001" customHeight="1" x14ac:dyDescent="0.2">
      <c r="O8" s="16" t="s">
        <v>9</v>
      </c>
    </row>
    <row r="9" spans="2:16" x14ac:dyDescent="0.2">
      <c r="D9" s="9"/>
    </row>
    <row r="11" spans="2:16" x14ac:dyDescent="0.2">
      <c r="D11" s="15"/>
    </row>
    <row r="12" spans="2:16" x14ac:dyDescent="0.2">
      <c r="D12" s="13"/>
    </row>
    <row r="13" spans="2:16" x14ac:dyDescent="0.2">
      <c r="D13" s="13"/>
      <c r="E13" s="13"/>
      <c r="F13" s="13"/>
    </row>
    <row r="14" spans="2:16" x14ac:dyDescent="0.2">
      <c r="D14" s="13"/>
      <c r="E14" s="13"/>
      <c r="F14" s="13"/>
      <c r="G14" s="13"/>
    </row>
    <row r="15" spans="2:16" x14ac:dyDescent="0.2">
      <c r="D15" s="13"/>
      <c r="E15" s="13"/>
      <c r="F15" s="13"/>
      <c r="H15" s="15"/>
    </row>
    <row r="16" spans="2:16" x14ac:dyDescent="0.2">
      <c r="H16" s="15"/>
    </row>
  </sheetData>
  <mergeCells count="2">
    <mergeCell ref="B3:B4"/>
    <mergeCell ref="B5:B6"/>
  </mergeCells>
  <phoneticPr fontId="7" type="noConversion"/>
  <hyperlinks>
    <hyperlink ref="O8" location="ÍNDICE!A1" display="Voltar ao índice"/>
  </hyperlinks>
  <pageMargins left="0.75" right="0.75" top="1" bottom="1" header="0.5" footer="0.5"/>
  <pageSetup paperSize="9" orientation="portrait" r:id="rId1"/>
  <headerFooter alignWithMargins="0"/>
  <ignoredErrors>
    <ignoredError sqref="D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28"/>
  <sheetViews>
    <sheetView showGridLines="0" zoomScaleNormal="100" workbookViewId="0"/>
  </sheetViews>
  <sheetFormatPr defaultRowHeight="12.75" x14ac:dyDescent="0.2"/>
  <cols>
    <col min="1" max="1" width="2.42578125" style="1" customWidth="1"/>
    <col min="2" max="2" width="35.5703125" style="1" customWidth="1"/>
    <col min="3" max="3" width="6.28515625" style="1" customWidth="1"/>
    <col min="4" max="16" width="12.7109375" style="1" customWidth="1"/>
    <col min="17" max="16384" width="9.140625" style="1"/>
  </cols>
  <sheetData>
    <row r="1" spans="1:246" ht="30" customHeight="1" x14ac:dyDescent="0.2">
      <c r="A1"/>
      <c r="B1" s="25" t="s">
        <v>58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spans="1:246" ht="21.75" customHeight="1" x14ac:dyDescent="0.2">
      <c r="A2"/>
      <c r="B2" s="2" t="s">
        <v>15</v>
      </c>
      <c r="C2" s="20" t="s">
        <v>37</v>
      </c>
      <c r="D2" s="4" t="s">
        <v>28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  <c r="J2" s="4">
        <v>2016</v>
      </c>
      <c r="K2" s="4">
        <v>2017</v>
      </c>
      <c r="L2" s="4">
        <v>2018</v>
      </c>
      <c r="M2" s="4">
        <v>2019</v>
      </c>
      <c r="N2" s="4">
        <v>2020</v>
      </c>
      <c r="O2" s="4">
        <v>2021</v>
      </c>
      <c r="P2" s="4">
        <v>2022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18" customHeight="1" x14ac:dyDescent="0.2">
      <c r="B3" s="97" t="s">
        <v>17</v>
      </c>
      <c r="C3" s="98" t="s">
        <v>38</v>
      </c>
      <c r="D3" s="38">
        <v>283</v>
      </c>
      <c r="E3" s="38">
        <v>263</v>
      </c>
      <c r="F3" s="38">
        <v>259</v>
      </c>
      <c r="G3" s="38">
        <v>275</v>
      </c>
      <c r="H3" s="38">
        <v>279</v>
      </c>
      <c r="I3" s="38">
        <v>617</v>
      </c>
      <c r="J3" s="38">
        <v>752</v>
      </c>
      <c r="K3" s="38">
        <v>1040</v>
      </c>
      <c r="L3" s="38">
        <v>1323</v>
      </c>
      <c r="M3" s="38">
        <v>2929</v>
      </c>
      <c r="N3" s="38">
        <v>2854</v>
      </c>
      <c r="O3" s="38">
        <v>2907</v>
      </c>
      <c r="P3" s="38">
        <v>2712</v>
      </c>
    </row>
    <row r="4" spans="1:246" ht="18" customHeight="1" x14ac:dyDescent="0.2">
      <c r="B4" s="99" t="s">
        <v>18</v>
      </c>
      <c r="C4" s="100" t="s">
        <v>38</v>
      </c>
      <c r="D4" s="33">
        <v>21.411999999999999</v>
      </c>
      <c r="E4" s="33">
        <v>65.960999999999999</v>
      </c>
      <c r="F4" s="33">
        <v>65.039000000000001</v>
      </c>
      <c r="G4" s="33">
        <v>65.959999999999994</v>
      </c>
      <c r="H4" s="33">
        <v>76.768000000000001</v>
      </c>
      <c r="I4" s="33">
        <v>79.465000000000003</v>
      </c>
      <c r="J4" s="33">
        <v>47.965000000000003</v>
      </c>
      <c r="K4" s="33">
        <v>161.4</v>
      </c>
      <c r="L4" s="33">
        <v>244.96299999999999</v>
      </c>
      <c r="M4" s="33">
        <v>358.23700000000002</v>
      </c>
      <c r="N4" s="33">
        <v>496.42099999999999</v>
      </c>
      <c r="O4" s="33">
        <v>249.197</v>
      </c>
      <c r="P4" s="33">
        <v>134.38</v>
      </c>
    </row>
    <row r="5" spans="1:246" ht="18" customHeight="1" x14ac:dyDescent="0.2">
      <c r="B5" s="90" t="s">
        <v>19</v>
      </c>
      <c r="C5" s="101" t="s">
        <v>38</v>
      </c>
      <c r="D5" s="37">
        <v>126.495</v>
      </c>
      <c r="E5" s="37">
        <v>241.48599999999999</v>
      </c>
      <c r="F5" s="37">
        <v>198.38499999999999</v>
      </c>
      <c r="G5" s="37">
        <v>221.22399999999999</v>
      </c>
      <c r="H5" s="37">
        <v>243.512</v>
      </c>
      <c r="I5" s="37">
        <v>731.07</v>
      </c>
      <c r="J5" s="37">
        <v>441.81799999999998</v>
      </c>
      <c r="K5" s="37">
        <v>831.596</v>
      </c>
      <c r="L5" s="37">
        <v>1000.635</v>
      </c>
      <c r="M5" s="37">
        <v>2343.5300000000002</v>
      </c>
      <c r="N5" s="37">
        <v>2329.9839999999999</v>
      </c>
      <c r="O5" s="37">
        <v>2985.6019999999999</v>
      </c>
      <c r="P5" s="37">
        <v>3955.9630000000002</v>
      </c>
    </row>
    <row r="6" spans="1:246" ht="9" customHeight="1" x14ac:dyDescent="0.2">
      <c r="B6" s="102"/>
      <c r="C6" s="103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246" ht="19.350000000000001" customHeight="1" x14ac:dyDescent="0.2">
      <c r="B7" s="104" t="s">
        <v>20</v>
      </c>
      <c r="C7" s="105" t="s">
        <v>21</v>
      </c>
      <c r="D7" s="34">
        <f>(D5/D3)*100</f>
        <v>44.697879858657245</v>
      </c>
      <c r="E7" s="34">
        <f t="shared" ref="E7:J7" si="0">(E5/E3)*100</f>
        <v>91.819771863117865</v>
      </c>
      <c r="F7" s="34">
        <f t="shared" si="0"/>
        <v>76.596525096525099</v>
      </c>
      <c r="G7" s="34">
        <f t="shared" si="0"/>
        <v>80.445090909090908</v>
      </c>
      <c r="H7" s="34">
        <f t="shared" si="0"/>
        <v>87.280286738351251</v>
      </c>
      <c r="I7" s="34">
        <f t="shared" si="0"/>
        <v>118.48784440842788</v>
      </c>
      <c r="J7" s="34">
        <f t="shared" si="0"/>
        <v>58.752393617021269</v>
      </c>
      <c r="K7" s="34">
        <f t="shared" ref="K7:P7" si="1">(K5/K3)*100</f>
        <v>79.961153846153849</v>
      </c>
      <c r="L7" s="34">
        <f t="shared" si="1"/>
        <v>75.63378684807256</v>
      </c>
      <c r="M7" s="34">
        <f t="shared" si="1"/>
        <v>80.01126664390577</v>
      </c>
      <c r="N7" s="34">
        <f t="shared" si="1"/>
        <v>81.639243167484238</v>
      </c>
      <c r="O7" s="34">
        <f t="shared" si="1"/>
        <v>102.70388716890264</v>
      </c>
      <c r="P7" s="34">
        <f t="shared" si="1"/>
        <v>145.86884218289086</v>
      </c>
    </row>
    <row r="8" spans="1:246" ht="19.350000000000001" customHeight="1" x14ac:dyDescent="0.2">
      <c r="B8" s="106" t="s">
        <v>22</v>
      </c>
      <c r="C8" s="107" t="s">
        <v>38</v>
      </c>
      <c r="D8" s="30">
        <f>D3+D4-D5</f>
        <v>177.91699999999997</v>
      </c>
      <c r="E8" s="30">
        <f t="shared" ref="E8:J8" si="2">E3+E4-E5</f>
        <v>87.475000000000023</v>
      </c>
      <c r="F8" s="30">
        <f t="shared" si="2"/>
        <v>125.654</v>
      </c>
      <c r="G8" s="30">
        <f t="shared" si="2"/>
        <v>119.73599999999999</v>
      </c>
      <c r="H8" s="30">
        <f t="shared" si="2"/>
        <v>112.25600000000003</v>
      </c>
      <c r="I8" s="75">
        <f t="shared" si="2"/>
        <v>-34.605000000000018</v>
      </c>
      <c r="J8" s="30">
        <f t="shared" si="2"/>
        <v>358.14700000000005</v>
      </c>
      <c r="K8" s="30">
        <f t="shared" ref="K8:P8" si="3">K3+K4-K5</f>
        <v>369.80400000000009</v>
      </c>
      <c r="L8" s="30">
        <f t="shared" si="3"/>
        <v>567.32799999999997</v>
      </c>
      <c r="M8" s="30">
        <f t="shared" si="3"/>
        <v>943.70699999999988</v>
      </c>
      <c r="N8" s="30">
        <f t="shared" si="3"/>
        <v>1020.4369999999999</v>
      </c>
      <c r="O8" s="30">
        <f t="shared" si="3"/>
        <v>170.59500000000025</v>
      </c>
      <c r="P8" s="75">
        <f t="shared" si="3"/>
        <v>-1109.5830000000001</v>
      </c>
    </row>
    <row r="9" spans="1:246" ht="19.350000000000001" customHeight="1" x14ac:dyDescent="0.2">
      <c r="B9" s="104" t="s">
        <v>23</v>
      </c>
      <c r="C9" s="105" t="s">
        <v>21</v>
      </c>
      <c r="D9" s="34">
        <f>(D3/D8)*100</f>
        <v>159.06293383993662</v>
      </c>
      <c r="E9" s="34">
        <f t="shared" ref="E9:J9" si="4">(E3/E8)*100</f>
        <v>300.65733066590445</v>
      </c>
      <c r="F9" s="34">
        <f t="shared" si="4"/>
        <v>206.12157193563277</v>
      </c>
      <c r="G9" s="34">
        <f t="shared" si="4"/>
        <v>229.67194494554687</v>
      </c>
      <c r="H9" s="34">
        <f t="shared" si="4"/>
        <v>248.53905359179015</v>
      </c>
      <c r="I9" s="65">
        <f t="shared" si="4"/>
        <v>-1782.9793382459172</v>
      </c>
      <c r="J9" s="34">
        <f t="shared" si="4"/>
        <v>209.96964933393269</v>
      </c>
      <c r="K9" s="34">
        <f t="shared" ref="K9:P9" si="5">(K3/K8)*100</f>
        <v>281.23005700316918</v>
      </c>
      <c r="L9" s="34">
        <f t="shared" si="5"/>
        <v>233.19843194765636</v>
      </c>
      <c r="M9" s="34">
        <f t="shared" si="5"/>
        <v>310.37175733569853</v>
      </c>
      <c r="N9" s="34">
        <f t="shared" si="5"/>
        <v>279.68409612744347</v>
      </c>
      <c r="O9" s="34">
        <f t="shared" si="5"/>
        <v>1704.0358744394591</v>
      </c>
      <c r="P9" s="65">
        <f t="shared" si="5"/>
        <v>-244.41614552494042</v>
      </c>
    </row>
    <row r="10" spans="1:246" ht="26.1" customHeight="1" x14ac:dyDescent="0.2">
      <c r="B10" s="108" t="s">
        <v>39</v>
      </c>
      <c r="C10" s="103" t="s">
        <v>21</v>
      </c>
      <c r="D10" s="31">
        <f>(D3-D5)/D8*100</f>
        <v>87.965174772506288</v>
      </c>
      <c r="E10" s="31">
        <f t="shared" ref="E10:J10" si="6">(E3-E5)/E8*100</f>
        <v>24.59445555873107</v>
      </c>
      <c r="F10" s="31">
        <f t="shared" si="6"/>
        <v>48.239610358603798</v>
      </c>
      <c r="G10" s="31">
        <f t="shared" si="6"/>
        <v>44.912140041424479</v>
      </c>
      <c r="H10" s="31">
        <f t="shared" si="6"/>
        <v>31.613454960091214</v>
      </c>
      <c r="I10" s="31">
        <f t="shared" si="6"/>
        <v>329.63444588932236</v>
      </c>
      <c r="J10" s="31">
        <f t="shared" si="6"/>
        <v>86.607454480981261</v>
      </c>
      <c r="K10" s="31">
        <f t="shared" ref="K10:P10" si="7">(K3-K5)/K8*100</f>
        <v>56.355258461238911</v>
      </c>
      <c r="L10" s="71">
        <f t="shared" si="7"/>
        <v>56.821626995318411</v>
      </c>
      <c r="M10" s="71">
        <f t="shared" si="7"/>
        <v>62.039382986456594</v>
      </c>
      <c r="N10" s="71">
        <f t="shared" si="7"/>
        <v>51.352116789179547</v>
      </c>
      <c r="O10" s="76">
        <f t="shared" si="7"/>
        <v>-46.075207362466514</v>
      </c>
      <c r="P10" s="76">
        <f t="shared" si="7"/>
        <v>112.11085606033978</v>
      </c>
    </row>
    <row r="11" spans="1:246" ht="26.1" customHeight="1" x14ac:dyDescent="0.2">
      <c r="B11" s="63"/>
      <c r="C11" s="35"/>
      <c r="D11" s="64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246" ht="30" customHeight="1" x14ac:dyDescent="0.2">
      <c r="B12" s="25" t="s">
        <v>59</v>
      </c>
      <c r="D12" s="29"/>
      <c r="E12"/>
      <c r="F12"/>
      <c r="G12"/>
      <c r="H12"/>
      <c r="I12"/>
      <c r="J12"/>
      <c r="K12"/>
      <c r="L12"/>
      <c r="M12"/>
      <c r="N12"/>
      <c r="O12"/>
      <c r="P12"/>
    </row>
    <row r="13" spans="1:246" ht="23.25" customHeight="1" x14ac:dyDescent="0.2">
      <c r="B13" s="2" t="s">
        <v>15</v>
      </c>
      <c r="C13" s="20" t="s">
        <v>37</v>
      </c>
      <c r="D13" s="4" t="s">
        <v>28</v>
      </c>
      <c r="E13" s="4">
        <v>2011</v>
      </c>
      <c r="F13" s="4">
        <v>2012</v>
      </c>
      <c r="G13" s="4">
        <v>2013</v>
      </c>
      <c r="H13" s="4">
        <v>2014</v>
      </c>
      <c r="I13" s="4">
        <v>2015</v>
      </c>
      <c r="J13" s="4">
        <v>2016</v>
      </c>
      <c r="K13" s="4">
        <v>2017</v>
      </c>
      <c r="L13" s="4">
        <v>2018</v>
      </c>
      <c r="M13" s="4">
        <v>2019</v>
      </c>
      <c r="N13" s="4">
        <v>2020</v>
      </c>
      <c r="O13" s="4">
        <v>2021</v>
      </c>
      <c r="P13" s="4">
        <v>2022</v>
      </c>
    </row>
    <row r="14" spans="1:246" ht="18" customHeight="1" x14ac:dyDescent="0.2">
      <c r="B14" s="97" t="s">
        <v>17</v>
      </c>
      <c r="C14" s="98" t="s">
        <v>38</v>
      </c>
      <c r="D14" s="38">
        <v>44</v>
      </c>
      <c r="E14" s="38">
        <v>43</v>
      </c>
      <c r="F14" s="38">
        <v>87</v>
      </c>
      <c r="G14" s="38">
        <v>87</v>
      </c>
      <c r="H14" s="38">
        <v>134</v>
      </c>
      <c r="I14" s="38">
        <v>221</v>
      </c>
      <c r="J14" s="38">
        <v>293</v>
      </c>
      <c r="K14" s="38">
        <v>388</v>
      </c>
      <c r="L14" s="38">
        <v>258</v>
      </c>
      <c r="M14" s="38">
        <v>232</v>
      </c>
      <c r="N14" s="38">
        <v>231</v>
      </c>
      <c r="O14" s="38">
        <v>273</v>
      </c>
      <c r="P14" s="38">
        <v>231</v>
      </c>
    </row>
    <row r="15" spans="1:246" ht="18" customHeight="1" x14ac:dyDescent="0.2">
      <c r="B15" s="99" t="s">
        <v>18</v>
      </c>
      <c r="C15" s="100" t="s">
        <v>38</v>
      </c>
      <c r="D15" s="33">
        <v>12.545</v>
      </c>
      <c r="E15" s="33">
        <v>59.366</v>
      </c>
      <c r="F15" s="33">
        <v>37.15</v>
      </c>
      <c r="G15" s="33">
        <v>296.464</v>
      </c>
      <c r="H15" s="33">
        <v>405.166</v>
      </c>
      <c r="I15" s="33">
        <v>443.15100000000001</v>
      </c>
      <c r="J15" s="33">
        <v>309.58100000000002</v>
      </c>
      <c r="K15" s="33">
        <v>246.72800000000001</v>
      </c>
      <c r="L15" s="33">
        <v>384.78899999999999</v>
      </c>
      <c r="M15" s="33">
        <v>258.24900000000002</v>
      </c>
      <c r="N15" s="33">
        <v>220.91800000000001</v>
      </c>
      <c r="O15" s="33">
        <v>268.38600000000002</v>
      </c>
      <c r="P15" s="33">
        <v>204.822</v>
      </c>
    </row>
    <row r="16" spans="1:246" ht="18" customHeight="1" x14ac:dyDescent="0.2">
      <c r="B16" s="90" t="s">
        <v>19</v>
      </c>
      <c r="C16" s="101" t="s">
        <v>38</v>
      </c>
      <c r="D16" s="37">
        <v>10.439</v>
      </c>
      <c r="E16" s="37">
        <v>63.843000000000004</v>
      </c>
      <c r="F16" s="37">
        <v>42.783000000000001</v>
      </c>
      <c r="G16" s="37">
        <v>44.997</v>
      </c>
      <c r="H16" s="37">
        <v>51.244</v>
      </c>
      <c r="I16" s="37">
        <v>42.756999999999998</v>
      </c>
      <c r="J16" s="37">
        <v>126.161</v>
      </c>
      <c r="K16" s="37">
        <v>67.075999999999993</v>
      </c>
      <c r="L16" s="37">
        <v>105.63200000000001</v>
      </c>
      <c r="M16" s="37">
        <v>65.323999999999998</v>
      </c>
      <c r="N16" s="37">
        <v>73.944000000000003</v>
      </c>
      <c r="O16" s="37">
        <v>81.334000000000003</v>
      </c>
      <c r="P16" s="37">
        <v>57.69</v>
      </c>
    </row>
    <row r="17" spans="2:16" ht="9" customHeight="1" x14ac:dyDescent="0.2">
      <c r="B17" s="102"/>
      <c r="C17" s="103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2:16" ht="19.350000000000001" customHeight="1" x14ac:dyDescent="0.2">
      <c r="B18" s="104" t="s">
        <v>20</v>
      </c>
      <c r="C18" s="105" t="s">
        <v>21</v>
      </c>
      <c r="D18" s="67">
        <f>(D16/D14)*100</f>
        <v>23.724999999999998</v>
      </c>
      <c r="E18" s="67">
        <f t="shared" ref="E18:K18" si="8">(E16/E14)*100</f>
        <v>148.47209302325581</v>
      </c>
      <c r="F18" s="67">
        <f t="shared" si="8"/>
        <v>49.175862068965522</v>
      </c>
      <c r="G18" s="67">
        <f t="shared" si="8"/>
        <v>51.720689655172414</v>
      </c>
      <c r="H18" s="67">
        <f t="shared" si="8"/>
        <v>38.241791044776122</v>
      </c>
      <c r="I18" s="67">
        <f t="shared" si="8"/>
        <v>19.347058823529412</v>
      </c>
      <c r="J18" s="67">
        <f t="shared" si="8"/>
        <v>43.058361774744029</v>
      </c>
      <c r="K18" s="67">
        <f t="shared" si="8"/>
        <v>17.287628865979379</v>
      </c>
      <c r="L18" s="67">
        <f>(L16/L14)*100</f>
        <v>40.942635658914732</v>
      </c>
      <c r="M18" s="67">
        <f>(M16/M14)*100</f>
        <v>28.156896551724138</v>
      </c>
      <c r="N18" s="67">
        <f>(N16/N14)*100</f>
        <v>32.010389610389609</v>
      </c>
      <c r="O18" s="67">
        <f>(O16/O14)*100</f>
        <v>29.792673992673997</v>
      </c>
      <c r="P18" s="67">
        <f>(P16/P14)*100</f>
        <v>24.974025974025974</v>
      </c>
    </row>
    <row r="19" spans="2:16" ht="19.350000000000001" customHeight="1" x14ac:dyDescent="0.2">
      <c r="B19" s="106" t="s">
        <v>22</v>
      </c>
      <c r="C19" s="107" t="s">
        <v>38</v>
      </c>
      <c r="D19" s="66">
        <f>D14+D15-D16</f>
        <v>46.106000000000002</v>
      </c>
      <c r="E19" s="66">
        <f t="shared" ref="E19:K19" si="9">E14+E15-E16</f>
        <v>38.522999999999996</v>
      </c>
      <c r="F19" s="66">
        <f t="shared" si="9"/>
        <v>81.367000000000004</v>
      </c>
      <c r="G19" s="66">
        <f t="shared" si="9"/>
        <v>338.46699999999998</v>
      </c>
      <c r="H19" s="66">
        <f t="shared" si="9"/>
        <v>487.92199999999991</v>
      </c>
      <c r="I19" s="66">
        <f t="shared" si="9"/>
        <v>621.39400000000012</v>
      </c>
      <c r="J19" s="66">
        <f t="shared" si="9"/>
        <v>476.42</v>
      </c>
      <c r="K19" s="66">
        <f t="shared" si="9"/>
        <v>567.65200000000004</v>
      </c>
      <c r="L19" s="66">
        <f>L14+L15-L16</f>
        <v>537.15699999999993</v>
      </c>
      <c r="M19" s="66">
        <f>M14+M15-M16</f>
        <v>424.92500000000001</v>
      </c>
      <c r="N19" s="66">
        <f>N14+N15-N16</f>
        <v>377.97399999999999</v>
      </c>
      <c r="O19" s="66">
        <f>O14+O15-O16</f>
        <v>460.05199999999996</v>
      </c>
      <c r="P19" s="66">
        <f>P14+P15-P16</f>
        <v>378.13200000000001</v>
      </c>
    </row>
    <row r="20" spans="2:16" ht="19.350000000000001" customHeight="1" x14ac:dyDescent="0.2">
      <c r="B20" s="104" t="s">
        <v>23</v>
      </c>
      <c r="C20" s="105" t="s">
        <v>21</v>
      </c>
      <c r="D20" s="67">
        <f>(D14/D19)*100</f>
        <v>95.432264781156462</v>
      </c>
      <c r="E20" s="67">
        <f t="shared" ref="E20:K20" si="10">(E14/E19)*100</f>
        <v>111.62162863743738</v>
      </c>
      <c r="F20" s="67">
        <f t="shared" si="10"/>
        <v>106.92295402312976</v>
      </c>
      <c r="G20" s="67">
        <f t="shared" si="10"/>
        <v>25.704130683345795</v>
      </c>
      <c r="H20" s="67">
        <f t="shared" si="10"/>
        <v>27.463406036210714</v>
      </c>
      <c r="I20" s="67">
        <f t="shared" si="10"/>
        <v>35.565196960382615</v>
      </c>
      <c r="J20" s="67">
        <f t="shared" si="10"/>
        <v>61.500356828008897</v>
      </c>
      <c r="K20" s="67">
        <f t="shared" si="10"/>
        <v>68.351736627370286</v>
      </c>
      <c r="L20" s="67">
        <f>(L14/L19)*100</f>
        <v>48.030650256815058</v>
      </c>
      <c r="M20" s="67">
        <f>(M14/M19)*100</f>
        <v>54.597870212390418</v>
      </c>
      <c r="N20" s="67">
        <f>(N14/N19)*100</f>
        <v>61.115314810013388</v>
      </c>
      <c r="O20" s="67">
        <f>(O14/O19)*100</f>
        <v>59.341117960578373</v>
      </c>
      <c r="P20" s="67">
        <f>(P14/P19)*100</f>
        <v>61.089778172701592</v>
      </c>
    </row>
    <row r="21" spans="2:16" ht="26.1" customHeight="1" x14ac:dyDescent="0.2">
      <c r="B21" s="108" t="s">
        <v>39</v>
      </c>
      <c r="C21" s="103" t="s">
        <v>21</v>
      </c>
      <c r="D21" s="71">
        <f>(D14-D16)/D19*100</f>
        <v>72.790959961827099</v>
      </c>
      <c r="E21" s="71">
        <f t="shared" ref="E21:K21" si="11">(E14-E16)/E19*100</f>
        <v>-54.105339667211808</v>
      </c>
      <c r="F21" s="71">
        <f t="shared" si="11"/>
        <v>54.342669632652054</v>
      </c>
      <c r="G21" s="71">
        <f t="shared" si="11"/>
        <v>12.409777024052566</v>
      </c>
      <c r="H21" s="71">
        <f t="shared" si="11"/>
        <v>16.96090768606458</v>
      </c>
      <c r="I21" s="71">
        <f t="shared" si="11"/>
        <v>28.684377383753297</v>
      </c>
      <c r="J21" s="71">
        <f t="shared" si="11"/>
        <v>35.019310692246336</v>
      </c>
      <c r="K21" s="71">
        <f t="shared" si="11"/>
        <v>56.535342075778814</v>
      </c>
      <c r="L21" s="71">
        <f>(L14-L16)/L19*100</f>
        <v>28.365636117559674</v>
      </c>
      <c r="M21" s="71">
        <f>(M14-M16)/M19*100</f>
        <v>39.224804377243039</v>
      </c>
      <c r="N21" s="71">
        <f>(N14-N16)/N19*100</f>
        <v>41.552064427711954</v>
      </c>
      <c r="O21" s="71">
        <f>(O14-O16)/O19*100</f>
        <v>41.661812142975144</v>
      </c>
      <c r="P21" s="71">
        <f>(P14-P16)/P19*100</f>
        <v>45.833201104376251</v>
      </c>
    </row>
    <row r="22" spans="2:16" x14ac:dyDescent="0.2">
      <c r="B22" s="72" t="s">
        <v>61</v>
      </c>
    </row>
    <row r="23" spans="2:16" x14ac:dyDescent="0.2">
      <c r="B23" s="61" t="s">
        <v>24</v>
      </c>
    </row>
    <row r="24" spans="2:16" x14ac:dyDescent="0.2">
      <c r="B24" s="61" t="s">
        <v>25</v>
      </c>
      <c r="O24" s="11" t="s">
        <v>9</v>
      </c>
    </row>
    <row r="25" spans="2:16" x14ac:dyDescent="0.2">
      <c r="B25" s="61" t="s">
        <v>26</v>
      </c>
    </row>
    <row r="26" spans="2:16" x14ac:dyDescent="0.2">
      <c r="B26" s="61" t="s">
        <v>27</v>
      </c>
    </row>
    <row r="28" spans="2:16" x14ac:dyDescent="0.2">
      <c r="B28" s="73" t="s">
        <v>62</v>
      </c>
    </row>
  </sheetData>
  <phoneticPr fontId="7" type="noConversion"/>
  <hyperlinks>
    <hyperlink ref="O24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ignoredErrors>
    <ignoredError sqref="D2 D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4</vt:i4>
      </vt:variant>
    </vt:vector>
  </HeadingPairs>
  <TitlesOfParts>
    <vt:vector size="10" baseType="lpstr">
      <vt:lpstr>ÍNDICE</vt:lpstr>
      <vt:lpstr>1</vt:lpstr>
      <vt:lpstr>2</vt:lpstr>
      <vt:lpstr>3</vt:lpstr>
      <vt:lpstr>4</vt:lpstr>
      <vt:lpstr>5</vt:lpstr>
      <vt:lpstr>'1'!Área_de_Impressão</vt:lpstr>
      <vt:lpstr>'2'!Área_de_Impressão</vt:lpstr>
      <vt:lpstr>'3'!Área_de_Impressão</vt:lpstr>
      <vt:lpstr>'5'!Área_de_Impressão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2019-06-25T10:00:54Z</cp:lastPrinted>
  <dcterms:created xsi:type="dcterms:W3CDTF">2011-09-19T15:33:05Z</dcterms:created>
  <dcterms:modified xsi:type="dcterms:W3CDTF">2023-08-29T14:31:46Z</dcterms:modified>
</cp:coreProperties>
</file>