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SCI\DAPC\Comunicação\Websites\WEBSITE GPP\REESTRUTURAÇÃO website GPP_2020\Novos Conteudos\Estatísticas e Análises\"/>
    </mc:Choice>
  </mc:AlternateContent>
  <bookViews>
    <workbookView xWindow="0" yWindow="0" windowWidth="28800" windowHeight="13425" tabRatio="866"/>
  </bookViews>
  <sheets>
    <sheet name="INDICE" sheetId="59" r:id="rId1"/>
    <sheet name="CAF" sheetId="51" r:id="rId2"/>
    <sheet name="Agricultura" sheetId="52" r:id="rId3"/>
    <sheet name="Silvicultura" sheetId="60" r:id="rId4"/>
    <sheet name="Imp_Exp_Hortofrutícolas" sheetId="43" r:id="rId5"/>
    <sheet name="Imp_Exp_Pecuária" sheetId="44" r:id="rId6"/>
    <sheet name="Imp_Exp_Carnes" sheetId="56" r:id="rId7"/>
    <sheet name="Imp_Exp_Vinho" sheetId="45" r:id="rId8"/>
    <sheet name="Imp_Exp_Azeite" sheetId="46" r:id="rId9"/>
    <sheet name="Imp_Exp_Cereais" sheetId="47" r:id="rId10"/>
    <sheet name="Imp_Exp_ProdutosFloresta" sheetId="58" r:id="rId11"/>
    <sheet name="Imp_Exp_Cortiça" sheetId="48" r:id="rId12"/>
    <sheet name="Imp_Exp_Madeira" sheetId="49" r:id="rId13"/>
    <sheet name="Imp_Exp_Pasta madeira" sheetId="50" r:id="rId14"/>
    <sheet name="Imp_Exp_Papel e cartão" sheetId="57" r:id="rId15"/>
  </sheets>
  <definedNames>
    <definedName name="_xlnm._FilterDatabase" localSheetId="8" hidden="1">Imp_Exp_Azeite!$A$43:$T$46</definedName>
    <definedName name="_xlnm._FilterDatabase" localSheetId="6" hidden="1">Imp_Exp_Carnes!$A$51:$T$54</definedName>
    <definedName name="_xlnm._FilterDatabase" localSheetId="9" hidden="1">Imp_Exp_Cereais!$A$55:$T$58</definedName>
    <definedName name="_xlnm._FilterDatabase" localSheetId="11" hidden="1">Imp_Exp_Cortiça!$A$47:$T$50</definedName>
    <definedName name="_xlnm._FilterDatabase" localSheetId="4" hidden="1">Imp_Exp_Hortofrutícolas!$A$47:$V$50</definedName>
    <definedName name="_xlnm._FilterDatabase" localSheetId="12" hidden="1">Imp_Exp_Madeira!$A$39:$T$42</definedName>
    <definedName name="_xlnm._FilterDatabase" localSheetId="14" hidden="1">'Imp_Exp_Papel e cartão'!$A$39:$T$42</definedName>
    <definedName name="_xlnm._FilterDatabase" localSheetId="13" hidden="1">'Imp_Exp_Pasta madeira'!$A$39:$T$42</definedName>
    <definedName name="_xlnm._FilterDatabase" localSheetId="5" hidden="1">Imp_Exp_Pecuária!$A$47:$T$50</definedName>
    <definedName name="_xlnm._FilterDatabase" localSheetId="10" hidden="1">Imp_Exp_ProdutosFloresta!$A$51:$T$54</definedName>
    <definedName name="_xlnm._FilterDatabase" localSheetId="7" hidden="1">Imp_Exp_Vinho!$A$39:$T$42</definedName>
    <definedName name="_xlnm._FilterDatabase" hidden="1">#N/A</definedName>
    <definedName name="_xlnm.Print_Area" localSheetId="2">Agricultura!$A$1:$AC$191</definedName>
    <definedName name="_xlnm.Print_Area" localSheetId="1">CAF!$A$1:$AB$183</definedName>
    <definedName name="_xlnm.Print_Area" localSheetId="8">Imp_Exp_Azeite!$A$1:$Z$24</definedName>
    <definedName name="_xlnm.Print_Area" localSheetId="6">Imp_Exp_Carnes!$A$1:$Z$32</definedName>
    <definedName name="_xlnm.Print_Area" localSheetId="9">Imp_Exp_Cereais!$A$1:$Z$36</definedName>
    <definedName name="_xlnm.Print_Area" localSheetId="11">Imp_Exp_Cortiça!$A$1:$Z$28</definedName>
    <definedName name="_xlnm.Print_Area" localSheetId="4">Imp_Exp_Hortofrutícolas!$A$1:$Z$28</definedName>
    <definedName name="_xlnm.Print_Area" localSheetId="12">Imp_Exp_Madeira!$A$1:$Z$20</definedName>
    <definedName name="_xlnm.Print_Area" localSheetId="14">'Imp_Exp_Papel e cartão'!$A$1:$Z$20</definedName>
    <definedName name="_xlnm.Print_Area" localSheetId="13">'Imp_Exp_Pasta madeira'!$A$1:$Z$20</definedName>
    <definedName name="_xlnm.Print_Area" localSheetId="5">Imp_Exp_Pecuária!$A$1:$Z$28</definedName>
    <definedName name="_xlnm.Print_Area" localSheetId="10">Imp_Exp_ProdutosFloresta!$A$1:$Z$32</definedName>
    <definedName name="_xlnm.Print_Area" localSheetId="7">Imp_Exp_Vinho!$A$1:$Z$20</definedName>
    <definedName name="_xlnm.Print_Area" localSheetId="0">INDICE!$C$1:$E$21</definedName>
    <definedName name="_xlnm.Print_Area" localSheetId="3">Silvicultura!$A$1:$AE$86</definedName>
    <definedName name="dados" localSheetId="6">#REF!</definedName>
    <definedName name="dados" localSheetId="14">#REF!</definedName>
    <definedName name="dados" localSheetId="10">#REF!</definedName>
    <definedName name="dados" localSheetId="3">#REF!</definedName>
    <definedName name="dados">#REF!</definedName>
    <definedName name="Evolução_da_Formação_Bruta_de_Capital_Fixo_na_Agricultura">Agricultura!$A$32</definedName>
    <definedName name="Evolução_da_Produção__Consumos_Intermédios__VABpm_e_volume_de_trabalho_Agrícolas">Agricultura!$A$12</definedName>
    <definedName name="Evolução_da_produção_agrícola__a_preços_base___preços_constantes_2016__milhões_de_euros">Agricultura!$A$73</definedName>
    <definedName name="Evolução_da_produção_agrícola__a_preços_base___preços_correntes__milhões_de_euros">Agricultura!$A$42</definedName>
    <definedName name="Evolução_da_produção_silvícola_preços_constantes_2016__milhões_de_euros">Silvicultura!$A$34</definedName>
    <definedName name="Evolução_da_produção_silvícola_preços_correntes__milhões_de_euros">Silvicultura!$A$7</definedName>
    <definedName name="Evolução_do_Índice_de_Preços_implícito_na_produção_silvícola">Silvicultura!$A$61</definedName>
    <definedName name="Evolução_do_índice_de_preços_implícito_nos_consumos_intermédios_agrícolas">Agricultura!$A$174</definedName>
    <definedName name="Evolução_do_índice_de_preços_implícitos_na_produção_agrícola">Agricultura!$A$105</definedName>
    <definedName name="Evolução_do_VAB_da_agricultura__da_silvicultura__das_indústrias_agrolimentares__IABT___das_indústrias_florestais__IF___do_complexo_agroalimentar__do_complexo_florestal_e_PIBpm">CAF!$A$14</definedName>
    <definedName name="Evolução_dos_consumos_intermédios_agrícolas__preços_constantes_2016__milhões_de_euros">Agricultura!$A$155</definedName>
    <definedName name="Evolução_dos_consumos_intermédios_agrícolas__preços_correntes__milhões_de_euros">Agricultura!$A$136</definedName>
    <definedName name="Exportações__milhões_de_euros">CAF!$A$83</definedName>
    <definedName name="Grau_de_autoaprovisionamento1_de_bens_alimentares2">CAF!$A$176</definedName>
    <definedName name="HTML_CodePage" hidden="1">1252</definedName>
    <definedName name="HTML_Control" localSheetId="8" hidden="1">{"'ctcicom'!$A$1:$G$35","'ctcicom'!$K$19","'hitextracom'!$H$8:$I$8"}</definedName>
    <definedName name="HTML_Control" localSheetId="6" hidden="1">{"'ctcicom'!$A$1:$G$35","'ctcicom'!$K$19","'hitextracom'!$H$8:$I$8"}</definedName>
    <definedName name="HTML_Control" localSheetId="9" hidden="1">{"'ctcicom'!$A$1:$G$35","'ctcicom'!$K$19","'hitextracom'!$H$8:$I$8"}</definedName>
    <definedName name="HTML_Control" localSheetId="11" hidden="1">{"'ctcicom'!$A$1:$G$35","'ctcicom'!$K$19","'hitextracom'!$H$8:$I$8"}</definedName>
    <definedName name="HTML_Control" localSheetId="4" hidden="1">{"'ctcicom'!$A$1:$G$35","'ctcicom'!$K$19","'hitextracom'!$H$8:$I$8"}</definedName>
    <definedName name="HTML_Control" localSheetId="12" hidden="1">{"'ctcicom'!$A$1:$G$35","'ctcicom'!$K$19","'hitextracom'!$H$8:$I$8"}</definedName>
    <definedName name="HTML_Control" localSheetId="14" hidden="1">{"'ctcicom'!$A$1:$G$35","'ctcicom'!$K$19","'hitextracom'!$H$8:$I$8"}</definedName>
    <definedName name="HTML_Control" localSheetId="13" hidden="1">{"'ctcicom'!$A$1:$G$35","'ctcicom'!$K$19","'hitextracom'!$H$8:$I$8"}</definedName>
    <definedName name="HTML_Control" localSheetId="5" hidden="1">{"'ctcicom'!$A$1:$G$35","'ctcicom'!$K$19","'hitextracom'!$H$8:$I$8"}</definedName>
    <definedName name="HTML_Control" localSheetId="10" hidden="1">{"'ctcicom'!$A$1:$G$35","'ctcicom'!$K$19","'hitextracom'!$H$8:$I$8"}</definedName>
    <definedName name="HTML_Control" localSheetId="7" hidden="1">{"'ctcicom'!$A$1:$G$35","'ctcicom'!$K$19","'hitextracom'!$H$8:$I$8"}</definedName>
    <definedName name="HTML_Control" localSheetId="0" hidden="1">{"'ctcicom'!$A$1:$G$35","'ctcicom'!$K$19","'hitextracom'!$H$8:$I$8"}</definedName>
    <definedName name="HTML_Control" localSheetId="3" hidden="1">{"'ctcicom'!$A$1:$G$35","'ctcicom'!$K$19","'hitextracom'!$H$8:$I$8"}</definedName>
    <definedName name="HTML_Control" hidden="1">{"'ctcicom'!$A$1:$G$35","'ctcicom'!$K$19","'hitextracom'!$H$8:$I$8"}</definedName>
    <definedName name="HTML_Description" hidden="1">""</definedName>
    <definedName name="HTML_Email" hidden="1">""</definedName>
    <definedName name="HTML_Header" hidden="1">"ctcicom"</definedName>
    <definedName name="HTML_LastUpdate" hidden="1">"14/05/98"</definedName>
    <definedName name="HTML_LineAfter" hidden="1">FALSE</definedName>
    <definedName name="HTML_LineBefore" hidden="1">FALSE</definedName>
    <definedName name="HTML_Name" hidden="1">"gaspacl"</definedName>
    <definedName name="HTML_OBDlg2" hidden="1">TRUE</definedName>
    <definedName name="HTML_OBDlg4" hidden="1">TRUE</definedName>
    <definedName name="HTML_OS" hidden="1">0</definedName>
    <definedName name="HTML_PathFile" hidden="1">"d:\gas\My2HTML.htm"</definedName>
    <definedName name="HTML_Title" hidden="1">"Hong Kong"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Importações__milhões_de_euros">CAF!$A$68</definedName>
    <definedName name="index1" localSheetId="8" hidden="1">{"'ctcicom'!$A$1:$G$35","'ctcicom'!$K$19","'hitextracom'!$H$8:$I$8"}</definedName>
    <definedName name="index1" localSheetId="6" hidden="1">{"'ctcicom'!$A$1:$G$35","'ctcicom'!$K$19","'hitextracom'!$H$8:$I$8"}</definedName>
    <definedName name="index1" localSheetId="9" hidden="1">{"'ctcicom'!$A$1:$G$35","'ctcicom'!$K$19","'hitextracom'!$H$8:$I$8"}</definedName>
    <definedName name="index1" localSheetId="11" hidden="1">{"'ctcicom'!$A$1:$G$35","'ctcicom'!$K$19","'hitextracom'!$H$8:$I$8"}</definedName>
    <definedName name="index1" localSheetId="4" hidden="1">{"'ctcicom'!$A$1:$G$35","'ctcicom'!$K$19","'hitextracom'!$H$8:$I$8"}</definedName>
    <definedName name="index1" localSheetId="12" hidden="1">{"'ctcicom'!$A$1:$G$35","'ctcicom'!$K$19","'hitextracom'!$H$8:$I$8"}</definedName>
    <definedName name="index1" localSheetId="14" hidden="1">{"'ctcicom'!$A$1:$G$35","'ctcicom'!$K$19","'hitextracom'!$H$8:$I$8"}</definedName>
    <definedName name="index1" localSheetId="13" hidden="1">{"'ctcicom'!$A$1:$G$35","'ctcicom'!$K$19","'hitextracom'!$H$8:$I$8"}</definedName>
    <definedName name="index1" localSheetId="5" hidden="1">{"'ctcicom'!$A$1:$G$35","'ctcicom'!$K$19","'hitextracom'!$H$8:$I$8"}</definedName>
    <definedName name="index1" localSheetId="10" hidden="1">{"'ctcicom'!$A$1:$G$35","'ctcicom'!$K$19","'hitextracom'!$H$8:$I$8"}</definedName>
    <definedName name="index1" localSheetId="7" hidden="1">{"'ctcicom'!$A$1:$G$35","'ctcicom'!$K$19","'hitextracom'!$H$8:$I$8"}</definedName>
    <definedName name="index1" localSheetId="0" hidden="1">{"'ctcicom'!$A$1:$G$35","'ctcicom'!$K$19","'hitextracom'!$H$8:$I$8"}</definedName>
    <definedName name="index1" localSheetId="3" hidden="1">{"'ctcicom'!$A$1:$G$35","'ctcicom'!$K$19","'hitextracom'!$H$8:$I$8"}</definedName>
    <definedName name="index1" hidden="1">{"'ctcicom'!$A$1:$G$35","'ctcicom'!$K$19","'hitextracom'!$H$8:$I$8"}</definedName>
    <definedName name="Peso_do_VAB_dos_Complexos_Agroalimentar_e_Florestal_no_PIBpm">CAF!$A$53</definedName>
    <definedName name="Peso_nas_Exportações">CAF!$A$129</definedName>
    <definedName name="Peso_nas_Importações">CAF!$A$114</definedName>
    <definedName name="Peso_no_saldo_comercial">CAF!$A$144</definedName>
    <definedName name="Power_of_10" localSheetId="6">#REF!</definedName>
    <definedName name="Power_of_10" localSheetId="14">#REF!</definedName>
    <definedName name="Power_of_10" localSheetId="10">#REF!</definedName>
    <definedName name="Power_of_10" localSheetId="3">#REF!</definedName>
    <definedName name="Power_of_10">#REF!</definedName>
    <definedName name="Saldo_comercial__milhões_de_euros">CAF!$A$98</definedName>
    <definedName name="Taxa_de_cobertura">CAF!$A$161</definedName>
    <definedName name="_xlnm.Print_Titles" localSheetId="2">Agricultura!$1:$1</definedName>
    <definedName name="_xlnm.Print_Titles" localSheetId="1">CAF!$1:$1</definedName>
    <definedName name="_xlnm.Print_Titles" localSheetId="8">Imp_Exp_Azeite!$1:$1</definedName>
    <definedName name="_xlnm.Print_Titles" localSheetId="6">Imp_Exp_Carnes!$1:$1</definedName>
    <definedName name="_xlnm.Print_Titles" localSheetId="9">Imp_Exp_Cereais!$1:$1</definedName>
    <definedName name="_xlnm.Print_Titles" localSheetId="11">Imp_Exp_Cortiça!$1:$1</definedName>
    <definedName name="_xlnm.Print_Titles" localSheetId="4">Imp_Exp_Hortofrutícolas!$1:$1</definedName>
    <definedName name="_xlnm.Print_Titles" localSheetId="12">Imp_Exp_Madeira!$1:$1</definedName>
    <definedName name="_xlnm.Print_Titles" localSheetId="14">'Imp_Exp_Papel e cartão'!$1:$1</definedName>
    <definedName name="_xlnm.Print_Titles" localSheetId="13">'Imp_Exp_Pasta madeira'!$1:$1</definedName>
    <definedName name="_xlnm.Print_Titles" localSheetId="5">Imp_Exp_Pecuária!$1:$1</definedName>
    <definedName name="_xlnm.Print_Titles" localSheetId="10">Imp_Exp_ProdutosFloresta!$1:$1</definedName>
    <definedName name="_xlnm.Print_Titles" localSheetId="7">Imp_Exp_Vinho!$1:$1</definedName>
    <definedName name="_xlnm.Print_Titles" localSheetId="0">INDICE!$1:$3</definedName>
    <definedName name="_xlnm.Print_Titles" localSheetId="3">Silvicultura!$1:$1</definedName>
  </definedNames>
  <calcPr calcId="152511"/>
</workbook>
</file>

<file path=xl/calcChain.xml><?xml version="1.0" encoding="utf-8"?>
<calcChain xmlns="http://schemas.openxmlformats.org/spreadsheetml/2006/main">
  <c r="Y4" i="57" l="1"/>
  <c r="Z4" i="57"/>
  <c r="Y4" i="50"/>
  <c r="Z4" i="50"/>
  <c r="Y4" i="49"/>
  <c r="Z4" i="49"/>
  <c r="Y4" i="48"/>
  <c r="Z4" i="48"/>
  <c r="Y5" i="48"/>
  <c r="Z5" i="48"/>
  <c r="Y6" i="48"/>
  <c r="Z6" i="48"/>
  <c r="Y7" i="48"/>
  <c r="Z7" i="48"/>
  <c r="Y8" i="48"/>
  <c r="Z8" i="48"/>
  <c r="Y9" i="48"/>
  <c r="Z9" i="48"/>
  <c r="Y10" i="48"/>
  <c r="Z10" i="48"/>
  <c r="Y11" i="48"/>
  <c r="Z11" i="48"/>
  <c r="Y12" i="48"/>
  <c r="Z12" i="48"/>
  <c r="Z16" i="58"/>
  <c r="Y16" i="58"/>
  <c r="Y10" i="58"/>
  <c r="Z10" i="58"/>
  <c r="Y11" i="58"/>
  <c r="Z11" i="58"/>
  <c r="Y12" i="58"/>
  <c r="Z12" i="58"/>
  <c r="Y13" i="58"/>
  <c r="Z13" i="58"/>
  <c r="Y14" i="58"/>
  <c r="Z14" i="58"/>
  <c r="Z9" i="58"/>
  <c r="Y9" i="58"/>
  <c r="Y4" i="58"/>
  <c r="Z4" i="58"/>
  <c r="Y5" i="58"/>
  <c r="Z5" i="58"/>
  <c r="Y6" i="58"/>
  <c r="Z6" i="58"/>
  <c r="Y7" i="58"/>
  <c r="Z7" i="58"/>
  <c r="Z20" i="47"/>
  <c r="Y20" i="47"/>
  <c r="Z19" i="47"/>
  <c r="Y19" i="47"/>
  <c r="Z18" i="47"/>
  <c r="Y18" i="47"/>
  <c r="Z17" i="47"/>
  <c r="Y17" i="47"/>
  <c r="Z16" i="47"/>
  <c r="Y16" i="47"/>
  <c r="Z15" i="47"/>
  <c r="Y15" i="47"/>
  <c r="Z14" i="47"/>
  <c r="Y14" i="47"/>
  <c r="Z13" i="47"/>
  <c r="Y13" i="47"/>
  <c r="Z12" i="47"/>
  <c r="Y12" i="47"/>
  <c r="Z11" i="47"/>
  <c r="Y11" i="47"/>
  <c r="Z10" i="47"/>
  <c r="Y10" i="47"/>
  <c r="Z9" i="47"/>
  <c r="Y9" i="47"/>
  <c r="Z8" i="47"/>
  <c r="Y8" i="47"/>
  <c r="Z7" i="47"/>
  <c r="Y7" i="47"/>
  <c r="Z6" i="47"/>
  <c r="Y6" i="47"/>
  <c r="Z5" i="47"/>
  <c r="Y5" i="47"/>
  <c r="Y8" i="46"/>
  <c r="Y4" i="46"/>
  <c r="Z4" i="46"/>
  <c r="Y5" i="46"/>
  <c r="Z5" i="46"/>
  <c r="Y6" i="46"/>
  <c r="Z6" i="46"/>
  <c r="Y7" i="46"/>
  <c r="Z7" i="46"/>
  <c r="Z8" i="46"/>
  <c r="Y4" i="45"/>
  <c r="Z4" i="45"/>
  <c r="Z3" i="58"/>
  <c r="Y3" i="58"/>
  <c r="Z3" i="48"/>
  <c r="Y3" i="48"/>
  <c r="Z3" i="49"/>
  <c r="Y3" i="49"/>
  <c r="Z3" i="50"/>
  <c r="Y3" i="50"/>
  <c r="Z3" i="57"/>
  <c r="Y3" i="57"/>
  <c r="Z3" i="47"/>
  <c r="Y3" i="47"/>
  <c r="Z3" i="46"/>
  <c r="Y3" i="46"/>
  <c r="Z3" i="45"/>
  <c r="Y3" i="45"/>
  <c r="Y8" i="56" l="1"/>
  <c r="Z8" i="56"/>
  <c r="Y9" i="56"/>
  <c r="Z9" i="56"/>
  <c r="Y10" i="56"/>
  <c r="Z10" i="56"/>
  <c r="Y11" i="56"/>
  <c r="Z11" i="56"/>
  <c r="Y12" i="56"/>
  <c r="Z12" i="56"/>
  <c r="Y13" i="56"/>
  <c r="Z13" i="56"/>
  <c r="Y14" i="56"/>
  <c r="Z14" i="56"/>
  <c r="Y15" i="56"/>
  <c r="Z15" i="56"/>
  <c r="Y16" i="56"/>
  <c r="Z16" i="56"/>
  <c r="Z7" i="56"/>
  <c r="Y7" i="56"/>
  <c r="Y4" i="56"/>
  <c r="Z4" i="56"/>
  <c r="Y5" i="56"/>
  <c r="Z5" i="56"/>
  <c r="Z3" i="56"/>
  <c r="Y3" i="56"/>
  <c r="Y4" i="44"/>
  <c r="Y5" i="44"/>
  <c r="Y6" i="44"/>
  <c r="Y7" i="44"/>
  <c r="Y8" i="44"/>
  <c r="Y9" i="44"/>
  <c r="Y10" i="44"/>
  <c r="Y11" i="44"/>
  <c r="Y12" i="44"/>
  <c r="Y3" i="44"/>
  <c r="Z3" i="43"/>
  <c r="Y3" i="43"/>
  <c r="Y4" i="43"/>
  <c r="Y5" i="43"/>
  <c r="Y6" i="43"/>
  <c r="Y7" i="43"/>
  <c r="Y8" i="43"/>
  <c r="Y9" i="43"/>
  <c r="Y10" i="43"/>
  <c r="Y11" i="43"/>
  <c r="Y12" i="43"/>
  <c r="Z12" i="44"/>
  <c r="Z11" i="44"/>
  <c r="Z10" i="44"/>
  <c r="Z9" i="44"/>
  <c r="Z8" i="44"/>
  <c r="Z7" i="44"/>
  <c r="Z6" i="44"/>
  <c r="Z5" i="44"/>
  <c r="Z4" i="44"/>
  <c r="Z3" i="44"/>
  <c r="Z4" i="43"/>
  <c r="Z5" i="43"/>
  <c r="Z6" i="43"/>
  <c r="Z7" i="43"/>
  <c r="Z8" i="43"/>
  <c r="Z9" i="43"/>
  <c r="Z10" i="43"/>
  <c r="Z11" i="43"/>
  <c r="Z12" i="43"/>
  <c r="W4" i="57" l="1"/>
  <c r="X4" i="57"/>
  <c r="X3" i="57"/>
  <c r="W3" i="57"/>
  <c r="W4" i="50"/>
  <c r="X4" i="50"/>
  <c r="X3" i="50"/>
  <c r="W3" i="50"/>
  <c r="W4" i="49"/>
  <c r="X4" i="49"/>
  <c r="X3" i="49"/>
  <c r="W3" i="49"/>
  <c r="W4" i="48"/>
  <c r="X4" i="48"/>
  <c r="W5" i="48"/>
  <c r="X5" i="48"/>
  <c r="W6" i="48"/>
  <c r="X6" i="48"/>
  <c r="W7" i="48"/>
  <c r="X7" i="48"/>
  <c r="W8" i="48"/>
  <c r="X8" i="48"/>
  <c r="W9" i="48"/>
  <c r="X9" i="48"/>
  <c r="W10" i="48"/>
  <c r="X10" i="48"/>
  <c r="W11" i="48"/>
  <c r="X11" i="48"/>
  <c r="W12" i="48"/>
  <c r="X12" i="48"/>
  <c r="X3" i="48"/>
  <c r="W3" i="48"/>
  <c r="X16" i="58"/>
  <c r="W16" i="58"/>
  <c r="X15" i="58"/>
  <c r="W15" i="58"/>
  <c r="X14" i="58"/>
  <c r="W14" i="58"/>
  <c r="X13" i="58"/>
  <c r="W13" i="58"/>
  <c r="X12" i="58"/>
  <c r="W12" i="58"/>
  <c r="X11" i="58"/>
  <c r="W11" i="58"/>
  <c r="X10" i="58"/>
  <c r="W10" i="58"/>
  <c r="X9" i="58"/>
  <c r="W9" i="58"/>
  <c r="X8" i="58"/>
  <c r="W8" i="58"/>
  <c r="X7" i="58"/>
  <c r="W7" i="58"/>
  <c r="X6" i="58"/>
  <c r="W6" i="58"/>
  <c r="X5" i="58"/>
  <c r="W5" i="58"/>
  <c r="X4" i="58"/>
  <c r="W4" i="58"/>
  <c r="X3" i="58"/>
  <c r="W3" i="58"/>
  <c r="X20" i="47" l="1"/>
  <c r="W20" i="47"/>
  <c r="X19" i="47"/>
  <c r="W19" i="47"/>
  <c r="X18" i="47"/>
  <c r="W18" i="47"/>
  <c r="X17" i="47"/>
  <c r="W17" i="47"/>
  <c r="X16" i="47"/>
  <c r="W16" i="47"/>
  <c r="X15" i="47"/>
  <c r="W15" i="47"/>
  <c r="X14" i="47"/>
  <c r="W14" i="47"/>
  <c r="X13" i="47"/>
  <c r="W13" i="47"/>
  <c r="X12" i="47"/>
  <c r="W12" i="47"/>
  <c r="X11" i="47"/>
  <c r="W11" i="47"/>
  <c r="X10" i="47"/>
  <c r="W10" i="47"/>
  <c r="X9" i="47"/>
  <c r="W9" i="47"/>
  <c r="X8" i="47"/>
  <c r="W8" i="47"/>
  <c r="X7" i="47"/>
  <c r="W7" i="47"/>
  <c r="X6" i="47"/>
  <c r="W6" i="47"/>
  <c r="X5" i="47"/>
  <c r="W5" i="47"/>
  <c r="X4" i="47"/>
  <c r="W4" i="47"/>
  <c r="X3" i="47"/>
  <c r="W3" i="47"/>
  <c r="W4" i="46"/>
  <c r="X4" i="46"/>
  <c r="W5" i="46"/>
  <c r="X5" i="46"/>
  <c r="W6" i="46"/>
  <c r="X6" i="46"/>
  <c r="W7" i="46"/>
  <c r="X7" i="46"/>
  <c r="W8" i="46"/>
  <c r="X8" i="46"/>
  <c r="X3" i="46"/>
  <c r="W3" i="46"/>
  <c r="X4" i="45"/>
  <c r="X3" i="45"/>
  <c r="W4" i="45"/>
  <c r="W3" i="45"/>
  <c r="X6" i="56"/>
  <c r="X8" i="56"/>
  <c r="X9" i="56"/>
  <c r="X10" i="56"/>
  <c r="X11" i="56"/>
  <c r="X12" i="56"/>
  <c r="X13" i="56"/>
  <c r="X14" i="56"/>
  <c r="X15" i="56"/>
  <c r="X16" i="56"/>
  <c r="X7" i="56"/>
  <c r="X4" i="56"/>
  <c r="X5" i="56"/>
  <c r="X3" i="56"/>
  <c r="W6" i="56"/>
  <c r="W8" i="56"/>
  <c r="W9" i="56"/>
  <c r="W10" i="56"/>
  <c r="W11" i="56"/>
  <c r="W12" i="56"/>
  <c r="W13" i="56"/>
  <c r="W14" i="56"/>
  <c r="W15" i="56"/>
  <c r="W16" i="56"/>
  <c r="W7" i="56"/>
  <c r="W4" i="56"/>
  <c r="W5" i="56"/>
  <c r="W3" i="56"/>
  <c r="X4" i="44"/>
  <c r="X5" i="44"/>
  <c r="X6" i="44"/>
  <c r="X7" i="44"/>
  <c r="X8" i="44"/>
  <c r="X9" i="44"/>
  <c r="X10" i="44"/>
  <c r="X11" i="44"/>
  <c r="X12" i="44"/>
  <c r="X3" i="44"/>
  <c r="W4" i="44"/>
  <c r="W5" i="44"/>
  <c r="W6" i="44"/>
  <c r="W7" i="44"/>
  <c r="W8" i="44"/>
  <c r="W9" i="44"/>
  <c r="W10" i="44"/>
  <c r="W11" i="44"/>
  <c r="W12" i="44"/>
  <c r="W3" i="44"/>
  <c r="X4" i="43"/>
  <c r="X5" i="43"/>
  <c r="X6" i="43"/>
  <c r="X7" i="43"/>
  <c r="X8" i="43"/>
  <c r="X9" i="43"/>
  <c r="X10" i="43"/>
  <c r="X11" i="43"/>
  <c r="X12" i="43"/>
  <c r="X3" i="43"/>
  <c r="W4" i="43"/>
  <c r="W5" i="43"/>
  <c r="W6" i="43"/>
  <c r="W7" i="43"/>
  <c r="W8" i="43"/>
  <c r="W9" i="43"/>
  <c r="W10" i="43"/>
  <c r="W11" i="43"/>
  <c r="W12" i="43"/>
  <c r="W3" i="43"/>
  <c r="V4" i="57" l="1"/>
  <c r="V3" i="57"/>
  <c r="U5" i="57"/>
  <c r="U6" i="57"/>
  <c r="V4" i="50"/>
  <c r="V3" i="50"/>
  <c r="U5" i="50"/>
  <c r="U6" i="50"/>
  <c r="V4" i="49"/>
  <c r="V3" i="49"/>
  <c r="U5" i="49"/>
  <c r="U6" i="49"/>
  <c r="V4" i="48"/>
  <c r="V5" i="48"/>
  <c r="V6" i="48"/>
  <c r="V8" i="48"/>
  <c r="V12" i="48" s="1"/>
  <c r="V9" i="48"/>
  <c r="V10" i="48"/>
  <c r="V11" i="48"/>
  <c r="V3" i="48"/>
  <c r="V7" i="48" s="1"/>
  <c r="U12" i="48"/>
  <c r="U7" i="48"/>
  <c r="U13" i="48" s="1"/>
  <c r="V4" i="58"/>
  <c r="V5" i="58"/>
  <c r="V6" i="58"/>
  <c r="V7" i="58"/>
  <c r="V8" i="58"/>
  <c r="V10" i="58"/>
  <c r="V16" i="58" s="1"/>
  <c r="V11" i="58"/>
  <c r="V12" i="58"/>
  <c r="V13" i="58"/>
  <c r="V14" i="58"/>
  <c r="V15" i="58"/>
  <c r="V3" i="58"/>
  <c r="V9" i="58" s="1"/>
  <c r="U16" i="58"/>
  <c r="U18" i="58" s="1"/>
  <c r="U9" i="58"/>
  <c r="U17" i="58" s="1"/>
  <c r="V13" i="47"/>
  <c r="V14" i="47"/>
  <c r="V15" i="47"/>
  <c r="V16" i="47"/>
  <c r="V17" i="47"/>
  <c r="V18" i="47"/>
  <c r="V19" i="47"/>
  <c r="V12" i="47"/>
  <c r="V20" i="47" s="1"/>
  <c r="V4" i="47"/>
  <c r="V5" i="47"/>
  <c r="V6" i="47"/>
  <c r="V7" i="47"/>
  <c r="V8" i="47"/>
  <c r="V9" i="47"/>
  <c r="V10" i="47"/>
  <c r="V3" i="47"/>
  <c r="V11" i="47" s="1"/>
  <c r="U20" i="47"/>
  <c r="U22" i="47" s="1"/>
  <c r="U11" i="47"/>
  <c r="V7" i="46"/>
  <c r="V6" i="46"/>
  <c r="V8" i="46" s="1"/>
  <c r="V4" i="46"/>
  <c r="V3" i="46"/>
  <c r="V5" i="46" s="1"/>
  <c r="U8" i="46"/>
  <c r="U5" i="46"/>
  <c r="V5" i="45"/>
  <c r="V4" i="45"/>
  <c r="V3" i="45"/>
  <c r="U5" i="45"/>
  <c r="U6" i="45"/>
  <c r="V11" i="56"/>
  <c r="V12" i="56"/>
  <c r="V13" i="56"/>
  <c r="V14" i="56"/>
  <c r="V15" i="56"/>
  <c r="V10" i="56"/>
  <c r="V16" i="56" s="1"/>
  <c r="V4" i="56"/>
  <c r="V5" i="56"/>
  <c r="V6" i="56"/>
  <c r="V7" i="56"/>
  <c r="V8" i="56"/>
  <c r="V3" i="56"/>
  <c r="V9" i="56" s="1"/>
  <c r="U16" i="56"/>
  <c r="U9" i="56"/>
  <c r="U17" i="56" s="1"/>
  <c r="V9" i="44"/>
  <c r="V10" i="44"/>
  <c r="V11" i="44"/>
  <c r="V8" i="44"/>
  <c r="V12" i="44" s="1"/>
  <c r="V9" i="43"/>
  <c r="V10" i="43"/>
  <c r="V11" i="43"/>
  <c r="V8" i="43"/>
  <c r="V4" i="43"/>
  <c r="V5" i="43"/>
  <c r="V6" i="43"/>
  <c r="V3" i="43"/>
  <c r="V4" i="44"/>
  <c r="V5" i="44"/>
  <c r="V6" i="44"/>
  <c r="V3" i="44"/>
  <c r="V7" i="44" s="1"/>
  <c r="U12" i="44"/>
  <c r="U7" i="44"/>
  <c r="U13" i="44" s="1"/>
  <c r="U12" i="43"/>
  <c r="U7" i="43"/>
  <c r="V5" i="57" l="1"/>
  <c r="V5" i="50"/>
  <c r="V5" i="49"/>
  <c r="U14" i="48"/>
  <c r="U10" i="46"/>
  <c r="U18" i="56"/>
  <c r="U14" i="44"/>
  <c r="V7" i="43"/>
  <c r="U14" i="43"/>
  <c r="V12" i="43"/>
  <c r="U13" i="43"/>
  <c r="U21" i="47"/>
  <c r="U9" i="46"/>
  <c r="C16" i="56"/>
  <c r="D16" i="56"/>
  <c r="E16" i="56"/>
  <c r="F16" i="56"/>
  <c r="G16" i="56"/>
  <c r="H16" i="56"/>
  <c r="I16" i="56"/>
  <c r="J16" i="56"/>
  <c r="K16" i="56"/>
  <c r="L16" i="56"/>
  <c r="M16" i="56"/>
  <c r="N16" i="56"/>
  <c r="O16" i="56"/>
  <c r="P16" i="56"/>
  <c r="Q16" i="56"/>
  <c r="R16" i="56"/>
  <c r="S16" i="56"/>
  <c r="T16" i="56"/>
  <c r="B16" i="56"/>
  <c r="C9" i="56"/>
  <c r="D9" i="56"/>
  <c r="E9" i="56"/>
  <c r="F9" i="56"/>
  <c r="G9" i="56"/>
  <c r="H9" i="56"/>
  <c r="I9" i="56"/>
  <c r="J9" i="56"/>
  <c r="K9" i="56"/>
  <c r="L9" i="56"/>
  <c r="M9" i="56"/>
  <c r="N9" i="56"/>
  <c r="O9" i="56"/>
  <c r="P9" i="56"/>
  <c r="Q9" i="56"/>
  <c r="R9" i="56"/>
  <c r="S9" i="56"/>
  <c r="T9" i="56"/>
  <c r="B9" i="56"/>
  <c r="P16" i="58" l="1"/>
  <c r="Q16" i="58"/>
  <c r="R16" i="58"/>
  <c r="S16" i="58"/>
  <c r="T16" i="58"/>
  <c r="P9" i="58"/>
  <c r="Q9" i="58"/>
  <c r="R9" i="58"/>
  <c r="R17" i="58" s="1"/>
  <c r="S9" i="58"/>
  <c r="T9" i="58"/>
  <c r="T17" i="58" s="1"/>
  <c r="O16" i="58"/>
  <c r="N16" i="58"/>
  <c r="M16" i="58"/>
  <c r="L16" i="58"/>
  <c r="K16" i="58"/>
  <c r="J16" i="58"/>
  <c r="I16" i="58"/>
  <c r="H16" i="58"/>
  <c r="G16" i="58"/>
  <c r="F16" i="58"/>
  <c r="E16" i="58"/>
  <c r="D16" i="58"/>
  <c r="C16" i="58"/>
  <c r="B16" i="58"/>
  <c r="N9" i="58"/>
  <c r="M9" i="58"/>
  <c r="L9" i="58"/>
  <c r="K9" i="58"/>
  <c r="J9" i="58"/>
  <c r="I9" i="58"/>
  <c r="H9" i="58"/>
  <c r="G9" i="58"/>
  <c r="F9" i="58"/>
  <c r="E9" i="58"/>
  <c r="D9" i="58"/>
  <c r="C9" i="58"/>
  <c r="B9" i="58"/>
  <c r="T6" i="57"/>
  <c r="S6" i="57"/>
  <c r="R6" i="57"/>
  <c r="Q6" i="57"/>
  <c r="P6" i="57"/>
  <c r="O6" i="57"/>
  <c r="N6" i="57"/>
  <c r="M6" i="57"/>
  <c r="L6" i="57"/>
  <c r="K6" i="57"/>
  <c r="J6" i="57"/>
  <c r="I6" i="57"/>
  <c r="H6" i="57"/>
  <c r="G6" i="57"/>
  <c r="F6" i="57"/>
  <c r="E6" i="57"/>
  <c r="D6" i="57"/>
  <c r="C6" i="57"/>
  <c r="B6" i="57"/>
  <c r="T5" i="57"/>
  <c r="S5" i="57"/>
  <c r="R5" i="57"/>
  <c r="Q5" i="57"/>
  <c r="P5" i="57"/>
  <c r="O5" i="57"/>
  <c r="N5" i="57"/>
  <c r="M5" i="57"/>
  <c r="L5" i="57"/>
  <c r="K5" i="57"/>
  <c r="J5" i="57"/>
  <c r="I5" i="57"/>
  <c r="H5" i="57"/>
  <c r="G5" i="57"/>
  <c r="F5" i="57"/>
  <c r="E5" i="57"/>
  <c r="D5" i="57"/>
  <c r="C5" i="57"/>
  <c r="B5" i="57"/>
  <c r="S17" i="58" l="1"/>
  <c r="T18" i="58"/>
  <c r="S18" i="58"/>
  <c r="V6" i="57"/>
  <c r="B17" i="58"/>
  <c r="F17" i="58"/>
  <c r="J17" i="58"/>
  <c r="N17" i="58"/>
  <c r="C17" i="58"/>
  <c r="G17" i="58"/>
  <c r="K17" i="58"/>
  <c r="D17" i="58"/>
  <c r="H18" i="58"/>
  <c r="P18" i="58"/>
  <c r="E18" i="58"/>
  <c r="I18" i="58"/>
  <c r="M18" i="58"/>
  <c r="Q18" i="58"/>
  <c r="F18" i="58"/>
  <c r="J18" i="58"/>
  <c r="N18" i="58"/>
  <c r="R18" i="58"/>
  <c r="L17" i="58"/>
  <c r="C18" i="58"/>
  <c r="G18" i="58"/>
  <c r="K18" i="58"/>
  <c r="H17" i="58"/>
  <c r="P17" i="58"/>
  <c r="B18" i="58"/>
  <c r="E17" i="58"/>
  <c r="M17" i="58"/>
  <c r="Q17" i="58"/>
  <c r="D18" i="58"/>
  <c r="L18" i="58"/>
  <c r="I17" i="58"/>
  <c r="Q18" i="56" l="1"/>
  <c r="P18" i="56"/>
  <c r="M18" i="56"/>
  <c r="L18" i="56"/>
  <c r="I18" i="56"/>
  <c r="H18" i="56"/>
  <c r="E18" i="56"/>
  <c r="T17" i="56"/>
  <c r="S18" i="56"/>
  <c r="R18" i="56"/>
  <c r="Q17" i="56"/>
  <c r="P17" i="56"/>
  <c r="O18" i="56"/>
  <c r="N18" i="56"/>
  <c r="M17" i="56"/>
  <c r="L17" i="56"/>
  <c r="K18" i="56"/>
  <c r="J17" i="56"/>
  <c r="I17" i="56"/>
  <c r="H17" i="56"/>
  <c r="G18" i="56"/>
  <c r="F18" i="56"/>
  <c r="E17" i="56"/>
  <c r="D17" i="56"/>
  <c r="C18" i="56"/>
  <c r="V17" i="56" l="1"/>
  <c r="V18" i="56"/>
  <c r="B17" i="56"/>
  <c r="F17" i="56"/>
  <c r="N17" i="56"/>
  <c r="R17" i="56"/>
  <c r="C17" i="56"/>
  <c r="K17" i="56"/>
  <c r="S17" i="56"/>
  <c r="B18" i="56"/>
  <c r="J18" i="56"/>
  <c r="D18" i="56"/>
  <c r="T18" i="56"/>
  <c r="G17" i="56"/>
  <c r="O17" i="56"/>
  <c r="T6" i="50"/>
  <c r="T5" i="50"/>
  <c r="T6" i="49"/>
  <c r="T5" i="49"/>
  <c r="T12" i="48"/>
  <c r="T7" i="48"/>
  <c r="V6" i="49" l="1"/>
  <c r="V6" i="50"/>
  <c r="T14" i="48"/>
  <c r="T13" i="48"/>
  <c r="T20" i="47"/>
  <c r="T11" i="47"/>
  <c r="T8" i="46"/>
  <c r="T10" i="46" s="1"/>
  <c r="T5" i="46"/>
  <c r="T22" i="47" l="1"/>
  <c r="T21" i="47"/>
  <c r="T9" i="46"/>
  <c r="T5" i="45" l="1"/>
  <c r="T6" i="45"/>
  <c r="V6" i="45"/>
  <c r="T12" i="44"/>
  <c r="T7" i="44"/>
  <c r="T14" i="44" l="1"/>
  <c r="T13" i="44"/>
  <c r="T12" i="43"/>
  <c r="T7" i="43"/>
  <c r="T13" i="43" l="1"/>
  <c r="T14" i="43"/>
  <c r="S6" i="50" l="1"/>
  <c r="S5" i="50"/>
  <c r="S6" i="49"/>
  <c r="S5" i="49"/>
  <c r="S12" i="48" l="1"/>
  <c r="S7" i="48"/>
  <c r="S14" i="48" l="1"/>
  <c r="S13" i="48"/>
  <c r="S20" i="47" l="1"/>
  <c r="S11" i="47"/>
  <c r="S21" i="47" l="1"/>
  <c r="S22" i="47"/>
  <c r="S5" i="46"/>
  <c r="S8" i="46"/>
  <c r="S6" i="45"/>
  <c r="S5" i="45"/>
  <c r="S12" i="44"/>
  <c r="S7" i="44"/>
  <c r="S12" i="43"/>
  <c r="S7" i="43"/>
  <c r="S10" i="46" l="1"/>
  <c r="S9" i="46"/>
  <c r="S14" i="44"/>
  <c r="S13" i="44"/>
  <c r="S13" i="43"/>
  <c r="S14" i="43"/>
  <c r="R6" i="50"/>
  <c r="Q6" i="50"/>
  <c r="P6" i="50"/>
  <c r="O6" i="50"/>
  <c r="N6" i="50"/>
  <c r="M6" i="50"/>
  <c r="L6" i="50"/>
  <c r="K6" i="50"/>
  <c r="J6" i="50"/>
  <c r="I6" i="50"/>
  <c r="H6" i="50"/>
  <c r="G6" i="50"/>
  <c r="F6" i="50"/>
  <c r="E6" i="50"/>
  <c r="D6" i="50"/>
  <c r="C6" i="50"/>
  <c r="B6" i="50"/>
  <c r="R5" i="50"/>
  <c r="Q5" i="50"/>
  <c r="P5" i="50"/>
  <c r="O5" i="50"/>
  <c r="N5" i="50"/>
  <c r="M5" i="50"/>
  <c r="L5" i="50"/>
  <c r="K5" i="50"/>
  <c r="J5" i="50"/>
  <c r="I5" i="50"/>
  <c r="H5" i="50"/>
  <c r="G5" i="50"/>
  <c r="F5" i="50"/>
  <c r="E5" i="50"/>
  <c r="D5" i="50"/>
  <c r="C5" i="50"/>
  <c r="B5" i="50"/>
  <c r="R6" i="49"/>
  <c r="Q6" i="49"/>
  <c r="P6" i="49"/>
  <c r="O6" i="49"/>
  <c r="N6" i="49"/>
  <c r="M6" i="49"/>
  <c r="L6" i="49"/>
  <c r="K6" i="49"/>
  <c r="J6" i="49"/>
  <c r="I6" i="49"/>
  <c r="H6" i="49"/>
  <c r="G6" i="49"/>
  <c r="F6" i="49"/>
  <c r="E6" i="49"/>
  <c r="D6" i="49"/>
  <c r="C6" i="49"/>
  <c r="B6" i="49"/>
  <c r="R5" i="49"/>
  <c r="Q5" i="49"/>
  <c r="P5" i="49"/>
  <c r="O5" i="49"/>
  <c r="N5" i="49"/>
  <c r="M5" i="49"/>
  <c r="L5" i="49"/>
  <c r="K5" i="49"/>
  <c r="J5" i="49"/>
  <c r="I5" i="49"/>
  <c r="H5" i="49"/>
  <c r="G5" i="49"/>
  <c r="F5" i="49"/>
  <c r="E5" i="49"/>
  <c r="D5" i="49"/>
  <c r="C5" i="49"/>
  <c r="B5" i="49"/>
  <c r="R12" i="48"/>
  <c r="Q12" i="48"/>
  <c r="P12" i="48"/>
  <c r="O12" i="48"/>
  <c r="O14" i="48" s="1"/>
  <c r="N12" i="48"/>
  <c r="M12" i="48"/>
  <c r="L12" i="48"/>
  <c r="K12" i="48"/>
  <c r="K14" i="48" s="1"/>
  <c r="J12" i="48"/>
  <c r="I12" i="48"/>
  <c r="H12" i="48"/>
  <c r="G12" i="48"/>
  <c r="G14" i="48" s="1"/>
  <c r="F12" i="48"/>
  <c r="E12" i="48"/>
  <c r="D12" i="48"/>
  <c r="C12" i="48"/>
  <c r="C14" i="48" s="1"/>
  <c r="B12" i="48"/>
  <c r="R7" i="48"/>
  <c r="R13" i="48" s="1"/>
  <c r="Q7" i="48"/>
  <c r="P7" i="48"/>
  <c r="O7" i="48"/>
  <c r="N7" i="48"/>
  <c r="N13" i="48" s="1"/>
  <c r="M7" i="48"/>
  <c r="L7" i="48"/>
  <c r="K7" i="48"/>
  <c r="J7" i="48"/>
  <c r="J13" i="48" s="1"/>
  <c r="I7" i="48"/>
  <c r="H7" i="48"/>
  <c r="G7" i="48"/>
  <c r="F7" i="48"/>
  <c r="F13" i="48" s="1"/>
  <c r="E7" i="48"/>
  <c r="D7" i="48"/>
  <c r="C7" i="48"/>
  <c r="B7" i="48"/>
  <c r="R20" i="47"/>
  <c r="Q20" i="47"/>
  <c r="P20" i="47"/>
  <c r="O20" i="47"/>
  <c r="O22" i="47" s="1"/>
  <c r="N20" i="47"/>
  <c r="M20" i="47"/>
  <c r="L20" i="47"/>
  <c r="K20" i="47"/>
  <c r="K22" i="47" s="1"/>
  <c r="J20" i="47"/>
  <c r="I20" i="47"/>
  <c r="H20" i="47"/>
  <c r="G20" i="47"/>
  <c r="G22" i="47" s="1"/>
  <c r="F20" i="47"/>
  <c r="E20" i="47"/>
  <c r="D20" i="47"/>
  <c r="C20" i="47"/>
  <c r="C22" i="47" s="1"/>
  <c r="B20" i="47"/>
  <c r="R11" i="47"/>
  <c r="Q11" i="47"/>
  <c r="P11" i="47"/>
  <c r="O11" i="47"/>
  <c r="N11" i="47"/>
  <c r="N21" i="47" s="1"/>
  <c r="M11" i="47"/>
  <c r="L11" i="47"/>
  <c r="L22" i="47" s="1"/>
  <c r="K11" i="47"/>
  <c r="J11" i="47"/>
  <c r="J21" i="47" s="1"/>
  <c r="I11" i="47"/>
  <c r="H11" i="47"/>
  <c r="H22" i="47" s="1"/>
  <c r="G11" i="47"/>
  <c r="F11" i="47"/>
  <c r="F21" i="47" s="1"/>
  <c r="E11" i="47"/>
  <c r="D11" i="47"/>
  <c r="D22" i="47" s="1"/>
  <c r="C11" i="47"/>
  <c r="B11" i="47"/>
  <c r="B22" i="47" s="1"/>
  <c r="R8" i="46"/>
  <c r="Q8" i="46"/>
  <c r="P8" i="46"/>
  <c r="O8" i="46"/>
  <c r="N8" i="46"/>
  <c r="M8" i="46"/>
  <c r="L8" i="46"/>
  <c r="K8" i="46"/>
  <c r="J8" i="46"/>
  <c r="I8" i="46"/>
  <c r="H8" i="46"/>
  <c r="G8" i="46"/>
  <c r="F8" i="46"/>
  <c r="E8" i="46"/>
  <c r="D8" i="46"/>
  <c r="C8" i="46"/>
  <c r="B8" i="46"/>
  <c r="R5" i="46"/>
  <c r="Q5" i="46"/>
  <c r="P5" i="46"/>
  <c r="O5" i="46"/>
  <c r="N5" i="46"/>
  <c r="M5" i="46"/>
  <c r="L5" i="46"/>
  <c r="L10" i="46" s="1"/>
  <c r="K5" i="46"/>
  <c r="J5" i="46"/>
  <c r="I5" i="46"/>
  <c r="H5" i="46"/>
  <c r="H10" i="46" s="1"/>
  <c r="G5" i="46"/>
  <c r="F5" i="46"/>
  <c r="F10" i="46" s="1"/>
  <c r="E5" i="46"/>
  <c r="D5" i="46"/>
  <c r="D10" i="46" s="1"/>
  <c r="C5" i="46"/>
  <c r="B5" i="46"/>
  <c r="R6" i="45"/>
  <c r="Q6" i="45"/>
  <c r="P6" i="45"/>
  <c r="O6" i="45"/>
  <c r="N6" i="45"/>
  <c r="M6" i="45"/>
  <c r="L6" i="45"/>
  <c r="K6" i="45"/>
  <c r="J6" i="45"/>
  <c r="I6" i="45"/>
  <c r="H6" i="45"/>
  <c r="G6" i="45"/>
  <c r="F6" i="45"/>
  <c r="E6" i="45"/>
  <c r="D6" i="45"/>
  <c r="C6" i="45"/>
  <c r="B6" i="45"/>
  <c r="R5" i="45"/>
  <c r="Q5" i="45"/>
  <c r="P5" i="45"/>
  <c r="O5" i="45"/>
  <c r="N5" i="45"/>
  <c r="M5" i="45"/>
  <c r="L5" i="45"/>
  <c r="K5" i="45"/>
  <c r="J5" i="45"/>
  <c r="I5" i="45"/>
  <c r="H5" i="45"/>
  <c r="G5" i="45"/>
  <c r="F5" i="45"/>
  <c r="E5" i="45"/>
  <c r="D5" i="45"/>
  <c r="C5" i="45"/>
  <c r="B5" i="45"/>
  <c r="L14" i="44"/>
  <c r="H14" i="44"/>
  <c r="R12" i="44"/>
  <c r="Q12" i="44"/>
  <c r="P12" i="44"/>
  <c r="O12" i="44"/>
  <c r="N12" i="44"/>
  <c r="M12" i="44"/>
  <c r="M14" i="44" s="1"/>
  <c r="L12" i="44"/>
  <c r="K12" i="44"/>
  <c r="J12" i="44"/>
  <c r="I12" i="44"/>
  <c r="I14" i="44" s="1"/>
  <c r="H12" i="44"/>
  <c r="G12" i="44"/>
  <c r="F12" i="44"/>
  <c r="E12" i="44"/>
  <c r="E14" i="44" s="1"/>
  <c r="D12" i="44"/>
  <c r="D14" i="44" s="1"/>
  <c r="C12" i="44"/>
  <c r="B12" i="44"/>
  <c r="R7" i="44"/>
  <c r="R14" i="44" s="1"/>
  <c r="Q7" i="44"/>
  <c r="Q13" i="44" s="1"/>
  <c r="P7" i="44"/>
  <c r="O7" i="44"/>
  <c r="O14" i="44" s="1"/>
  <c r="N7" i="44"/>
  <c r="N14" i="44" s="1"/>
  <c r="M7" i="44"/>
  <c r="M13" i="44" s="1"/>
  <c r="L7" i="44"/>
  <c r="K7" i="44"/>
  <c r="K14" i="44" s="1"/>
  <c r="J7" i="44"/>
  <c r="J14" i="44" s="1"/>
  <c r="I7" i="44"/>
  <c r="I13" i="44" s="1"/>
  <c r="H7" i="44"/>
  <c r="G7" i="44"/>
  <c r="G14" i="44" s="1"/>
  <c r="F7" i="44"/>
  <c r="F14" i="44" s="1"/>
  <c r="E7" i="44"/>
  <c r="E13" i="44" s="1"/>
  <c r="D7" i="44"/>
  <c r="C7" i="44"/>
  <c r="C14" i="44" s="1"/>
  <c r="B7" i="44"/>
  <c r="F13" i="43"/>
  <c r="R12" i="43"/>
  <c r="Q12" i="43"/>
  <c r="P12" i="43"/>
  <c r="O12" i="43"/>
  <c r="N12" i="43"/>
  <c r="M12" i="43"/>
  <c r="M14" i="43" s="1"/>
  <c r="L12" i="43"/>
  <c r="L14" i="43" s="1"/>
  <c r="K12" i="43"/>
  <c r="J12" i="43"/>
  <c r="I12" i="43"/>
  <c r="I14" i="43" s="1"/>
  <c r="H12" i="43"/>
  <c r="H14" i="43" s="1"/>
  <c r="G12" i="43"/>
  <c r="F12" i="43"/>
  <c r="E12" i="43"/>
  <c r="E14" i="43" s="1"/>
  <c r="D12" i="43"/>
  <c r="D14" i="43" s="1"/>
  <c r="C12" i="43"/>
  <c r="B12" i="43"/>
  <c r="R7" i="43"/>
  <c r="R14" i="43" s="1"/>
  <c r="Q7" i="43"/>
  <c r="Q13" i="43" s="1"/>
  <c r="P7" i="43"/>
  <c r="O7" i="43"/>
  <c r="O14" i="43" s="1"/>
  <c r="N7" i="43"/>
  <c r="N14" i="43" s="1"/>
  <c r="M7" i="43"/>
  <c r="M13" i="43" s="1"/>
  <c r="L7" i="43"/>
  <c r="K7" i="43"/>
  <c r="K14" i="43" s="1"/>
  <c r="J7" i="43"/>
  <c r="J14" i="43" s="1"/>
  <c r="I7" i="43"/>
  <c r="I13" i="43" s="1"/>
  <c r="H7" i="43"/>
  <c r="G7" i="43"/>
  <c r="G14" i="43" s="1"/>
  <c r="F7" i="43"/>
  <c r="F14" i="43" s="1"/>
  <c r="E7" i="43"/>
  <c r="E13" i="43" s="1"/>
  <c r="D7" i="43"/>
  <c r="C7" i="43"/>
  <c r="C14" i="43" s="1"/>
  <c r="B7" i="43"/>
  <c r="E10" i="46" l="1"/>
  <c r="I10" i="46"/>
  <c r="M10" i="46"/>
  <c r="Q10" i="46"/>
  <c r="C21" i="47"/>
  <c r="G21" i="47"/>
  <c r="K21" i="47"/>
  <c r="O21" i="47"/>
  <c r="J22" i="47"/>
  <c r="N22" i="47"/>
  <c r="C13" i="48"/>
  <c r="G13" i="48"/>
  <c r="K13" i="48"/>
  <c r="O13" i="48"/>
  <c r="F14" i="48"/>
  <c r="J14" i="48"/>
  <c r="N14" i="48"/>
  <c r="R21" i="47"/>
  <c r="R22" i="47"/>
  <c r="E22" i="47"/>
  <c r="I22" i="47"/>
  <c r="M22" i="47"/>
  <c r="Q21" i="47"/>
  <c r="Q22" i="47"/>
  <c r="F22" i="47"/>
  <c r="E14" i="48"/>
  <c r="I14" i="48"/>
  <c r="M14" i="48"/>
  <c r="Q14" i="48"/>
  <c r="V14" i="48"/>
  <c r="P22" i="47"/>
  <c r="P10" i="46"/>
  <c r="H9" i="46"/>
  <c r="P9" i="46"/>
  <c r="D9" i="46"/>
  <c r="C9" i="46"/>
  <c r="G9" i="46"/>
  <c r="K9" i="46"/>
  <c r="O9" i="46"/>
  <c r="N10" i="46"/>
  <c r="I9" i="46"/>
  <c r="Q9" i="46"/>
  <c r="L9" i="46"/>
  <c r="E9" i="46"/>
  <c r="M9" i="46"/>
  <c r="Q14" i="44"/>
  <c r="V13" i="44"/>
  <c r="V14" i="44"/>
  <c r="P14" i="44"/>
  <c r="V14" i="43"/>
  <c r="V13" i="43"/>
  <c r="P14" i="43"/>
  <c r="Q14" i="43"/>
  <c r="R14" i="48"/>
  <c r="B14" i="44"/>
  <c r="J13" i="44"/>
  <c r="D21" i="47"/>
  <c r="B14" i="43"/>
  <c r="J13" i="43"/>
  <c r="B9" i="46"/>
  <c r="J9" i="46"/>
  <c r="R9" i="46"/>
  <c r="R10" i="46"/>
  <c r="H21" i="47"/>
  <c r="N13" i="43"/>
  <c r="D13" i="44"/>
  <c r="H13" i="44"/>
  <c r="L13" i="44"/>
  <c r="P13" i="44"/>
  <c r="B13" i="44"/>
  <c r="R13" i="44"/>
  <c r="L21" i="47"/>
  <c r="B14" i="48"/>
  <c r="N13" i="44"/>
  <c r="F9" i="46"/>
  <c r="N9" i="46"/>
  <c r="B10" i="46"/>
  <c r="D13" i="43"/>
  <c r="H13" i="43"/>
  <c r="L13" i="43"/>
  <c r="P13" i="43"/>
  <c r="B13" i="43"/>
  <c r="R13" i="43"/>
  <c r="F13" i="44"/>
  <c r="J10" i="46"/>
  <c r="P21" i="47"/>
  <c r="D13" i="48"/>
  <c r="D14" i="48"/>
  <c r="H14" i="48"/>
  <c r="H13" i="48"/>
  <c r="L13" i="48"/>
  <c r="L14" i="48"/>
  <c r="P14" i="48"/>
  <c r="P13" i="48"/>
  <c r="C13" i="43"/>
  <c r="K13" i="43"/>
  <c r="G13" i="44"/>
  <c r="O13" i="44"/>
  <c r="C10" i="46"/>
  <c r="K10" i="46"/>
  <c r="I21" i="47"/>
  <c r="I13" i="48"/>
  <c r="Q13" i="48"/>
  <c r="B21" i="47"/>
  <c r="B13" i="48"/>
  <c r="G13" i="43"/>
  <c r="O13" i="43"/>
  <c r="C13" i="44"/>
  <c r="K13" i="44"/>
  <c r="G10" i="46"/>
  <c r="O10" i="46"/>
  <c r="E21" i="47"/>
  <c r="M21" i="47"/>
  <c r="E13" i="48"/>
  <c r="M13" i="48"/>
  <c r="V13" i="48" l="1"/>
  <c r="V21" i="47"/>
  <c r="V22" i="47"/>
  <c r="V10" i="46"/>
  <c r="V9" i="46"/>
  <c r="O9" i="58"/>
  <c r="O18" i="58" s="1"/>
  <c r="O17" i="58" l="1"/>
  <c r="V18" i="58" l="1"/>
  <c r="V17" i="58"/>
</calcChain>
</file>

<file path=xl/sharedStrings.xml><?xml version="1.0" encoding="utf-8"?>
<sst xmlns="http://schemas.openxmlformats.org/spreadsheetml/2006/main" count="1181" uniqueCount="237">
  <si>
    <t>2012</t>
  </si>
  <si>
    <t>2013</t>
  </si>
  <si>
    <t>Frutas, Hortícolas &amp; Flores (NC 06, 07, 08, 20)</t>
  </si>
  <si>
    <t>média período</t>
  </si>
  <si>
    <t xml:space="preserve">Total de Exportações </t>
  </si>
  <si>
    <t xml:space="preserve">Total de Importações </t>
  </si>
  <si>
    <t>Saldo (exp-imp)</t>
  </si>
  <si>
    <t>Cobertura (exp/imp)</t>
  </si>
  <si>
    <t>Pecuária (NC 01, 02, 1601, 1602)</t>
  </si>
  <si>
    <t>Vinhos de uvas frescas (NC 2204)</t>
  </si>
  <si>
    <t xml:space="preserve">Exportações </t>
  </si>
  <si>
    <t xml:space="preserve">Importações </t>
  </si>
  <si>
    <t>Azeite (NC 1509)</t>
  </si>
  <si>
    <t/>
  </si>
  <si>
    <t>Cereais (NC 10)</t>
  </si>
  <si>
    <t>Cortiça e suas obras (NC 45)</t>
  </si>
  <si>
    <t>Madeira, carvão vegetal e suas obras (NC 44)</t>
  </si>
  <si>
    <t>Pastas de madeira (NC 47)</t>
  </si>
  <si>
    <t>Taxa de variação (%)</t>
  </si>
  <si>
    <t>2000/2005</t>
  </si>
  <si>
    <t>2005/2010</t>
  </si>
  <si>
    <t>2000/2015</t>
  </si>
  <si>
    <t>2010/2015</t>
  </si>
  <si>
    <t>PIBpm</t>
  </si>
  <si>
    <t>preços correntes - milhões de euros</t>
  </si>
  <si>
    <t>Índice de preços implícitos</t>
  </si>
  <si>
    <t>VAB Complexo Agroalimentar</t>
  </si>
  <si>
    <t>VAB Agricultura</t>
  </si>
  <si>
    <t>VAB IABT</t>
  </si>
  <si>
    <t>VAB Complexo Florestal</t>
  </si>
  <si>
    <t>VAB Silvicultura</t>
  </si>
  <si>
    <t>VAB IF</t>
  </si>
  <si>
    <t>P – valores provisórios</t>
  </si>
  <si>
    <t>Economia (bens e serviços)</t>
  </si>
  <si>
    <t>Complexo agroalimentar</t>
  </si>
  <si>
    <t>Agricultura</t>
  </si>
  <si>
    <t>Indústrias alimentares, das bebidas e do tabaco</t>
  </si>
  <si>
    <t>Complexo florestal</t>
  </si>
  <si>
    <t>Silvicultura</t>
  </si>
  <si>
    <t>Indústrias florestais</t>
  </si>
  <si>
    <t>VAB Complexo Agroflorestal</t>
  </si>
  <si>
    <t>Importações (milhões de euros)</t>
  </si>
  <si>
    <t>Exportações (milhões de euros)</t>
  </si>
  <si>
    <t>Saldo comercial (milhões de euros)</t>
  </si>
  <si>
    <t>Produção pm</t>
  </si>
  <si>
    <t xml:space="preserve">Consumos intermédios </t>
  </si>
  <si>
    <t>VAB pm</t>
  </si>
  <si>
    <t>FBCF</t>
  </si>
  <si>
    <t xml:space="preserve">Produção do Ramo Agrícola </t>
  </si>
  <si>
    <t>Produção Vegetal</t>
  </si>
  <si>
    <t>Cereais</t>
  </si>
  <si>
    <t>Plantas Industriais</t>
  </si>
  <si>
    <t>Plantas Forrageiras</t>
  </si>
  <si>
    <t>Vegetais e Produtos Hortícolas</t>
  </si>
  <si>
    <t>Batatas (inclui sementes)</t>
  </si>
  <si>
    <t>Frutos</t>
  </si>
  <si>
    <t>Vinho</t>
  </si>
  <si>
    <t>Azeite</t>
  </si>
  <si>
    <t>Outros Produtos Vegetais</t>
  </si>
  <si>
    <t>Produção Animal</t>
  </si>
  <si>
    <t>animais</t>
  </si>
  <si>
    <t>Bovinos</t>
  </si>
  <si>
    <t>Suínos</t>
  </si>
  <si>
    <t>Ovinos e Caprinos</t>
  </si>
  <si>
    <t>Aves de capoeira</t>
  </si>
  <si>
    <t>outros animais</t>
  </si>
  <si>
    <t>produtos animais</t>
  </si>
  <si>
    <t>Leite</t>
  </si>
  <si>
    <t>Ovos</t>
  </si>
  <si>
    <t>Outros Produtos Animais</t>
  </si>
  <si>
    <t>Serviços Agrícolas</t>
  </si>
  <si>
    <t>Atividades Secundárias Não Agrícolas (não separáveis)</t>
  </si>
  <si>
    <t>Nota: os valores a preços constantes não são somáveis</t>
  </si>
  <si>
    <t>Total</t>
  </si>
  <si>
    <t>Sementes e Plantas</t>
  </si>
  <si>
    <t>Energia e Lubrificantes</t>
  </si>
  <si>
    <t>Adubos e Corretivos do Solo</t>
  </si>
  <si>
    <t>Produtos Fitossanitários</t>
  </si>
  <si>
    <t>Despesas com Veterinários</t>
  </si>
  <si>
    <t>Alimentos para Animais</t>
  </si>
  <si>
    <t>Manutenção e Reparação de Material e Ferramentas</t>
  </si>
  <si>
    <t>Manutenção e Reparação de Edifícios Agrícolas e de Outras Obras</t>
  </si>
  <si>
    <t>Serviços de Intermediação Financeira Indiretamente Medidos (SIFIM)</t>
  </si>
  <si>
    <t>Outros Bens e Serviços</t>
  </si>
  <si>
    <t>Produção da Silvicultura (preços de base)</t>
  </si>
  <si>
    <t>Produção de Bens Silvícolas</t>
  </si>
  <si>
    <t>Crescimento das Florestas (variação de existências)</t>
  </si>
  <si>
    <t>Madeira de Resinosas para Fins Industriais</t>
  </si>
  <si>
    <t>Madeira de Resinosas para Serrar</t>
  </si>
  <si>
    <t>Madeira de Resinosas para Triturar</t>
  </si>
  <si>
    <t xml:space="preserve">Outra Madeira de Resinosas </t>
  </si>
  <si>
    <t>Madeira de Folhosas para Fins Industriais</t>
  </si>
  <si>
    <t>Madeira de Folhosas para Serrar</t>
  </si>
  <si>
    <t>Madeira de Folhosas para Triturar</t>
  </si>
  <si>
    <t>Outra Madeira de Folhosas</t>
  </si>
  <si>
    <t>Madeira para Energia</t>
  </si>
  <si>
    <t>Outros Produtos</t>
  </si>
  <si>
    <t>Cortiça</t>
  </si>
  <si>
    <t>Plantas Florestais de Viveiro</t>
  </si>
  <si>
    <t>Outros Produtos Silvícolas</t>
  </si>
  <si>
    <t>Produção de Serviços Silvícolas e de Exploração Florestal</t>
  </si>
  <si>
    <t>Florestação e Reflorestação de Rendimento Regular</t>
  </si>
  <si>
    <t>Outros Serviços Silvícolas e de Exploração Florestal</t>
  </si>
  <si>
    <t>Actividades Secundárias Não Florestais (não separáveis)</t>
  </si>
  <si>
    <t>2014P</t>
  </si>
  <si>
    <t>*TVMA - Taxa de variação média anual; TVT - Taxa de variação total</t>
  </si>
  <si>
    <t>2018P</t>
  </si>
  <si>
    <t>2000/2018</t>
  </si>
  <si>
    <t>2010/2018</t>
  </si>
  <si>
    <t>2017/2018</t>
  </si>
  <si>
    <r>
      <t xml:space="preserve">Volume de trabalho - </t>
    </r>
    <r>
      <rPr>
        <i/>
        <sz val="10"/>
        <rFont val="Calibri"/>
        <family val="2"/>
        <scheme val="minor"/>
      </rPr>
      <t>mil UTA</t>
    </r>
  </si>
  <si>
    <t>Economia</t>
  </si>
  <si>
    <t>Complexo Agroalimentar</t>
  </si>
  <si>
    <t>Complexo Florestal</t>
  </si>
  <si>
    <t>Peso nas Importações (%)</t>
  </si>
  <si>
    <t>Peso nas Exportações (%)</t>
  </si>
  <si>
    <t>Peso no saldo comercial* (%)</t>
  </si>
  <si>
    <t>*Se a economia estiver em défice comercial, um valor for positivo (negativo) significa um contributo negativo (positivo) para o saldo da balança comercial; Se a economia estiver em superavit comercial, um valor positivo (negativo) significa um  contributo positivo (negativo) para o saldo da balança comercial.</t>
  </si>
  <si>
    <t>Taxa de cobertura (%)</t>
  </si>
  <si>
    <t>Grau de autoaprovisionamento (%)</t>
  </si>
  <si>
    <r>
      <t>Grau de autoaprovisonamento corrigido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 xml:space="preserve"> (%)</t>
    </r>
  </si>
  <si>
    <t>Peso do VAB dos Complexos Agroalimentar e Florestal no PIBpm (%)</t>
  </si>
  <si>
    <t>Carnes e miudezas (NC 02)</t>
  </si>
  <si>
    <t>Papel e cartão (NC 48)</t>
  </si>
  <si>
    <t>*Gomas e resinas (NC 1301); Tall oil, essências e colofónias (NC 3803,3805,3806)</t>
  </si>
  <si>
    <t>Produtos da floresta (NC 44 a 48 e Outros*)</t>
  </si>
  <si>
    <t>n.d.</t>
  </si>
  <si>
    <t>Carnes de bovino (0201; 0202)</t>
  </si>
  <si>
    <t>Carnes de suíno (0203)</t>
  </si>
  <si>
    <t>Carnes de ovino ou caprino (0204)</t>
  </si>
  <si>
    <t>Carnes de equídeo (0205)</t>
  </si>
  <si>
    <t>Carnes e miudezas de aves de capoeira (0207)</t>
  </si>
  <si>
    <t>Outros (0206; 0208; 0209; 0210)</t>
  </si>
  <si>
    <t>Azeite virgem de oliveira (150910)</t>
  </si>
  <si>
    <t>Azeite refinado de oliveira (150990)</t>
  </si>
  <si>
    <t>Trigo e mistura de trigo com centeio (1001)</t>
  </si>
  <si>
    <t>Centeio (1002)</t>
  </si>
  <si>
    <t>Cevada (1003)</t>
  </si>
  <si>
    <t>Aveia (1004)</t>
  </si>
  <si>
    <t>Milho (1005)</t>
  </si>
  <si>
    <t>Arroz (1006)</t>
  </si>
  <si>
    <t>Sorgo de grão (1007)</t>
  </si>
  <si>
    <t>Trigo mourisco, painço, alpista e outros cereais (1008)</t>
  </si>
  <si>
    <t>Outros*</t>
  </si>
  <si>
    <t>Madeira e suas obras (44)</t>
  </si>
  <si>
    <t>Cortiça e suas obras (45)</t>
  </si>
  <si>
    <t>Obras de espartaria ou de cestaria (46)</t>
  </si>
  <si>
    <t>Pastas de madeira (47)</t>
  </si>
  <si>
    <t>Papel e cartão (48)</t>
  </si>
  <si>
    <t>Cortiça natural em bruto ou simplesmente preparada (4501)</t>
  </si>
  <si>
    <t>Cortiça natural, sem a crosta ou simplesmente esquadriada (4502)</t>
  </si>
  <si>
    <t>Obras de cortiça natural (4503)</t>
  </si>
  <si>
    <t>Cortiça aglomerada, com ou sem aglutinantes, e suas obras (4504)</t>
  </si>
  <si>
    <t>Plantas vivas e produtos de floricultura (06)</t>
  </si>
  <si>
    <t>Produtos hortícolas, plantas, raízes e tubérculos, comestíveis (07)</t>
  </si>
  <si>
    <t>Frutas; cascas de citrinos e de melões (08)</t>
  </si>
  <si>
    <t>Preparações de produtos hortícolas, de frutas ou de outras partes de plantas (20)</t>
  </si>
  <si>
    <t>Animais vivos (01)</t>
  </si>
  <si>
    <t>Carnes e miudezas, comestíveis (02)</t>
  </si>
  <si>
    <t>Enchidos de carne, miudezas, etc; preparações à base destes produtos (1601)</t>
  </si>
  <si>
    <t>Outras preparações e conservas de carnes, miudezas ou sangue (1602)</t>
  </si>
  <si>
    <t>Fonte</t>
  </si>
  <si>
    <r>
      <rPr>
        <b/>
        <sz val="11"/>
        <color indexed="21"/>
        <rFont val="Calibri"/>
        <family val="2"/>
      </rPr>
      <t>Data</t>
    </r>
  </si>
  <si>
    <t>Fonte: GPP a partir de dados INE/Comércio Internacional (2018 provisórios; 2019 preliminares)</t>
  </si>
  <si>
    <t>2009-2019</t>
  </si>
  <si>
    <t>TVT*
2000-2019</t>
  </si>
  <si>
    <t>TVMA*
2000-2019</t>
  </si>
  <si>
    <r>
      <t>Grau de autoaprovisionamento</t>
    </r>
    <r>
      <rPr>
        <b/>
        <i/>
        <vertAlign val="superscript"/>
        <sz val="12"/>
        <rFont val="Calibri"/>
        <family val="2"/>
      </rPr>
      <t>1</t>
    </r>
    <r>
      <rPr>
        <b/>
        <i/>
        <sz val="12"/>
        <rFont val="Calibri"/>
        <family val="2"/>
      </rPr>
      <t xml:space="preserve"> de bens alimentares</t>
    </r>
    <r>
      <rPr>
        <b/>
        <i/>
        <vertAlign val="superscript"/>
        <sz val="12"/>
        <rFont val="Calibri"/>
        <family val="2"/>
      </rPr>
      <t>2</t>
    </r>
    <r>
      <rPr>
        <b/>
        <i/>
        <sz val="12"/>
        <rFont val="Calibri"/>
        <family val="2"/>
      </rPr>
      <t xml:space="preserve"> (%)</t>
    </r>
  </si>
  <si>
    <t>2019P</t>
  </si>
  <si>
    <t>preços constantes 2016 - milhões de euros</t>
  </si>
  <si>
    <t>Fonte: GPP, a partir de Contas Nacionais e CEA (Base 2016), INE</t>
  </si>
  <si>
    <t>última atualização dos dados: 28 de fevereiro de 2020</t>
  </si>
  <si>
    <t>2000/2019</t>
  </si>
  <si>
    <t>2010/2019</t>
  </si>
  <si>
    <t>2018/2019</t>
  </si>
  <si>
    <t>Fonte: GPP, a partir de CEA (Base 2016), INE</t>
  </si>
  <si>
    <t>última atualização dos dados: 28 de Fevereiro de 2020</t>
  </si>
  <si>
    <t>Fonte: GPP, a partir de CES (Base 2016), INE</t>
  </si>
  <si>
    <t>última atualização dos dados: junho de 2020</t>
  </si>
  <si>
    <t>Fonte: GPP, a partir de Contas Nacionais (Base 2016), INE</t>
  </si>
  <si>
    <t>Estatísticas do Comércio Internacional</t>
  </si>
  <si>
    <t>Hortofrutícolas</t>
  </si>
  <si>
    <t>Pecuária</t>
  </si>
  <si>
    <t>Carnes</t>
  </si>
  <si>
    <t>Produtos da Floresta</t>
  </si>
  <si>
    <t>Madeira</t>
  </si>
  <si>
    <t>Pasta de madeira</t>
  </si>
  <si>
    <t>Papel e cartão</t>
  </si>
  <si>
    <t>Complexo Agroflorestal (CAF) e principais setores 
séries longas 2000-2019</t>
  </si>
  <si>
    <t>Balança comercial dos principais setores</t>
  </si>
  <si>
    <t>Contas Nacionais e Contas Económicas da Agricultura (CEA - Base 2016)</t>
  </si>
  <si>
    <t>Setembro de 2020</t>
  </si>
  <si>
    <t>Índice da página</t>
  </si>
  <si>
    <t>Importações</t>
  </si>
  <si>
    <t>Exportações</t>
  </si>
  <si>
    <t xml:space="preserve">Saldo comercial </t>
  </si>
  <si>
    <t xml:space="preserve">Peso nas exportações </t>
  </si>
  <si>
    <t xml:space="preserve">Peso nas importações </t>
  </si>
  <si>
    <t>Peso no saldo comercial</t>
  </si>
  <si>
    <t>Taxa de cobertura</t>
  </si>
  <si>
    <t>Grau de autoaprovisionamento de bens alimentares</t>
  </si>
  <si>
    <t>1 Grau de Autoaprovisionamento=produção/consumo aparente=produção/(produção+importações-exportações)
2 Corresponde ao agregado agricultura, pescas e indústrias alimentares e bebidas. 
3 Com correção das produções alimentares que são dirigidas para consumos intermédios dos próprios ramos alimentares</t>
  </si>
  <si>
    <t>Taxa de crescimento médio anual (%)</t>
  </si>
  <si>
    <t>Agricultura (Produção, Consumos Intermédios, VAB, Volume de Trabalho, FBCF, Índice de Preços)</t>
  </si>
  <si>
    <t>Complexo Agroalimentar e Florestal (VAB, Índice de Preços, Balança Comercial)</t>
  </si>
  <si>
    <t>Índice de Preços implícito</t>
  </si>
  <si>
    <t>Complexo agroflorestal</t>
  </si>
  <si>
    <t>TVT*
2010-2019</t>
  </si>
  <si>
    <t>TVMA*
2010-2019</t>
  </si>
  <si>
    <t>Silvicultura (Produção, Índice de Preços)</t>
  </si>
  <si>
    <t>VAB da agricultura, da silvicultura, das indústrias agrolimentares (IABT), das indústrias florestais (IF), do complexo agroalimentar, do complexo florestal e PIBpm</t>
  </si>
  <si>
    <t>Produção, Consumos Intermédios, VABpm e Volume de Trabalho agrícolas</t>
  </si>
  <si>
    <t>Formação Bruta de Capital Fixo na Agricultura</t>
  </si>
  <si>
    <t>Produção agrícola (a preços base), preços correntes (milhões de euros)</t>
  </si>
  <si>
    <t>Produção agrícola (a preços base), preços constantes 2016 (milhões de euros)</t>
  </si>
  <si>
    <t>Consumos Intermédios agrícolas, preços correntes (milhões de euros)</t>
  </si>
  <si>
    <t>Consumos Intermédios agrícolas, preços constantes 2016 (milhões de euros)</t>
  </si>
  <si>
    <t>Índice de Preços implícito nos Consumos Intermédios agrícolas</t>
  </si>
  <si>
    <t>Índice de Preços implícito na produção agrícola</t>
  </si>
  <si>
    <t>Índice de Preços implícito na produção silvícola</t>
  </si>
  <si>
    <t>Produção silvícola a preços correntes (milhões de euros)</t>
  </si>
  <si>
    <t>Produção silvícola a preços constantes 2016 (milhões de euros)</t>
  </si>
  <si>
    <t>Balança comercial de Portugal para Frutas, Hortícolas &amp; Flores 2000-2019 (em milhões de euros)</t>
  </si>
  <si>
    <t>Balança comercial de Portugal para Pecuária 2000-2019 (em milhões de euros)</t>
  </si>
  <si>
    <t>Balança comercial de Portugal para Carnes 2000-2019 (em milhões de euros)</t>
  </si>
  <si>
    <t>Balança comercial de Portugal para Vinho 2000-2019 (em milhões de euros)</t>
  </si>
  <si>
    <t>Balança comercial de Portugal para Azeite 2000-2019 (em milhões de euros)</t>
  </si>
  <si>
    <t>Balança comercial de Portugal para Cereais 2000-2019 (em milhões de euros)</t>
  </si>
  <si>
    <t>Balança comercial de Portugal para Produtos da Floresta 2000-2019 (em milhões de euros)</t>
  </si>
  <si>
    <t>Balança comercial de Portugal para Cortiça 2000-2019 (em milhões de euros)</t>
  </si>
  <si>
    <t>Balança comercial de Portugal para Madeira 2000-2019 (em milhões de euros)</t>
  </si>
  <si>
    <t>Balança comercial de Portugal para Pastas de madeira 2000-2019 (em milhões de euros)</t>
  </si>
  <si>
    <t>Balança comercial de Portugal para Papel e cartão 2000-2019 (em milhões de euros)</t>
  </si>
  <si>
    <t>Dados económicos e de comércio internacional</t>
  </si>
  <si>
    <t>Dados económicos e de comércio internacional do Complexo Agroflorestal (CAF)</t>
  </si>
  <si>
    <t>Dados económicos da Agricultura</t>
  </si>
  <si>
    <t>Dados económicos da Silvicultura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</si>
</sst>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€_-;\-* #,##0.00\ _€_-;_-* &quot;-&quot;??\ _€_-;_-@_-"/>
    <numFmt numFmtId="164" formatCode="0.0"/>
    <numFmt numFmtId="165" formatCode="0_)"/>
    <numFmt numFmtId="166" formatCode="##0.0"/>
    <numFmt numFmtId="167" formatCode="###,000"/>
    <numFmt numFmtId="168" formatCode="_-* #,##0.00\ &quot;Esc.&quot;_-;\-* #,##0.00\ &quot;Esc.&quot;_-;_-* &quot;-&quot;??\ &quot;Esc.&quot;_-;_-@_-"/>
    <numFmt numFmtId="169" formatCode="0.0%"/>
    <numFmt numFmtId="170" formatCode="[$-F800]dddd\,\ mmmm\ dd\,\ yyyy"/>
    <numFmt numFmtId="171" formatCode="dd/mm/yyyy;@"/>
    <numFmt numFmtId="172" formatCode="_-* #,##0.0\ _€_-;\-* #,##0.0\ _€_-;_-* &quot;-&quot;??\ _€_-;_-@_-"/>
    <numFmt numFmtId="173" formatCode="#,##0.0"/>
    <numFmt numFmtId="174" formatCode="_-* #,##0\ _€_-;\-* #,##0\ _€_-;_-* &quot;-&quot;??\ _€_-;_-@_-"/>
    <numFmt numFmtId="175" formatCode="#,##0.000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9"/>
      <name val="UniversCondLight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Tms Rmn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8"/>
      <name val="Tms Rmn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sz val="14"/>
      <name val="ZapfHumnst BT"/>
    </font>
    <font>
      <b/>
      <sz val="10"/>
      <color indexed="6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8080"/>
      <name val="Calibri"/>
      <family val="2"/>
      <scheme val="minor"/>
    </font>
    <font>
      <sz val="8.5"/>
      <name val="MS Sans Serif"/>
      <family val="2"/>
    </font>
    <font>
      <b/>
      <sz val="14"/>
      <color rgb="FFE46C0A"/>
      <name val="Calibri"/>
      <family val="2"/>
      <scheme val="minor"/>
    </font>
    <font>
      <b/>
      <sz val="9"/>
      <name val="Calibri"/>
      <family val="2"/>
      <scheme val="minor"/>
    </font>
    <font>
      <b/>
      <sz val="8.5"/>
      <name val="Calibri"/>
      <family val="2"/>
      <scheme val="minor"/>
    </font>
    <font>
      <i/>
      <sz val="10"/>
      <name val="MS Sans Serif"/>
      <family val="2"/>
    </font>
    <font>
      <sz val="7"/>
      <name val="MS Sans Serif"/>
      <family val="2"/>
    </font>
    <font>
      <i/>
      <sz val="8.5"/>
      <name val="MS Sans Serif"/>
      <family val="2"/>
    </font>
    <font>
      <sz val="9"/>
      <color rgb="FF006666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666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6666"/>
      <name val="Calibri"/>
      <family val="2"/>
      <scheme val="minor"/>
    </font>
    <font>
      <sz val="7"/>
      <name val="Calibri"/>
      <family val="2"/>
      <scheme val="minor"/>
    </font>
    <font>
      <sz val="8"/>
      <color rgb="FF008080"/>
      <name val="Calibri"/>
      <family val="2"/>
      <scheme val="minor"/>
    </font>
    <font>
      <sz val="8.5"/>
      <color theme="0"/>
      <name val="MS Sans Serif"/>
      <family val="2"/>
    </font>
    <font>
      <sz val="8"/>
      <name val="MS Sans Serif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b/>
      <sz val="12"/>
      <color theme="0"/>
      <name val="Trebuchet MS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color theme="0"/>
      <name val="MS Sans Serif"/>
      <family val="2"/>
    </font>
    <font>
      <i/>
      <sz val="10"/>
      <name val="Calibri"/>
      <family val="2"/>
      <scheme val="minor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8"/>
      <name val="Calibri"/>
      <family val="2"/>
      <scheme val="minor"/>
    </font>
    <font>
      <sz val="7"/>
      <color rgb="FF00808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5"/>
      <name val="Calibri"/>
      <family val="2"/>
      <scheme val="minor"/>
    </font>
    <font>
      <b/>
      <vertAlign val="superscript"/>
      <sz val="11"/>
      <name val="Calibri"/>
      <family val="2"/>
    </font>
    <font>
      <b/>
      <sz val="11"/>
      <name val="Calibri"/>
      <family val="2"/>
    </font>
    <font>
      <b/>
      <sz val="6"/>
      <name val="Calibri"/>
      <family val="2"/>
      <scheme val="minor"/>
    </font>
    <font>
      <b/>
      <sz val="10"/>
      <color indexed="56"/>
      <name val="Trebuchet MS"/>
      <family val="2"/>
    </font>
    <font>
      <b/>
      <sz val="22"/>
      <color rgb="FF008080"/>
      <name val="Calibri"/>
      <family val="2"/>
      <scheme val="minor"/>
    </font>
    <font>
      <b/>
      <sz val="11"/>
      <color indexed="56"/>
      <name val="Trebuchet MS"/>
      <family val="2"/>
    </font>
    <font>
      <b/>
      <sz val="14"/>
      <color rgb="FF008080"/>
      <name val="Calibri"/>
      <family val="2"/>
      <scheme val="minor"/>
    </font>
    <font>
      <b/>
      <sz val="12"/>
      <color rgb="FF008080"/>
      <name val="Calibri"/>
      <family val="2"/>
      <scheme val="minor"/>
    </font>
    <font>
      <b/>
      <sz val="11"/>
      <color indexed="23"/>
      <name val="Calibri"/>
      <family val="2"/>
      <scheme val="minor"/>
    </font>
    <font>
      <sz val="10"/>
      <color indexed="48"/>
      <name val="Trebuchet MS"/>
      <family val="2"/>
    </font>
    <font>
      <sz val="11"/>
      <color rgb="FF3366FF"/>
      <name val="Calibri"/>
      <family val="2"/>
    </font>
    <font>
      <sz val="11"/>
      <color rgb="FF0070C0"/>
      <name val="Calibri"/>
      <family val="2"/>
      <scheme val="minor"/>
    </font>
    <font>
      <b/>
      <u/>
      <sz val="10"/>
      <name val="Trebuchet MS"/>
      <family val="2"/>
    </font>
    <font>
      <sz val="11"/>
      <color indexed="48"/>
      <name val="Calibri"/>
      <family val="2"/>
      <scheme val="minor"/>
    </font>
    <font>
      <sz val="10"/>
      <name val="Trebuchet MS"/>
      <family val="2"/>
    </font>
    <font>
      <b/>
      <u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1"/>
      <color indexed="56"/>
      <name val="Calibri"/>
      <family val="2"/>
      <scheme val="minor"/>
    </font>
    <font>
      <sz val="11"/>
      <color indexed="48"/>
      <name val="Trebuchet MS"/>
      <family val="2"/>
    </font>
    <font>
      <sz val="11"/>
      <name val="Calibri"/>
      <family val="2"/>
      <scheme val="minor"/>
    </font>
    <font>
      <sz val="11"/>
      <name val="Trebuchet MS"/>
      <family val="2"/>
    </font>
    <font>
      <sz val="12"/>
      <name val="Trebuchet MS"/>
      <family val="2"/>
    </font>
    <font>
      <sz val="11"/>
      <color rgb="FF008080"/>
      <name val="Calibri"/>
      <family val="2"/>
      <scheme val="minor"/>
    </font>
    <font>
      <b/>
      <sz val="11"/>
      <color indexed="21"/>
      <name val="Calibri"/>
      <family val="2"/>
    </font>
    <font>
      <sz val="12"/>
      <color rgb="FF3366FF"/>
      <name val="Calibri"/>
      <family val="2"/>
    </font>
    <font>
      <b/>
      <u/>
      <sz val="14"/>
      <name val="Trebuchet MS"/>
      <family val="2"/>
    </font>
    <font>
      <sz val="14"/>
      <color rgb="FF0070C0"/>
      <name val="Calibri"/>
      <family val="2"/>
      <scheme val="minor"/>
    </font>
    <font>
      <sz val="14"/>
      <name val="Trebuchet MS"/>
      <family val="2"/>
    </font>
    <font>
      <sz val="14"/>
      <color rgb="FF008080"/>
      <name val="Calibri"/>
      <family val="2"/>
      <scheme val="minor"/>
    </font>
    <font>
      <sz val="14"/>
      <name val="Calibri"/>
      <family val="2"/>
      <scheme val="minor"/>
    </font>
    <font>
      <sz val="14"/>
      <color indexed="48"/>
      <name val="Trebuchet MS"/>
      <family val="2"/>
    </font>
    <font>
      <b/>
      <u/>
      <sz val="14"/>
      <color indexed="12"/>
      <name val="Trebuchet MS"/>
      <family val="2"/>
    </font>
    <font>
      <b/>
      <i/>
      <sz val="12"/>
      <name val="Calibri"/>
      <family val="2"/>
      <scheme val="minor"/>
    </font>
    <font>
      <b/>
      <i/>
      <sz val="12"/>
      <name val="Calibri"/>
      <family val="2"/>
    </font>
    <font>
      <b/>
      <i/>
      <vertAlign val="superscript"/>
      <sz val="12"/>
      <name val="Calibri"/>
      <family val="2"/>
    </font>
    <font>
      <b/>
      <sz val="18"/>
      <color rgb="FF00808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/>
    </fill>
    <fill>
      <patternFill patternType="solid">
        <fgColor indexed="47"/>
        <bgColor indexed="26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rgb="FF000000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/>
      <top style="hair">
        <color theme="9"/>
      </top>
      <bottom/>
      <diagonal/>
    </border>
    <border>
      <left/>
      <right/>
      <top/>
      <bottom style="hair">
        <color theme="9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9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double">
        <color rgb="FF008080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64">
    <xf numFmtId="0" fontId="0" fillId="0" borderId="0"/>
    <xf numFmtId="0" fontId="2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3">
      <alignment horizontal="center" vertical="center"/>
    </xf>
    <xf numFmtId="0" fontId="6" fillId="6" borderId="0" applyNumberFormat="0" applyBorder="0" applyAlignment="0" applyProtection="0"/>
    <xf numFmtId="0" fontId="7" fillId="0" borderId="5" applyNumberFormat="0" applyBorder="0" applyProtection="0">
      <alignment horizontal="center"/>
    </xf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23" borderId="9" applyNumberFormat="0" applyAlignment="0" applyProtection="0"/>
    <xf numFmtId="0" fontId="11" fillId="23" borderId="9" applyNumberFormat="0" applyAlignment="0" applyProtection="0"/>
    <xf numFmtId="0" fontId="12" fillId="0" borderId="10" applyNumberFormat="0" applyFill="0" applyAlignment="0" applyProtection="0"/>
    <xf numFmtId="0" fontId="13" fillId="24" borderId="11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Fill="0" applyBorder="0" applyProtection="0"/>
    <xf numFmtId="164" fontId="5" fillId="0" borderId="0" applyBorder="0"/>
    <xf numFmtId="164" fontId="5" fillId="0" borderId="12"/>
    <xf numFmtId="0" fontId="16" fillId="10" borderId="9" applyNumberFormat="0" applyAlignment="0" applyProtection="0"/>
    <xf numFmtId="0" fontId="1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/>
    <xf numFmtId="0" fontId="16" fillId="10" borderId="9" applyNumberFormat="0" applyAlignment="0" applyProtection="0"/>
    <xf numFmtId="165" fontId="20" fillId="0" borderId="13" applyNumberFormat="0" applyFont="0" applyFill="0" applyAlignment="0" applyProtection="0"/>
    <xf numFmtId="165" fontId="20" fillId="0" borderId="14" applyNumberFormat="0" applyFont="0" applyFill="0" applyAlignment="0" applyProtection="0"/>
    <xf numFmtId="0" fontId="12" fillId="0" borderId="10" applyNumberFormat="0" applyFill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" fillId="0" borderId="0"/>
    <xf numFmtId="0" fontId="2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0" fontId="22" fillId="0" borderId="0"/>
    <xf numFmtId="0" fontId="1" fillId="2" borderId="1" applyNumberFormat="0" applyFont="0" applyAlignment="0" applyProtection="0"/>
    <xf numFmtId="0" fontId="25" fillId="26" borderId="15" applyNumberFormat="0" applyFont="0" applyAlignment="0" applyProtection="0"/>
    <xf numFmtId="0" fontId="3" fillId="26" borderId="15" applyNumberFormat="0" applyFont="0" applyAlignment="0" applyProtection="0"/>
    <xf numFmtId="0" fontId="26" fillId="0" borderId="0">
      <alignment horizontal="left"/>
    </xf>
    <xf numFmtId="0" fontId="7" fillId="27" borderId="16" applyNumberFormat="0" applyBorder="0" applyProtection="0">
      <alignment horizontal="center"/>
    </xf>
    <xf numFmtId="0" fontId="27" fillId="23" borderId="17" applyNumberFormat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Protection="0"/>
    <xf numFmtId="0" fontId="27" fillId="23" borderId="17" applyNumberFormat="0" applyAlignment="0" applyProtection="0"/>
    <xf numFmtId="0" fontId="5" fillId="0" borderId="4">
      <alignment horizontal="center" vertical="center"/>
    </xf>
    <xf numFmtId="0" fontId="1" fillId="0" borderId="0" applyNumberFormat="0" applyFont="0" applyFill="0" applyBorder="0" applyProtection="0">
      <alignment horizontal="left" vertical="center"/>
    </xf>
    <xf numFmtId="0" fontId="29" fillId="0" borderId="18" applyNumberFormat="0" applyFill="0" applyProtection="0">
      <alignment horizontal="left" vertical="center" wrapText="1" indent="1"/>
    </xf>
    <xf numFmtId="166" fontId="29" fillId="0" borderId="18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0" fontId="29" fillId="0" borderId="0" applyNumberFormat="0" applyFill="0" applyBorder="0" applyProtection="0">
      <alignment horizontal="left" vertical="center" wrapText="1" indent="1"/>
    </xf>
    <xf numFmtId="166" fontId="29" fillId="0" borderId="0" applyFill="0" applyBorder="0" applyProtection="0">
      <alignment horizontal="right" vertical="center" wrapText="1"/>
    </xf>
    <xf numFmtId="167" fontId="29" fillId="0" borderId="0" applyFill="0" applyBorder="0" applyProtection="0">
      <alignment horizontal="right" vertical="center" wrapText="1"/>
    </xf>
    <xf numFmtId="0" fontId="29" fillId="0" borderId="19" applyNumberFormat="0" applyFill="0" applyProtection="0">
      <alignment horizontal="left" vertical="center" wrapText="1"/>
    </xf>
    <xf numFmtId="0" fontId="29" fillId="0" borderId="19" applyNumberFormat="0" applyFill="0" applyProtection="0">
      <alignment horizontal="left" vertical="center" wrapText="1" indent="1"/>
    </xf>
    <xf numFmtId="166" fontId="29" fillId="0" borderId="19" applyFill="0" applyProtection="0">
      <alignment horizontal="right" vertical="center" wrapText="1"/>
    </xf>
    <xf numFmtId="0" fontId="22" fillId="0" borderId="0" applyNumberFormat="0" applyFill="0" applyBorder="0" applyProtection="0">
      <alignment vertical="center" wrapText="1"/>
    </xf>
    <xf numFmtId="0" fontId="22" fillId="0" borderId="0" applyNumberFormat="0" applyFill="0" applyBorder="0" applyAlignment="0" applyProtection="0"/>
    <xf numFmtId="0" fontId="22" fillId="0" borderId="0" applyNumberFormat="0" applyFill="0" applyBorder="0" applyProtection="0">
      <alignment vertical="center" wrapText="1"/>
    </xf>
    <xf numFmtId="0" fontId="30" fillId="0" borderId="0" applyNumberFormat="0" applyFill="0" applyBorder="0" applyProtection="0">
      <alignment horizontal="left" vertical="center" wrapText="1"/>
    </xf>
    <xf numFmtId="0" fontId="22" fillId="0" borderId="0" applyNumberFormat="0" applyFill="0" applyBorder="0" applyProtection="0">
      <alignment vertical="center" wrapText="1"/>
    </xf>
    <xf numFmtId="0" fontId="22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31" fillId="0" borderId="0" applyNumberFormat="0" applyFill="0" applyBorder="0" applyProtection="0">
      <alignment horizontal="left" vertical="center" wrapText="1"/>
    </xf>
    <xf numFmtId="0" fontId="31" fillId="0" borderId="0" applyNumberFormat="0" applyFill="0" applyBorder="0" applyProtection="0">
      <alignment horizontal="left" vertical="center" wrapText="1"/>
    </xf>
    <xf numFmtId="0" fontId="32" fillId="0" borderId="0" applyNumberFormat="0" applyFill="0" applyBorder="0" applyProtection="0">
      <alignment vertical="center" wrapText="1"/>
    </xf>
    <xf numFmtId="0" fontId="1" fillId="0" borderId="20" applyNumberFormat="0" applyFont="0" applyFill="0" applyProtection="0">
      <alignment horizontal="center" vertical="center" wrapText="1"/>
    </xf>
    <xf numFmtId="0" fontId="31" fillId="0" borderId="20" applyNumberFormat="0" applyFill="0" applyProtection="0">
      <alignment horizontal="center" vertical="center" wrapText="1"/>
    </xf>
    <xf numFmtId="0" fontId="31" fillId="0" borderId="20" applyNumberFormat="0" applyFill="0" applyProtection="0">
      <alignment horizontal="center" vertical="center" wrapText="1"/>
    </xf>
    <xf numFmtId="0" fontId="29" fillId="0" borderId="18" applyNumberFormat="0" applyFill="0" applyProtection="0">
      <alignment horizontal="left" vertical="center" wrapText="1"/>
    </xf>
    <xf numFmtId="165" fontId="20" fillId="0" borderId="0"/>
    <xf numFmtId="0" fontId="33" fillId="0" borderId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35" fillId="0" borderId="0" applyNumberFormat="0" applyFill="0" applyBorder="0" applyAlignment="0" applyProtection="0"/>
    <xf numFmtId="0" fontId="36" fillId="0" borderId="0"/>
    <xf numFmtId="0" fontId="35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1" applyNumberFormat="0" applyFill="0" applyAlignment="0" applyProtection="0"/>
    <xf numFmtId="0" fontId="13" fillId="24" borderId="11" applyNumberFormat="0" applyAlignment="0" applyProtection="0"/>
    <xf numFmtId="43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65" fontId="39" fillId="0" borderId="0" applyNumberFormat="0" applyFont="0" applyFill="0" applyAlignment="0" applyProtection="0"/>
    <xf numFmtId="0" fontId="2" fillId="0" borderId="0"/>
    <xf numFmtId="0" fontId="1" fillId="3" borderId="0" applyNumberFormat="0" applyBorder="0" applyAlignment="0" applyProtection="0"/>
    <xf numFmtId="0" fontId="22" fillId="0" borderId="0"/>
    <xf numFmtId="0" fontId="40" fillId="28" borderId="0" applyNumberFormat="0" applyProtection="0">
      <alignment horizontal="center" vertical="center"/>
    </xf>
    <xf numFmtId="0" fontId="1" fillId="0" borderId="0"/>
    <xf numFmtId="0" fontId="1" fillId="3" borderId="0" applyNumberFormat="0" applyBorder="0" applyAlignment="0" applyProtection="0"/>
    <xf numFmtId="0" fontId="7" fillId="0" borderId="5" applyNumberFormat="0" applyBorder="0" applyProtection="0">
      <alignment horizontal="center"/>
    </xf>
    <xf numFmtId="0" fontId="15" fillId="0" borderId="0" applyFill="0" applyBorder="0" applyProtection="0"/>
    <xf numFmtId="0" fontId="41" fillId="0" borderId="0" applyNumberForma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26" borderId="15" applyNumberFormat="0" applyFont="0" applyAlignment="0" applyProtection="0"/>
    <xf numFmtId="0" fontId="7" fillId="27" borderId="16" applyNumberFormat="0" applyBorder="0" applyProtection="0">
      <alignment horizontal="center"/>
    </xf>
    <xf numFmtId="0" fontId="28" fillId="0" borderId="0" applyNumberFormat="0" applyFill="0" applyProtection="0"/>
    <xf numFmtId="0" fontId="7" fillId="0" borderId="0" applyNumberFormat="0" applyFill="0" applyBorder="0" applyProtection="0">
      <alignment horizontal="left"/>
    </xf>
    <xf numFmtId="0" fontId="22" fillId="0" borderId="0"/>
    <xf numFmtId="0" fontId="44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9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/>
    <xf numFmtId="0" fontId="87" fillId="0" borderId="0" applyNumberFormat="0" applyFill="0" applyBorder="0" applyAlignment="0" applyProtection="0">
      <alignment vertical="top"/>
      <protection locked="0"/>
    </xf>
  </cellStyleXfs>
  <cellXfs count="312">
    <xf numFmtId="0" fontId="0" fillId="0" borderId="0" xfId="0"/>
    <xf numFmtId="0" fontId="45" fillId="31" borderId="0" xfId="157" quotePrefix="1" applyFont="1" applyFill="1" applyAlignment="1">
      <alignment vertical="center"/>
    </xf>
    <xf numFmtId="0" fontId="46" fillId="0" borderId="0" xfId="157" applyFont="1"/>
    <xf numFmtId="0" fontId="23" fillId="0" borderId="0" xfId="157"/>
    <xf numFmtId="0" fontId="47" fillId="0" borderId="22" xfId="155" quotePrefix="1" applyFont="1" applyFill="1" applyBorder="1" applyAlignment="1" applyProtection="1">
      <alignment horizontal="center" vertical="center"/>
    </xf>
    <xf numFmtId="0" fontId="48" fillId="32" borderId="23" xfId="155" applyFont="1" applyFill="1" applyBorder="1" applyAlignment="1" applyProtection="1">
      <alignment horizontal="center" vertical="center"/>
    </xf>
    <xf numFmtId="0" fontId="48" fillId="33" borderId="23" xfId="156" applyFont="1" applyFill="1" applyBorder="1" applyAlignment="1" applyProtection="1">
      <alignment horizontal="center" vertical="center" wrapText="1"/>
    </xf>
    <xf numFmtId="10" fontId="49" fillId="4" borderId="0" xfId="156" applyNumberFormat="1" applyFont="1" applyFill="1" applyBorder="1" applyAlignment="1">
      <alignment vertical="center"/>
    </xf>
    <xf numFmtId="0" fontId="50" fillId="4" borderId="0" xfId="157" applyFont="1" applyFill="1" applyBorder="1"/>
    <xf numFmtId="3" fontId="51" fillId="0" borderId="0" xfId="157" applyNumberFormat="1" applyFont="1"/>
    <xf numFmtId="0" fontId="51" fillId="4" borderId="0" xfId="157" applyFont="1" applyFill="1" applyBorder="1"/>
    <xf numFmtId="0" fontId="46" fillId="4" borderId="0" xfId="157" applyFont="1" applyFill="1" applyBorder="1"/>
    <xf numFmtId="0" fontId="52" fillId="4" borderId="0" xfId="157" applyFont="1" applyFill="1" applyBorder="1"/>
    <xf numFmtId="0" fontId="53" fillId="4" borderId="0" xfId="156" applyFont="1" applyFill="1" applyBorder="1" applyAlignment="1">
      <alignment horizontal="left" vertical="center" wrapText="1"/>
    </xf>
    <xf numFmtId="3" fontId="54" fillId="4" borderId="0" xfId="156" applyNumberFormat="1" applyFont="1" applyFill="1" applyBorder="1" applyAlignment="1">
      <alignment vertical="center"/>
    </xf>
    <xf numFmtId="3" fontId="42" fillId="34" borderId="0" xfId="156" applyNumberFormat="1" applyFont="1" applyFill="1" applyBorder="1" applyAlignment="1">
      <alignment vertical="center"/>
    </xf>
    <xf numFmtId="0" fontId="55" fillId="34" borderId="0" xfId="156" applyFont="1" applyFill="1" applyBorder="1" applyAlignment="1">
      <alignment horizontal="right" vertical="center" wrapText="1"/>
    </xf>
    <xf numFmtId="3" fontId="56" fillId="34" borderId="0" xfId="156" applyNumberFormat="1" applyFont="1" applyFill="1" applyBorder="1" applyAlignment="1">
      <alignment vertical="center"/>
    </xf>
    <xf numFmtId="3" fontId="56" fillId="35" borderId="0" xfId="156" applyNumberFormat="1" applyFont="1" applyFill="1" applyBorder="1" applyAlignment="1">
      <alignment vertical="center"/>
    </xf>
    <xf numFmtId="0" fontId="57" fillId="35" borderId="24" xfId="156" applyFont="1" applyFill="1" applyBorder="1" applyAlignment="1">
      <alignment horizontal="right" vertical="center" wrapText="1"/>
    </xf>
    <xf numFmtId="3" fontId="42" fillId="35" borderId="24" xfId="156" applyNumberFormat="1" applyFont="1" applyFill="1" applyBorder="1" applyAlignment="1">
      <alignment vertical="center"/>
    </xf>
    <xf numFmtId="3" fontId="42" fillId="32" borderId="24" xfId="156" applyNumberFormat="1" applyFont="1" applyFill="1" applyBorder="1" applyAlignment="1">
      <alignment vertical="center"/>
    </xf>
    <xf numFmtId="10" fontId="58" fillId="4" borderId="0" xfId="156" applyNumberFormat="1" applyFont="1" applyFill="1" applyBorder="1" applyAlignment="1">
      <alignment vertical="center"/>
    </xf>
    <xf numFmtId="3" fontId="46" fillId="4" borderId="0" xfId="157" applyNumberFormat="1" applyFont="1" applyFill="1" applyBorder="1"/>
    <xf numFmtId="169" fontId="50" fillId="4" borderId="0" xfId="157" applyNumberFormat="1" applyFont="1" applyFill="1" applyBorder="1"/>
    <xf numFmtId="0" fontId="57" fillId="35" borderId="25" xfId="156" applyFont="1" applyFill="1" applyBorder="1" applyAlignment="1">
      <alignment horizontal="right" vertical="center" wrapText="1"/>
    </xf>
    <xf numFmtId="9" fontId="48" fillId="35" borderId="25" xfId="156" applyNumberFormat="1" applyFont="1" applyFill="1" applyBorder="1" applyAlignment="1">
      <alignment vertical="center"/>
    </xf>
    <xf numFmtId="9" fontId="48" fillId="32" borderId="25" xfId="156" applyNumberFormat="1" applyFont="1" applyFill="1" applyBorder="1" applyAlignment="1">
      <alignment vertical="center"/>
    </xf>
    <xf numFmtId="10" fontId="59" fillId="4" borderId="0" xfId="156" applyNumberFormat="1" applyFont="1" applyFill="1" applyBorder="1" applyAlignment="1">
      <alignment vertical="top"/>
    </xf>
    <xf numFmtId="10" fontId="59" fillId="4" borderId="0" xfId="156" applyNumberFormat="1" applyFont="1" applyFill="1" applyBorder="1" applyAlignment="1">
      <alignment vertical="center"/>
    </xf>
    <xf numFmtId="10" fontId="59" fillId="4" borderId="0" xfId="156" quotePrefix="1" applyNumberFormat="1" applyFont="1" applyFill="1" applyBorder="1" applyAlignment="1">
      <alignment horizontal="left" vertical="center"/>
    </xf>
    <xf numFmtId="10" fontId="49" fillId="4" borderId="0" xfId="156" applyNumberFormat="1" applyFont="1" applyFill="1" applyBorder="1" applyAlignment="1">
      <alignment horizontal="left" vertical="center"/>
    </xf>
    <xf numFmtId="0" fontId="46" fillId="4" borderId="0" xfId="157" applyFont="1" applyFill="1"/>
    <xf numFmtId="0" fontId="48" fillId="4" borderId="0" xfId="156" applyFont="1" applyFill="1" applyBorder="1" applyAlignment="1">
      <alignment horizontal="right" vertical="center" wrapText="1"/>
    </xf>
    <xf numFmtId="10" fontId="46" fillId="4" borderId="0" xfId="157" applyNumberFormat="1" applyFont="1" applyFill="1" applyBorder="1"/>
    <xf numFmtId="10" fontId="60" fillId="4" borderId="0" xfId="157" applyNumberFormat="1" applyFont="1" applyFill="1" applyBorder="1"/>
    <xf numFmtId="169" fontId="61" fillId="4" borderId="0" xfId="157" applyNumberFormat="1" applyFont="1" applyFill="1" applyBorder="1"/>
    <xf numFmtId="0" fontId="23" fillId="4" borderId="0" xfId="157" applyFill="1"/>
    <xf numFmtId="0" fontId="62" fillId="4" borderId="0" xfId="156" applyFont="1" applyFill="1" applyBorder="1" applyAlignment="1">
      <alignment horizontal="right" vertical="center" wrapText="1"/>
    </xf>
    <xf numFmtId="3" fontId="62" fillId="4" borderId="0" xfId="156" applyNumberFormat="1" applyFont="1" applyFill="1" applyBorder="1" applyAlignment="1">
      <alignment vertical="center"/>
    </xf>
    <xf numFmtId="0" fontId="63" fillId="0" borderId="0" xfId="157" applyFont="1" applyAlignment="1">
      <alignment vertical="center"/>
    </xf>
    <xf numFmtId="0" fontId="46" fillId="0" borderId="0" xfId="157" applyFont="1" applyAlignment="1">
      <alignment vertical="center"/>
    </xf>
    <xf numFmtId="0" fontId="50" fillId="0" borderId="0" xfId="157" applyFont="1"/>
    <xf numFmtId="0" fontId="52" fillId="0" borderId="0" xfId="157" applyFont="1"/>
    <xf numFmtId="3" fontId="60" fillId="4" borderId="0" xfId="157" applyNumberFormat="1" applyFont="1" applyFill="1" applyBorder="1"/>
    <xf numFmtId="0" fontId="64" fillId="4" borderId="0" xfId="157" applyFont="1" applyFill="1" applyAlignment="1">
      <alignment horizontal="center" vertical="center"/>
    </xf>
    <xf numFmtId="170" fontId="65" fillId="0" borderId="0" xfId="158" quotePrefix="1" applyNumberFormat="1" applyFont="1" applyAlignment="1">
      <alignment horizontal="left"/>
    </xf>
    <xf numFmtId="0" fontId="61" fillId="0" borderId="0" xfId="157" applyFont="1"/>
    <xf numFmtId="0" fontId="66" fillId="0" borderId="0" xfId="157" applyFont="1" applyAlignment="1">
      <alignment horizontal="left" wrapText="1"/>
    </xf>
    <xf numFmtId="170" fontId="65" fillId="0" borderId="0" xfId="158" applyNumberFormat="1" applyFont="1" applyAlignment="1">
      <alignment horizontal="left"/>
    </xf>
    <xf numFmtId="171" fontId="61" fillId="0" borderId="0" xfId="157" applyNumberFormat="1" applyFont="1" applyAlignment="1">
      <alignment horizontal="left"/>
    </xf>
    <xf numFmtId="14" fontId="61" fillId="0" borderId="0" xfId="157" applyNumberFormat="1" applyFont="1" applyAlignment="1">
      <alignment horizontal="right"/>
    </xf>
    <xf numFmtId="0" fontId="67" fillId="0" borderId="0" xfId="157" applyFont="1" applyAlignment="1">
      <alignment wrapText="1"/>
    </xf>
    <xf numFmtId="0" fontId="67" fillId="0" borderId="0" xfId="157" applyFont="1"/>
    <xf numFmtId="3" fontId="67" fillId="0" borderId="0" xfId="157" applyNumberFormat="1" applyFont="1"/>
    <xf numFmtId="0" fontId="61" fillId="0" borderId="0" xfId="157" applyFont="1" applyAlignment="1">
      <alignment wrapText="1"/>
    </xf>
    <xf numFmtId="0" fontId="55" fillId="4" borderId="0" xfId="156" applyFont="1" applyFill="1" applyBorder="1" applyAlignment="1">
      <alignment horizontal="right" vertical="center" wrapText="1"/>
    </xf>
    <xf numFmtId="3" fontId="43" fillId="4" borderId="0" xfId="156" applyNumberFormat="1" applyFont="1" applyFill="1" applyBorder="1" applyAlignment="1">
      <alignment vertical="center"/>
    </xf>
    <xf numFmtId="2" fontId="46" fillId="0" borderId="0" xfId="157" applyNumberFormat="1" applyFont="1"/>
    <xf numFmtId="2" fontId="46" fillId="4" borderId="0" xfId="157" applyNumberFormat="1" applyFont="1" applyFill="1" applyBorder="1"/>
    <xf numFmtId="2" fontId="46" fillId="4" borderId="0" xfId="157" applyNumberFormat="1" applyFont="1" applyFill="1"/>
    <xf numFmtId="2" fontId="46" fillId="0" borderId="0" xfId="157" applyNumberFormat="1" applyFont="1" applyAlignment="1">
      <alignment vertical="center"/>
    </xf>
    <xf numFmtId="0" fontId="43" fillId="4" borderId="0" xfId="0" applyFont="1" applyFill="1" applyAlignment="1">
      <alignment vertical="center"/>
    </xf>
    <xf numFmtId="0" fontId="43" fillId="4" borderId="0" xfId="0" applyFont="1" applyFill="1" applyBorder="1" applyAlignment="1">
      <alignment vertical="center"/>
    </xf>
    <xf numFmtId="0" fontId="68" fillId="4" borderId="0" xfId="0" applyFont="1" applyFill="1" applyAlignment="1">
      <alignment horizontal="left" vertical="center" wrapText="1"/>
    </xf>
    <xf numFmtId="2" fontId="42" fillId="4" borderId="0" xfId="0" quotePrefix="1" applyNumberFormat="1" applyFont="1" applyFill="1" applyAlignment="1">
      <alignment horizontal="center" vertical="center" wrapText="1"/>
    </xf>
    <xf numFmtId="2" fontId="42" fillId="4" borderId="0" xfId="0" quotePrefix="1" applyNumberFormat="1" applyFont="1" applyFill="1" applyBorder="1" applyAlignment="1">
      <alignment horizontal="center" vertical="center" wrapText="1"/>
    </xf>
    <xf numFmtId="0" fontId="43" fillId="4" borderId="0" xfId="0" applyFont="1" applyFill="1" applyAlignment="1">
      <alignment horizontal="center" vertical="center"/>
    </xf>
    <xf numFmtId="0" fontId="70" fillId="36" borderId="0" xfId="0" applyFont="1" applyFill="1" applyBorder="1" applyAlignment="1">
      <alignment horizontal="left" vertical="center" wrapText="1"/>
    </xf>
    <xf numFmtId="173" fontId="69" fillId="36" borderId="0" xfId="159" applyNumberFormat="1" applyFont="1" applyFill="1" applyBorder="1" applyAlignment="1">
      <alignment horizontal="center" vertical="center"/>
    </xf>
    <xf numFmtId="0" fontId="69" fillId="36" borderId="0" xfId="0" applyFont="1" applyFill="1" applyBorder="1" applyAlignment="1">
      <alignment vertical="center"/>
    </xf>
    <xf numFmtId="0" fontId="71" fillId="36" borderId="0" xfId="0" applyFont="1" applyFill="1" applyBorder="1" applyAlignment="1">
      <alignment horizontal="center" vertical="center"/>
    </xf>
    <xf numFmtId="0" fontId="70" fillId="36" borderId="0" xfId="0" applyFont="1" applyFill="1" applyBorder="1" applyAlignment="1">
      <alignment horizontal="center" vertical="center" wrapText="1"/>
    </xf>
    <xf numFmtId="0" fontId="71" fillId="36" borderId="0" xfId="0" applyFont="1" applyFill="1" applyBorder="1" applyAlignment="1">
      <alignment horizontal="center" vertical="center" wrapText="1"/>
    </xf>
    <xf numFmtId="172" fontId="69" fillId="36" borderId="0" xfId="0" applyNumberFormat="1" applyFont="1" applyFill="1" applyBorder="1" applyAlignment="1">
      <alignment horizontal="center" vertical="center"/>
    </xf>
    <xf numFmtId="173" fontId="69" fillId="36" borderId="3" xfId="159" applyNumberFormat="1" applyFont="1" applyFill="1" applyBorder="1" applyAlignment="1">
      <alignment horizontal="center" vertical="center"/>
    </xf>
    <xf numFmtId="3" fontId="69" fillId="36" borderId="26" xfId="159" applyNumberFormat="1" applyFont="1" applyFill="1" applyBorder="1" applyAlignment="1">
      <alignment horizontal="center" vertical="center"/>
    </xf>
    <xf numFmtId="173" fontId="69" fillId="36" borderId="26" xfId="159" applyNumberFormat="1" applyFont="1" applyFill="1" applyBorder="1" applyAlignment="1">
      <alignment horizontal="center" vertical="center"/>
    </xf>
    <xf numFmtId="3" fontId="69" fillId="36" borderId="0" xfId="159" applyNumberFormat="1" applyFont="1" applyFill="1" applyBorder="1" applyAlignment="1">
      <alignment horizontal="center" vertical="center"/>
    </xf>
    <xf numFmtId="3" fontId="69" fillId="36" borderId="3" xfId="159" applyNumberFormat="1" applyFont="1" applyFill="1" applyBorder="1" applyAlignment="1">
      <alignment horizontal="center" vertical="center"/>
    </xf>
    <xf numFmtId="2" fontId="71" fillId="36" borderId="0" xfId="0" quotePrefix="1" applyNumberFormat="1" applyFont="1" applyFill="1" applyBorder="1" applyAlignment="1">
      <alignment horizontal="center" vertical="center" wrapText="1"/>
    </xf>
    <xf numFmtId="0" fontId="71" fillId="36" borderId="26" xfId="0" applyFont="1" applyFill="1" applyBorder="1" applyAlignment="1">
      <alignment vertical="center"/>
    </xf>
    <xf numFmtId="0" fontId="69" fillId="36" borderId="0" xfId="0" applyFont="1" applyFill="1" applyBorder="1" applyAlignment="1">
      <alignment horizontal="center" vertical="center"/>
    </xf>
    <xf numFmtId="0" fontId="71" fillId="36" borderId="3" xfId="0" applyFont="1" applyFill="1" applyBorder="1" applyAlignment="1">
      <alignment horizontal="left" vertical="center" indent="2"/>
    </xf>
    <xf numFmtId="0" fontId="69" fillId="36" borderId="0" xfId="0" applyFont="1" applyFill="1" applyBorder="1" applyAlignment="1">
      <alignment horizontal="left" vertical="center" indent="4"/>
    </xf>
    <xf numFmtId="0" fontId="69" fillId="36" borderId="0" xfId="0" applyFont="1" applyFill="1" applyBorder="1" applyAlignment="1">
      <alignment horizontal="left" vertical="center" indent="6"/>
    </xf>
    <xf numFmtId="0" fontId="69" fillId="36" borderId="3" xfId="0" applyFont="1" applyFill="1" applyBorder="1" applyAlignment="1">
      <alignment horizontal="left" vertical="center" indent="2"/>
    </xf>
    <xf numFmtId="0" fontId="71" fillId="0" borderId="26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71" fillId="0" borderId="3" xfId="0" applyFont="1" applyFill="1" applyBorder="1" applyAlignment="1">
      <alignment horizontal="left" vertical="center" indent="2"/>
    </xf>
    <xf numFmtId="0" fontId="69" fillId="0" borderId="0" xfId="0" applyFont="1" applyFill="1" applyBorder="1" applyAlignment="1">
      <alignment horizontal="left" vertical="center" indent="4"/>
    </xf>
    <xf numFmtId="0" fontId="69" fillId="0" borderId="0" xfId="0" applyFont="1" applyFill="1" applyBorder="1" applyAlignment="1">
      <alignment horizontal="left" vertical="center" indent="6"/>
    </xf>
    <xf numFmtId="0" fontId="69" fillId="0" borderId="3" xfId="0" applyFont="1" applyFill="1" applyBorder="1" applyAlignment="1">
      <alignment horizontal="left" vertical="center" indent="2"/>
    </xf>
    <xf numFmtId="1" fontId="72" fillId="36" borderId="0" xfId="0" applyNumberFormat="1" applyFont="1" applyFill="1" applyBorder="1" applyAlignment="1">
      <alignment horizontal="left" vertical="center" wrapText="1"/>
    </xf>
    <xf numFmtId="3" fontId="73" fillId="33" borderId="0" xfId="161" applyNumberFormat="1" applyFont="1" applyFill="1" applyBorder="1" applyAlignment="1">
      <alignment horizontal="center" vertical="center" wrapText="1"/>
    </xf>
    <xf numFmtId="9" fontId="42" fillId="34" borderId="27" xfId="160" applyFont="1" applyFill="1" applyBorder="1" applyAlignment="1">
      <alignment vertical="center"/>
    </xf>
    <xf numFmtId="9" fontId="42" fillId="35" borderId="27" xfId="160" applyFont="1" applyFill="1" applyBorder="1" applyAlignment="1">
      <alignment vertical="center"/>
    </xf>
    <xf numFmtId="9" fontId="42" fillId="35" borderId="28" xfId="160" applyFont="1" applyFill="1" applyBorder="1" applyAlignment="1">
      <alignment vertical="center"/>
    </xf>
    <xf numFmtId="14" fontId="59" fillId="0" borderId="0" xfId="161" applyNumberFormat="1" applyFont="1" applyFill="1" applyBorder="1" applyAlignment="1">
      <alignment vertical="center" wrapText="1"/>
    </xf>
    <xf numFmtId="10" fontId="59" fillId="0" borderId="0" xfId="156" applyNumberFormat="1" applyFont="1" applyFill="1" applyBorder="1" applyAlignment="1">
      <alignment vertical="center" wrapText="1"/>
    </xf>
    <xf numFmtId="0" fontId="75" fillId="4" borderId="0" xfId="0" applyFont="1" applyFill="1" applyBorder="1" applyAlignment="1">
      <alignment horizontal="left" vertical="center" wrapText="1"/>
    </xf>
    <xf numFmtId="0" fontId="42" fillId="4" borderId="0" xfId="0" applyFont="1" applyFill="1" applyBorder="1" applyAlignment="1">
      <alignment horizontal="center" vertical="center"/>
    </xf>
    <xf numFmtId="0" fontId="75" fillId="4" borderId="0" xfId="0" applyFont="1" applyFill="1" applyBorder="1" applyAlignment="1">
      <alignment horizontal="center" vertical="center" wrapText="1"/>
    </xf>
    <xf numFmtId="173" fontId="43" fillId="4" borderId="0" xfId="159" applyNumberFormat="1" applyFont="1" applyFill="1" applyBorder="1" applyAlignment="1">
      <alignment horizontal="right" vertical="center"/>
    </xf>
    <xf numFmtId="0" fontId="42" fillId="4" borderId="0" xfId="0" applyFont="1" applyFill="1" applyBorder="1" applyAlignment="1">
      <alignment horizontal="center" vertical="center" wrapText="1"/>
    </xf>
    <xf numFmtId="0" fontId="42" fillId="4" borderId="0" xfId="0" applyFont="1" applyFill="1" applyAlignment="1">
      <alignment horizontal="center" vertical="center"/>
    </xf>
    <xf numFmtId="0" fontId="42" fillId="4" borderId="3" xfId="0" applyFont="1" applyFill="1" applyBorder="1" applyAlignment="1">
      <alignment vertical="center" wrapText="1"/>
    </xf>
    <xf numFmtId="173" fontId="43" fillId="4" borderId="3" xfId="159" applyNumberFormat="1" applyFont="1" applyFill="1" applyBorder="1" applyAlignment="1">
      <alignment horizontal="center" vertical="center"/>
    </xf>
    <xf numFmtId="164" fontId="43" fillId="4" borderId="3" xfId="0" applyNumberFormat="1" applyFont="1" applyFill="1" applyBorder="1" applyAlignment="1">
      <alignment horizontal="center" vertical="center"/>
    </xf>
    <xf numFmtId="174" fontId="43" fillId="4" borderId="0" xfId="0" applyNumberFormat="1" applyFont="1" applyFill="1" applyBorder="1" applyAlignment="1">
      <alignment vertical="center"/>
    </xf>
    <xf numFmtId="173" fontId="43" fillId="4" borderId="0" xfId="159" applyNumberFormat="1" applyFont="1" applyFill="1" applyBorder="1" applyAlignment="1">
      <alignment horizontal="center" vertical="center"/>
    </xf>
    <xf numFmtId="4" fontId="43" fillId="4" borderId="0" xfId="0" applyNumberFormat="1" applyFont="1" applyFill="1" applyBorder="1" applyAlignment="1">
      <alignment vertical="center"/>
    </xf>
    <xf numFmtId="0" fontId="68" fillId="4" borderId="0" xfId="0" applyFont="1" applyFill="1" applyBorder="1" applyAlignment="1">
      <alignment horizontal="left" vertical="center" wrapText="1"/>
    </xf>
    <xf numFmtId="3" fontId="43" fillId="4" borderId="0" xfId="159" applyNumberFormat="1" applyFont="1" applyFill="1" applyBorder="1" applyAlignment="1">
      <alignment horizontal="center" vertical="center"/>
    </xf>
    <xf numFmtId="0" fontId="68" fillId="4" borderId="0" xfId="0" quotePrefix="1" applyFont="1" applyFill="1" applyBorder="1" applyAlignment="1">
      <alignment horizontal="left" vertical="center" wrapText="1"/>
    </xf>
    <xf numFmtId="173" fontId="43" fillId="4" borderId="0" xfId="159" applyNumberFormat="1" applyFont="1" applyFill="1" applyBorder="1" applyAlignment="1">
      <alignment horizontal="right" vertical="center" wrapText="1"/>
    </xf>
    <xf numFmtId="172" fontId="43" fillId="4" borderId="0" xfId="0" applyNumberFormat="1" applyFont="1" applyFill="1" applyBorder="1" applyAlignment="1">
      <alignment vertical="center"/>
    </xf>
    <xf numFmtId="172" fontId="43" fillId="4" borderId="0" xfId="159" applyNumberFormat="1" applyFont="1" applyFill="1" applyBorder="1" applyAlignment="1">
      <alignment vertical="center"/>
    </xf>
    <xf numFmtId="3" fontId="43" fillId="4" borderId="4" xfId="159" applyNumberFormat="1" applyFont="1" applyFill="1" applyBorder="1" applyAlignment="1">
      <alignment horizontal="center" vertical="center"/>
    </xf>
    <xf numFmtId="173" fontId="43" fillId="4" borderId="4" xfId="159" applyNumberFormat="1" applyFont="1" applyFill="1" applyBorder="1" applyAlignment="1">
      <alignment horizontal="center" vertical="center"/>
    </xf>
    <xf numFmtId="172" fontId="43" fillId="4" borderId="0" xfId="0" applyNumberFormat="1" applyFont="1" applyFill="1" applyBorder="1" applyAlignment="1">
      <alignment horizontal="center" vertical="center"/>
    </xf>
    <xf numFmtId="173" fontId="43" fillId="4" borderId="0" xfId="0" applyNumberFormat="1" applyFont="1" applyFill="1" applyBorder="1" applyAlignment="1">
      <alignment horizontal="center" vertical="center"/>
    </xf>
    <xf numFmtId="173" fontId="43" fillId="4" borderId="26" xfId="159" applyNumberFormat="1" applyFont="1" applyFill="1" applyBorder="1" applyAlignment="1">
      <alignment horizontal="center" vertical="center"/>
    </xf>
    <xf numFmtId="3" fontId="43" fillId="4" borderId="26" xfId="159" applyNumberFormat="1" applyFont="1" applyFill="1" applyBorder="1" applyAlignment="1">
      <alignment horizontal="center" vertical="center"/>
    </xf>
    <xf numFmtId="0" fontId="68" fillId="4" borderId="4" xfId="0" quotePrefix="1" applyFont="1" applyFill="1" applyBorder="1" applyAlignment="1">
      <alignment horizontal="left" vertical="center" wrapText="1"/>
    </xf>
    <xf numFmtId="0" fontId="42" fillId="4" borderId="26" xfId="0" applyFont="1" applyFill="1" applyBorder="1" applyAlignment="1">
      <alignment vertical="center"/>
    </xf>
    <xf numFmtId="0" fontId="42" fillId="4" borderId="3" xfId="0" applyFont="1" applyFill="1" applyBorder="1" applyAlignment="1">
      <alignment vertical="center"/>
    </xf>
    <xf numFmtId="3" fontId="43" fillId="4" borderId="3" xfId="159" applyNumberFormat="1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left" vertical="center" indent="1"/>
    </xf>
    <xf numFmtId="0" fontId="43" fillId="4" borderId="3" xfId="0" applyFont="1" applyFill="1" applyBorder="1" applyAlignment="1">
      <alignment vertical="center"/>
    </xf>
    <xf numFmtId="0" fontId="68" fillId="4" borderId="0" xfId="0" applyFont="1" applyFill="1" applyAlignment="1">
      <alignment horizontal="left" vertical="center"/>
    </xf>
    <xf numFmtId="0" fontId="43" fillId="4" borderId="3" xfId="0" applyFont="1" applyFill="1" applyBorder="1" applyAlignment="1">
      <alignment vertical="center" wrapText="1"/>
    </xf>
    <xf numFmtId="43" fontId="43" fillId="4" borderId="0" xfId="0" applyNumberFormat="1" applyFont="1" applyFill="1" applyBorder="1" applyAlignment="1">
      <alignment vertical="center"/>
    </xf>
    <xf numFmtId="0" fontId="42" fillId="4" borderId="3" xfId="0" applyFont="1" applyFill="1" applyBorder="1" applyAlignment="1">
      <alignment horizontal="left" vertical="center"/>
    </xf>
    <xf numFmtId="173" fontId="76" fillId="4" borderId="3" xfId="159" applyNumberFormat="1" applyFont="1" applyFill="1" applyBorder="1" applyAlignment="1">
      <alignment horizontal="center" vertical="center"/>
    </xf>
    <xf numFmtId="0" fontId="68" fillId="4" borderId="4" xfId="0" applyFont="1" applyFill="1" applyBorder="1" applyAlignment="1">
      <alignment horizontal="left" vertical="center" wrapText="1"/>
    </xf>
    <xf numFmtId="0" fontId="68" fillId="4" borderId="0" xfId="0" applyFont="1" applyFill="1" applyBorder="1" applyAlignment="1">
      <alignment vertical="center" wrapText="1"/>
    </xf>
    <xf numFmtId="173" fontId="42" fillId="4" borderId="3" xfId="159" applyNumberFormat="1" applyFont="1" applyFill="1" applyBorder="1" applyAlignment="1">
      <alignment horizontal="center" vertical="center"/>
    </xf>
    <xf numFmtId="0" fontId="43" fillId="4" borderId="26" xfId="0" applyFont="1" applyFill="1" applyBorder="1" applyAlignment="1">
      <alignment horizontal="left" vertical="center"/>
    </xf>
    <xf numFmtId="0" fontId="43" fillId="4" borderId="0" xfId="0" applyFont="1" applyFill="1" applyBorder="1" applyAlignment="1">
      <alignment horizontal="left" vertical="center" wrapText="1" indent="1"/>
    </xf>
    <xf numFmtId="0" fontId="43" fillId="4" borderId="26" xfId="0" applyFont="1" applyFill="1" applyBorder="1" applyAlignment="1">
      <alignment vertical="center" wrapText="1"/>
    </xf>
    <xf numFmtId="0" fontId="43" fillId="4" borderId="4" xfId="0" applyFont="1" applyFill="1" applyBorder="1" applyAlignment="1">
      <alignment horizontal="left" vertical="center" wrapText="1" indent="1"/>
    </xf>
    <xf numFmtId="3" fontId="42" fillId="4" borderId="3" xfId="159" applyNumberFormat="1" applyFont="1" applyFill="1" applyBorder="1" applyAlignment="1">
      <alignment horizontal="center" vertical="center"/>
    </xf>
    <xf numFmtId="0" fontId="68" fillId="4" borderId="0" xfId="0" applyFont="1" applyFill="1" applyBorder="1" applyAlignment="1">
      <alignment horizontal="left" vertical="center"/>
    </xf>
    <xf numFmtId="173" fontId="42" fillId="4" borderId="0" xfId="159" applyNumberFormat="1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left" wrapText="1"/>
    </xf>
    <xf numFmtId="164" fontId="43" fillId="37" borderId="3" xfId="139" applyNumberFormat="1" applyFont="1" applyFill="1" applyBorder="1" applyAlignment="1" applyProtection="1">
      <alignment horizontal="center" vertical="center"/>
    </xf>
    <xf numFmtId="0" fontId="42" fillId="4" borderId="4" xfId="0" applyFont="1" applyFill="1" applyBorder="1" applyAlignment="1">
      <alignment horizontal="left" vertical="center"/>
    </xf>
    <xf numFmtId="3" fontId="50" fillId="4" borderId="0" xfId="157" applyNumberFormat="1" applyFont="1" applyFill="1" applyBorder="1"/>
    <xf numFmtId="3" fontId="54" fillId="4" borderId="0" xfId="156" applyNumberFormat="1" applyFont="1" applyFill="1" applyBorder="1" applyAlignment="1">
      <alignment horizontal="center" vertical="center"/>
    </xf>
    <xf numFmtId="9" fontId="42" fillId="34" borderId="28" xfId="160" applyFont="1" applyFill="1" applyBorder="1" applyAlignment="1">
      <alignment vertical="center"/>
    </xf>
    <xf numFmtId="0" fontId="42" fillId="4" borderId="4" xfId="0" applyFont="1" applyFill="1" applyBorder="1" applyAlignment="1">
      <alignment vertical="center" wrapText="1"/>
    </xf>
    <xf numFmtId="172" fontId="43" fillId="4" borderId="4" xfId="0" applyNumberFormat="1" applyFont="1" applyFill="1" applyBorder="1" applyAlignment="1">
      <alignment horizontal="center" vertical="center"/>
    </xf>
    <xf numFmtId="0" fontId="80" fillId="0" borderId="0" xfId="158" applyNumberFormat="1" applyFont="1"/>
    <xf numFmtId="0" fontId="80" fillId="0" borderId="0" xfId="158" applyFont="1"/>
    <xf numFmtId="14" fontId="80" fillId="0" borderId="0" xfId="158" applyNumberFormat="1" applyFont="1" applyAlignment="1">
      <alignment vertical="center"/>
    </xf>
    <xf numFmtId="14" fontId="82" fillId="0" borderId="0" xfId="158" applyNumberFormat="1" applyFont="1" applyAlignment="1">
      <alignment horizontal="right" vertical="center"/>
    </xf>
    <xf numFmtId="14" fontId="80" fillId="0" borderId="0" xfId="158" applyNumberFormat="1" applyFont="1"/>
    <xf numFmtId="14" fontId="0" fillId="0" borderId="0" xfId="0" applyNumberFormat="1"/>
    <xf numFmtId="0" fontId="80" fillId="0" borderId="0" xfId="158" applyFont="1" applyBorder="1"/>
    <xf numFmtId="0" fontId="80" fillId="0" borderId="0" xfId="158" applyFont="1" applyAlignment="1"/>
    <xf numFmtId="0" fontId="84" fillId="0" borderId="31" xfId="158" quotePrefix="1" applyFont="1" applyBorder="1" applyAlignment="1">
      <alignment vertical="center"/>
    </xf>
    <xf numFmtId="14" fontId="80" fillId="0" borderId="0" xfId="158" applyNumberFormat="1" applyFont="1" applyAlignment="1"/>
    <xf numFmtId="0" fontId="85" fillId="0" borderId="30" xfId="158" applyFont="1" applyFill="1" applyBorder="1" applyAlignment="1">
      <alignment horizontal="left"/>
    </xf>
    <xf numFmtId="14" fontId="86" fillId="0" borderId="0" xfId="158" applyNumberFormat="1" applyFont="1" applyAlignment="1"/>
    <xf numFmtId="14" fontId="88" fillId="4" borderId="0" xfId="163" applyNumberFormat="1" applyFont="1" applyFill="1" applyBorder="1" applyAlignment="1" applyProtection="1"/>
    <xf numFmtId="0" fontId="86" fillId="0" borderId="0" xfId="158" applyFont="1" applyBorder="1" applyAlignment="1"/>
    <xf numFmtId="0" fontId="86" fillId="0" borderId="0" xfId="158" applyFont="1" applyAlignment="1"/>
    <xf numFmtId="0" fontId="88" fillId="4" borderId="0" xfId="163" applyFont="1" applyFill="1" applyBorder="1" applyAlignment="1" applyProtection="1"/>
    <xf numFmtId="14" fontId="88" fillId="4" borderId="0" xfId="163" applyNumberFormat="1" applyFont="1" applyFill="1" applyBorder="1" applyAlignment="1" applyProtection="1">
      <alignment horizontal="left" indent="2"/>
    </xf>
    <xf numFmtId="0" fontId="91" fillId="0" borderId="0" xfId="158" applyFont="1" applyBorder="1" applyAlignment="1"/>
    <xf numFmtId="0" fontId="91" fillId="0" borderId="0" xfId="158" applyFont="1" applyAlignment="1"/>
    <xf numFmtId="0" fontId="88" fillId="4" borderId="0" xfId="163" applyFont="1" applyFill="1" applyBorder="1" applyAlignment="1" applyProtection="1">
      <alignment horizontal="left" indent="2"/>
    </xf>
    <xf numFmtId="0" fontId="91" fillId="0" borderId="0" xfId="158" applyFont="1" applyBorder="1"/>
    <xf numFmtId="0" fontId="91" fillId="0" borderId="0" xfId="158" applyFont="1"/>
    <xf numFmtId="0" fontId="86" fillId="0" borderId="0" xfId="158" applyFont="1"/>
    <xf numFmtId="1" fontId="93" fillId="0" borderId="0" xfId="158" applyNumberFormat="1" applyFont="1" applyBorder="1" applyAlignment="1">
      <alignment horizontal="centerContinuous"/>
    </xf>
    <xf numFmtId="0" fontId="90" fillId="0" borderId="32" xfId="158" applyFont="1" applyFill="1" applyBorder="1" applyAlignment="1">
      <alignment horizontal="left" indent="5"/>
    </xf>
    <xf numFmtId="0" fontId="89" fillId="0" borderId="0" xfId="158" applyFont="1" applyAlignment="1">
      <alignment horizontal="left" indent="2"/>
    </xf>
    <xf numFmtId="14" fontId="89" fillId="0" borderId="0" xfId="158" applyNumberFormat="1" applyFont="1" applyAlignment="1">
      <alignment horizontal="left" indent="2"/>
    </xf>
    <xf numFmtId="0" fontId="90" fillId="4" borderId="0" xfId="158" applyFont="1" applyFill="1" applyAlignment="1">
      <alignment horizontal="left" indent="5"/>
    </xf>
    <xf numFmtId="14" fontId="91" fillId="0" borderId="0" xfId="158" applyNumberFormat="1" applyFont="1" applyAlignment="1"/>
    <xf numFmtId="14" fontId="91" fillId="0" borderId="0" xfId="158" quotePrefix="1" applyNumberFormat="1" applyFont="1" applyAlignment="1">
      <alignment horizontal="left"/>
    </xf>
    <xf numFmtId="14" fontId="88" fillId="4" borderId="0" xfId="163" quotePrefix="1" applyNumberFormat="1" applyFont="1" applyFill="1" applyBorder="1" applyAlignment="1" applyProtection="1"/>
    <xf numFmtId="14" fontId="87" fillId="0" borderId="0" xfId="163" applyNumberFormat="1" applyAlignment="1" applyProtection="1"/>
    <xf numFmtId="0" fontId="65" fillId="0" borderId="0" xfId="163" applyFont="1" applyAlignment="1" applyProtection="1">
      <alignment horizontal="right"/>
    </xf>
    <xf numFmtId="0" fontId="23" fillId="0" borderId="0" xfId="158"/>
    <xf numFmtId="14" fontId="86" fillId="0" borderId="0" xfId="158" applyNumberFormat="1" applyFont="1" applyAlignment="1">
      <alignment horizontal="left" vertical="top" wrapText="1"/>
    </xf>
    <xf numFmtId="0" fontId="94" fillId="4" borderId="0" xfId="158" applyFont="1" applyFill="1" applyAlignment="1">
      <alignment horizontal="left" indent="3"/>
    </xf>
    <xf numFmtId="0" fontId="92" fillId="0" borderId="0" xfId="158" applyFont="1" applyAlignment="1">
      <alignment horizontal="left" indent="2"/>
    </xf>
    <xf numFmtId="0" fontId="95" fillId="0" borderId="0" xfId="158" applyFont="1" applyAlignment="1">
      <alignment horizontal="right"/>
    </xf>
    <xf numFmtId="14" fontId="23" fillId="0" borderId="0" xfId="158" applyNumberFormat="1"/>
    <xf numFmtId="0" fontId="96" fillId="4" borderId="0" xfId="158" applyFont="1" applyFill="1" applyAlignment="1"/>
    <xf numFmtId="0" fontId="97" fillId="0" borderId="0" xfId="158" applyFont="1" applyAlignment="1">
      <alignment horizontal="right"/>
    </xf>
    <xf numFmtId="14" fontId="87" fillId="0" borderId="0" xfId="163" applyNumberFormat="1" applyAlignment="1" applyProtection="1">
      <alignment horizontal="left" indent="2"/>
    </xf>
    <xf numFmtId="0" fontId="87" fillId="0" borderId="0" xfId="163" applyAlignment="1" applyProtection="1">
      <alignment horizontal="left" indent="2"/>
    </xf>
    <xf numFmtId="0" fontId="87" fillId="0" borderId="0" xfId="163" applyAlignment="1" applyProtection="1"/>
    <xf numFmtId="0" fontId="98" fillId="0" borderId="0" xfId="158" applyFont="1"/>
    <xf numFmtId="1" fontId="95" fillId="0" borderId="0" xfId="158" applyNumberFormat="1" applyFont="1" applyBorder="1" applyAlignment="1">
      <alignment horizontal="right"/>
    </xf>
    <xf numFmtId="14" fontId="91" fillId="0" borderId="0" xfId="158" applyNumberFormat="1" applyFont="1"/>
    <xf numFmtId="14" fontId="88" fillId="4" borderId="0" xfId="163" quotePrefix="1" applyNumberFormat="1" applyFont="1" applyFill="1" applyBorder="1" applyAlignment="1" applyProtection="1">
      <alignment horizontal="left" indent="2"/>
    </xf>
    <xf numFmtId="14" fontId="87" fillId="4" borderId="0" xfId="163" quotePrefix="1" applyNumberFormat="1" applyFill="1" applyBorder="1" applyAlignment="1" applyProtection="1">
      <alignment horizontal="left" indent="2"/>
    </xf>
    <xf numFmtId="0" fontId="102" fillId="0" borderId="0" xfId="158" applyFont="1" applyAlignment="1"/>
    <xf numFmtId="14" fontId="103" fillId="4" borderId="0" xfId="163" applyNumberFormat="1" applyFont="1" applyFill="1" applyBorder="1" applyAlignment="1" applyProtection="1">
      <alignment horizontal="left" indent="2"/>
    </xf>
    <xf numFmtId="0" fontId="103" fillId="4" borderId="0" xfId="163" applyFont="1" applyFill="1" applyBorder="1" applyAlignment="1" applyProtection="1"/>
    <xf numFmtId="0" fontId="104" fillId="0" borderId="0" xfId="158" applyFont="1" applyBorder="1" applyAlignment="1"/>
    <xf numFmtId="0" fontId="104" fillId="0" borderId="0" xfId="158" applyFont="1" applyAlignment="1"/>
    <xf numFmtId="0" fontId="103" fillId="4" borderId="0" xfId="163" applyFont="1" applyFill="1" applyBorder="1" applyAlignment="1" applyProtection="1">
      <alignment horizontal="left" indent="2"/>
    </xf>
    <xf numFmtId="0" fontId="102" fillId="0" borderId="0" xfId="158" applyFont="1"/>
    <xf numFmtId="0" fontId="83" fillId="0" borderId="0" xfId="163" applyFont="1" applyAlignment="1" applyProtection="1">
      <alignment horizontal="left"/>
    </xf>
    <xf numFmtId="0" fontId="104" fillId="0" borderId="0" xfId="158" applyFont="1" applyBorder="1"/>
    <xf numFmtId="0" fontId="104" fillId="0" borderId="0" xfId="158" applyFont="1"/>
    <xf numFmtId="0" fontId="107" fillId="0" borderId="0" xfId="158" applyFont="1" applyAlignment="1"/>
    <xf numFmtId="14" fontId="107" fillId="0" borderId="0" xfId="158" applyNumberFormat="1" applyFont="1" applyAlignment="1"/>
    <xf numFmtId="0" fontId="108" fillId="0" borderId="0" xfId="158" applyFont="1" applyAlignment="1"/>
    <xf numFmtId="0" fontId="107" fillId="0" borderId="0" xfId="158" applyFont="1"/>
    <xf numFmtId="14" fontId="103" fillId="4" borderId="0" xfId="163" applyNumberFormat="1" applyFont="1" applyFill="1" applyBorder="1" applyAlignment="1" applyProtection="1"/>
    <xf numFmtId="0" fontId="107" fillId="0" borderId="0" xfId="158" applyFont="1" applyBorder="1" applyAlignment="1"/>
    <xf numFmtId="1" fontId="107" fillId="0" borderId="0" xfId="158" applyNumberFormat="1" applyFont="1" applyBorder="1" applyAlignment="1">
      <alignment horizontal="centerContinuous"/>
    </xf>
    <xf numFmtId="0" fontId="105" fillId="0" borderId="0" xfId="158" applyFont="1" applyAlignment="1"/>
    <xf numFmtId="14" fontId="106" fillId="0" borderId="0" xfId="158" applyNumberFormat="1" applyFont="1" applyAlignment="1">
      <alignment horizontal="left"/>
    </xf>
    <xf numFmtId="0" fontId="107" fillId="0" borderId="0" xfId="158" applyFont="1" applyBorder="1"/>
    <xf numFmtId="0" fontId="72" fillId="36" borderId="0" xfId="0" applyFont="1" applyFill="1" applyBorder="1" applyAlignment="1">
      <alignment horizontal="left" vertical="center" wrapText="1"/>
    </xf>
    <xf numFmtId="164" fontId="69" fillId="36" borderId="0" xfId="0" applyNumberFormat="1" applyFont="1" applyFill="1" applyBorder="1" applyAlignment="1">
      <alignment vertical="center"/>
    </xf>
    <xf numFmtId="0" fontId="45" fillId="31" borderId="0" xfId="157" quotePrefix="1" applyFont="1" applyFill="1" applyAlignment="1">
      <alignment horizontal="center" vertical="center"/>
    </xf>
    <xf numFmtId="173" fontId="54" fillId="4" borderId="0" xfId="156" applyNumberFormat="1" applyFont="1" applyFill="1" applyBorder="1" applyAlignment="1">
      <alignment vertical="center"/>
    </xf>
    <xf numFmtId="4" fontId="54" fillId="4" borderId="0" xfId="156" applyNumberFormat="1" applyFont="1" applyFill="1" applyBorder="1" applyAlignment="1">
      <alignment vertical="center"/>
    </xf>
    <xf numFmtId="175" fontId="54" fillId="4" borderId="0" xfId="156" applyNumberFormat="1" applyFont="1" applyFill="1" applyBorder="1" applyAlignment="1">
      <alignment vertical="center"/>
    </xf>
    <xf numFmtId="173" fontId="42" fillId="34" borderId="0" xfId="156" applyNumberFormat="1" applyFont="1" applyFill="1" applyBorder="1" applyAlignment="1">
      <alignment vertical="center"/>
    </xf>
    <xf numFmtId="2" fontId="49" fillId="4" borderId="0" xfId="160" applyNumberFormat="1" applyFont="1" applyFill="1" applyBorder="1" applyAlignment="1">
      <alignment vertical="center"/>
    </xf>
    <xf numFmtId="0" fontId="68" fillId="4" borderId="0" xfId="0" applyFont="1" applyFill="1" applyBorder="1" applyAlignment="1">
      <alignment horizontal="left" vertical="center" wrapText="1"/>
    </xf>
    <xf numFmtId="0" fontId="75" fillId="4" borderId="0" xfId="0" applyFont="1" applyFill="1" applyBorder="1" applyAlignment="1">
      <alignment horizontal="center" vertical="center" wrapText="1"/>
    </xf>
    <xf numFmtId="0" fontId="72" fillId="36" borderId="0" xfId="0" applyFont="1" applyFill="1" applyBorder="1" applyAlignment="1">
      <alignment horizontal="left" vertical="center" wrapText="1"/>
    </xf>
    <xf numFmtId="0" fontId="109" fillId="4" borderId="0" xfId="0" applyFont="1" applyFill="1" applyBorder="1" applyAlignment="1">
      <alignment vertical="center" wrapText="1"/>
    </xf>
    <xf numFmtId="0" fontId="109" fillId="4" borderId="0" xfId="0" applyFont="1" applyFill="1" applyBorder="1" applyAlignment="1">
      <alignment horizontal="left" vertical="center" wrapText="1"/>
    </xf>
    <xf numFmtId="0" fontId="68" fillId="4" borderId="0" xfId="0" applyFont="1" applyFill="1" applyBorder="1" applyAlignment="1">
      <alignment horizontal="left" vertical="center" wrapText="1"/>
    </xf>
    <xf numFmtId="0" fontId="68" fillId="4" borderId="26" xfId="0" quotePrefix="1" applyFont="1" applyFill="1" applyBorder="1" applyAlignment="1">
      <alignment horizontal="left" vertical="center" wrapText="1"/>
    </xf>
    <xf numFmtId="0" fontId="72" fillId="36" borderId="0" xfId="0" applyFont="1" applyFill="1" applyBorder="1" applyAlignment="1">
      <alignment horizontal="left" vertical="center" wrapText="1"/>
    </xf>
    <xf numFmtId="0" fontId="42" fillId="35" borderId="26" xfId="0" quotePrefix="1" applyFont="1" applyFill="1" applyBorder="1" applyAlignment="1">
      <alignment vertical="center" wrapText="1"/>
    </xf>
    <xf numFmtId="173" fontId="68" fillId="35" borderId="4" xfId="159" applyNumberFormat="1" applyFont="1" applyFill="1" applyBorder="1" applyAlignment="1">
      <alignment horizontal="right" vertical="center"/>
    </xf>
    <xf numFmtId="0" fontId="42" fillId="35" borderId="3" xfId="0" applyFont="1" applyFill="1" applyBorder="1" applyAlignment="1">
      <alignment horizontal="center" vertical="center" wrapText="1"/>
    </xf>
    <xf numFmtId="0" fontId="75" fillId="35" borderId="26" xfId="0" applyFont="1" applyFill="1" applyBorder="1" applyAlignment="1">
      <alignment horizontal="center" vertical="center" wrapText="1"/>
    </xf>
    <xf numFmtId="0" fontId="42" fillId="35" borderId="27" xfId="0" quotePrefix="1" applyFont="1" applyFill="1" applyBorder="1" applyAlignment="1">
      <alignment vertical="center" wrapText="1"/>
    </xf>
    <xf numFmtId="173" fontId="68" fillId="35" borderId="25" xfId="159" applyNumberFormat="1" applyFont="1" applyFill="1" applyBorder="1" applyAlignment="1">
      <alignment horizontal="right" vertical="center"/>
    </xf>
    <xf numFmtId="0" fontId="109" fillId="4" borderId="4" xfId="0" applyFont="1" applyFill="1" applyBorder="1" applyAlignment="1">
      <alignment vertical="center" wrapText="1"/>
    </xf>
    <xf numFmtId="0" fontId="110" fillId="36" borderId="4" xfId="0" applyFont="1" applyFill="1" applyBorder="1" applyAlignment="1">
      <alignment vertical="center" wrapText="1"/>
    </xf>
    <xf numFmtId="0" fontId="71" fillId="38" borderId="26" xfId="0" quotePrefix="1" applyFont="1" applyFill="1" applyBorder="1" applyAlignment="1">
      <alignment vertical="center" wrapText="1"/>
    </xf>
    <xf numFmtId="173" fontId="72" fillId="38" borderId="4" xfId="159" applyNumberFormat="1" applyFont="1" applyFill="1" applyBorder="1" applyAlignment="1">
      <alignment horizontal="right" vertical="center"/>
    </xf>
    <xf numFmtId="0" fontId="71" fillId="38" borderId="3" xfId="0" applyFont="1" applyFill="1" applyBorder="1" applyAlignment="1">
      <alignment horizontal="center" vertical="center" wrapText="1"/>
    </xf>
    <xf numFmtId="0" fontId="45" fillId="31" borderId="0" xfId="157" quotePrefix="1" applyFont="1" applyFill="1" applyAlignment="1">
      <alignment horizontal="left" vertical="center"/>
    </xf>
    <xf numFmtId="170" fontId="65" fillId="0" borderId="0" xfId="157" applyNumberFormat="1" applyFont="1" applyFill="1" applyBorder="1" applyAlignment="1">
      <alignment horizontal="right" wrapText="1"/>
    </xf>
    <xf numFmtId="14" fontId="84" fillId="0" borderId="0" xfId="158" quotePrefix="1" applyNumberFormat="1" applyFont="1" applyAlignment="1">
      <alignment horizontal="left" indent="1"/>
    </xf>
    <xf numFmtId="0" fontId="99" fillId="0" borderId="0" xfId="158" quotePrefix="1" applyFont="1" applyAlignment="1">
      <alignment horizontal="left" vertical="top"/>
    </xf>
    <xf numFmtId="170" fontId="43" fillId="0" borderId="0" xfId="158" quotePrefix="1" applyNumberFormat="1" applyFont="1" applyAlignment="1">
      <alignment horizontal="left" vertical="top"/>
    </xf>
    <xf numFmtId="0" fontId="105" fillId="0" borderId="30" xfId="158" quotePrefix="1" applyFont="1" applyFill="1" applyBorder="1" applyAlignment="1">
      <alignment horizontal="left" indent="3"/>
    </xf>
    <xf numFmtId="0" fontId="101" fillId="0" borderId="30" xfId="163" quotePrefix="1" applyFont="1" applyFill="1" applyBorder="1" applyAlignment="1" applyProtection="1">
      <alignment horizontal="left" indent="7"/>
    </xf>
    <xf numFmtId="0" fontId="87" fillId="0" borderId="30" xfId="163" quotePrefix="1" applyFont="1" applyFill="1" applyBorder="1" applyAlignment="1" applyProtection="1">
      <alignment horizontal="left" indent="10"/>
    </xf>
    <xf numFmtId="0" fontId="87" fillId="0" borderId="30" xfId="163" quotePrefix="1" applyFill="1" applyBorder="1" applyAlignment="1" applyProtection="1">
      <alignment horizontal="left" indent="10"/>
    </xf>
    <xf numFmtId="0" fontId="101" fillId="0" borderId="30" xfId="163" applyFont="1" applyFill="1" applyBorder="1" applyAlignment="1" applyProtection="1">
      <alignment horizontal="left" indent="7"/>
    </xf>
    <xf numFmtId="0" fontId="87" fillId="0" borderId="30" xfId="163" applyFill="1" applyBorder="1" applyAlignment="1" applyProtection="1">
      <alignment horizontal="left" indent="10"/>
    </xf>
    <xf numFmtId="0" fontId="43" fillId="4" borderId="0" xfId="0" applyFont="1" applyFill="1" applyAlignment="1">
      <alignment horizontal="left" vertical="center" indent="1"/>
    </xf>
    <xf numFmtId="0" fontId="43" fillId="4" borderId="0" xfId="0" applyFont="1" applyFill="1" applyAlignment="1">
      <alignment horizontal="left" vertical="center"/>
    </xf>
    <xf numFmtId="0" fontId="109" fillId="4" borderId="0" xfId="0" quotePrefix="1" applyFont="1" applyFill="1" applyBorder="1" applyAlignment="1">
      <alignment horizontal="left" vertical="center" wrapText="1"/>
    </xf>
    <xf numFmtId="0" fontId="110" fillId="4" borderId="0" xfId="0" quotePrefix="1" applyFont="1" applyFill="1" applyAlignment="1">
      <alignment horizontal="left" vertical="center"/>
    </xf>
    <xf numFmtId="0" fontId="87" fillId="4" borderId="0" xfId="163" applyFont="1" applyFill="1" applyAlignment="1" applyProtection="1">
      <alignment horizontal="left" vertical="center" indent="3"/>
    </xf>
    <xf numFmtId="0" fontId="87" fillId="4" borderId="0" xfId="163" quotePrefix="1" applyFont="1" applyFill="1" applyAlignment="1" applyProtection="1">
      <alignment horizontal="left" vertical="center" indent="3"/>
    </xf>
    <xf numFmtId="0" fontId="87" fillId="4" borderId="0" xfId="163" applyFill="1" applyAlignment="1" applyProtection="1">
      <alignment horizontal="left" vertical="center" indent="2"/>
    </xf>
    <xf numFmtId="0" fontId="87" fillId="4" borderId="0" xfId="163" quotePrefix="1" applyFill="1" applyAlignment="1" applyProtection="1">
      <alignment horizontal="left" vertical="center" indent="2"/>
    </xf>
    <xf numFmtId="0" fontId="87" fillId="36" borderId="0" xfId="163" applyFill="1" applyBorder="1" applyAlignment="1" applyProtection="1">
      <alignment horizontal="left" vertical="center" indent="2"/>
    </xf>
    <xf numFmtId="0" fontId="43" fillId="4" borderId="3" xfId="0" quotePrefix="1" applyFont="1" applyFill="1" applyBorder="1" applyAlignment="1">
      <alignment horizontal="left" vertical="center" wrapText="1"/>
    </xf>
    <xf numFmtId="0" fontId="84" fillId="4" borderId="0" xfId="0" applyFont="1" applyFill="1" applyAlignment="1">
      <alignment horizontal="left" vertical="center" wrapText="1"/>
    </xf>
    <xf numFmtId="3" fontId="73" fillId="33" borderId="0" xfId="161" quotePrefix="1" applyNumberFormat="1" applyFont="1" applyFill="1" applyBorder="1" applyAlignment="1">
      <alignment horizontal="center" vertical="center" wrapText="1"/>
    </xf>
    <xf numFmtId="10" fontId="74" fillId="0" borderId="0" xfId="156" applyNumberFormat="1" applyFont="1" applyFill="1" applyBorder="1" applyAlignment="1">
      <alignment vertical="center" wrapText="1"/>
    </xf>
    <xf numFmtId="0" fontId="87" fillId="36" borderId="0" xfId="163" quotePrefix="1" applyFill="1" applyBorder="1" applyAlignment="1" applyProtection="1">
      <alignment horizontal="left" vertical="center" indent="2"/>
    </xf>
    <xf numFmtId="0" fontId="61" fillId="0" borderId="0" xfId="157" applyFont="1" applyAlignment="1"/>
    <xf numFmtId="0" fontId="46" fillId="0" borderId="0" xfId="157" applyFont="1" applyAlignment="1"/>
    <xf numFmtId="170" fontId="65" fillId="0" borderId="0" xfId="157" applyNumberFormat="1" applyFont="1" applyFill="1" applyBorder="1" applyAlignment="1">
      <alignment wrapText="1"/>
    </xf>
    <xf numFmtId="0" fontId="81" fillId="34" borderId="29" xfId="162" quotePrefix="1" applyFont="1" applyFill="1" applyBorder="1" applyAlignment="1">
      <alignment horizontal="center" vertical="center" wrapText="1"/>
    </xf>
    <xf numFmtId="0" fontId="81" fillId="34" borderId="30" xfId="162" quotePrefix="1" applyFont="1" applyFill="1" applyBorder="1" applyAlignment="1">
      <alignment horizontal="center" vertical="center"/>
    </xf>
    <xf numFmtId="0" fontId="112" fillId="4" borderId="0" xfId="0" quotePrefix="1" applyFont="1" applyFill="1" applyAlignment="1">
      <alignment horizontal="center" vertical="center" wrapText="1"/>
    </xf>
    <xf numFmtId="0" fontId="109" fillId="4" borderId="4" xfId="0" quotePrefix="1" applyFont="1" applyFill="1" applyBorder="1" applyAlignment="1">
      <alignment horizontal="left" vertical="center" wrapText="1"/>
    </xf>
    <xf numFmtId="0" fontId="109" fillId="4" borderId="4" xfId="0" applyFont="1" applyFill="1" applyBorder="1" applyAlignment="1">
      <alignment horizontal="left" vertical="center" wrapText="1"/>
    </xf>
    <xf numFmtId="0" fontId="42" fillId="35" borderId="26" xfId="0" applyFont="1" applyFill="1" applyBorder="1" applyAlignment="1">
      <alignment horizontal="center" vertical="center"/>
    </xf>
    <xf numFmtId="0" fontId="42" fillId="35" borderId="4" xfId="0" applyFont="1" applyFill="1" applyBorder="1" applyAlignment="1">
      <alignment horizontal="center" vertical="center"/>
    </xf>
    <xf numFmtId="0" fontId="75" fillId="4" borderId="0" xfId="0" applyFont="1" applyFill="1" applyBorder="1" applyAlignment="1">
      <alignment horizontal="center" vertical="center" wrapText="1"/>
    </xf>
    <xf numFmtId="0" fontId="68" fillId="4" borderId="0" xfId="0" applyFont="1" applyFill="1" applyBorder="1" applyAlignment="1">
      <alignment horizontal="left" vertical="center" wrapText="1"/>
    </xf>
    <xf numFmtId="0" fontId="42" fillId="35" borderId="26" xfId="0" applyNumberFormat="1" applyFont="1" applyFill="1" applyBorder="1" applyAlignment="1">
      <alignment horizontal="center" vertical="center"/>
    </xf>
    <xf numFmtId="0" fontId="42" fillId="35" borderId="4" xfId="0" applyNumberFormat="1" applyFont="1" applyFill="1" applyBorder="1" applyAlignment="1">
      <alignment horizontal="center" vertical="center"/>
    </xf>
    <xf numFmtId="0" fontId="68" fillId="4" borderId="26" xfId="0" quotePrefix="1" applyFont="1" applyFill="1" applyBorder="1" applyAlignment="1">
      <alignment horizontal="left" vertical="center" wrapText="1"/>
    </xf>
    <xf numFmtId="0" fontId="68" fillId="4" borderId="26" xfId="0" applyFont="1" applyFill="1" applyBorder="1" applyAlignment="1">
      <alignment horizontal="left" vertical="center" wrapText="1"/>
    </xf>
    <xf numFmtId="0" fontId="42" fillId="35" borderId="25" xfId="0" applyFont="1" applyFill="1" applyBorder="1" applyAlignment="1">
      <alignment horizontal="center" vertical="center"/>
    </xf>
    <xf numFmtId="0" fontId="42" fillId="35" borderId="25" xfId="0" applyNumberFormat="1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75" fillId="35" borderId="26" xfId="0" quotePrefix="1" applyFont="1" applyFill="1" applyBorder="1" applyAlignment="1">
      <alignment horizontal="center" vertical="center" wrapText="1"/>
    </xf>
    <xf numFmtId="0" fontId="75" fillId="35" borderId="26" xfId="0" applyFont="1" applyFill="1" applyBorder="1" applyAlignment="1">
      <alignment horizontal="center" vertical="center" wrapText="1"/>
    </xf>
    <xf numFmtId="0" fontId="68" fillId="4" borderId="0" xfId="0" quotePrefix="1" applyFont="1" applyFill="1" applyBorder="1" applyAlignment="1">
      <alignment horizontal="left" vertical="center" wrapText="1"/>
    </xf>
    <xf numFmtId="0" fontId="42" fillId="35" borderId="27" xfId="0" applyNumberFormat="1" applyFont="1" applyFill="1" applyBorder="1" applyAlignment="1">
      <alignment horizontal="center" vertical="center"/>
    </xf>
    <xf numFmtId="0" fontId="42" fillId="35" borderId="27" xfId="0" applyFont="1" applyFill="1" applyBorder="1" applyAlignment="1">
      <alignment horizontal="center" vertical="center"/>
    </xf>
    <xf numFmtId="0" fontId="109" fillId="4" borderId="0" xfId="0" applyFont="1" applyFill="1" applyBorder="1" applyAlignment="1">
      <alignment horizontal="left" vertical="center" wrapText="1"/>
    </xf>
    <xf numFmtId="0" fontId="110" fillId="36" borderId="4" xfId="0" quotePrefix="1" applyFont="1" applyFill="1" applyBorder="1" applyAlignment="1">
      <alignment horizontal="left" vertical="center" wrapText="1"/>
    </xf>
    <xf numFmtId="0" fontId="110" fillId="36" borderId="4" xfId="0" applyFont="1" applyFill="1" applyBorder="1" applyAlignment="1">
      <alignment horizontal="left" vertical="center" wrapText="1"/>
    </xf>
    <xf numFmtId="0" fontId="71" fillId="38" borderId="26" xfId="0" applyFont="1" applyFill="1" applyBorder="1" applyAlignment="1">
      <alignment horizontal="center" vertical="center"/>
    </xf>
    <xf numFmtId="0" fontId="71" fillId="38" borderId="4" xfId="0" applyFont="1" applyFill="1" applyBorder="1" applyAlignment="1">
      <alignment horizontal="center" vertical="center"/>
    </xf>
    <xf numFmtId="0" fontId="70" fillId="38" borderId="26" xfId="0" quotePrefix="1" applyFont="1" applyFill="1" applyBorder="1" applyAlignment="1">
      <alignment horizontal="center" vertical="center" wrapText="1"/>
    </xf>
    <xf numFmtId="0" fontId="70" fillId="38" borderId="26" xfId="0" applyFont="1" applyFill="1" applyBorder="1" applyAlignment="1">
      <alignment horizontal="center" vertical="center" wrapText="1"/>
    </xf>
    <xf numFmtId="0" fontId="72" fillId="36" borderId="0" xfId="0" applyFont="1" applyFill="1" applyBorder="1" applyAlignment="1">
      <alignment horizontal="left" vertical="center" wrapText="1"/>
    </xf>
    <xf numFmtId="0" fontId="71" fillId="38" borderId="26" xfId="0" applyNumberFormat="1" applyFont="1" applyFill="1" applyBorder="1" applyAlignment="1">
      <alignment horizontal="center" vertical="center"/>
    </xf>
    <xf numFmtId="0" fontId="51" fillId="0" borderId="0" xfId="157" applyFont="1" applyAlignment="1">
      <alignment horizontal="center" vertical="center"/>
    </xf>
    <xf numFmtId="10" fontId="74" fillId="0" borderId="0" xfId="156" applyNumberFormat="1" applyFont="1" applyFill="1" applyBorder="1" applyAlignment="1">
      <alignment horizontal="center" vertical="center" wrapText="1"/>
    </xf>
    <xf numFmtId="170" fontId="65" fillId="0" borderId="0" xfId="157" applyNumberFormat="1" applyFont="1" applyFill="1" applyBorder="1" applyAlignment="1">
      <alignment horizontal="right" wrapText="1"/>
    </xf>
    <xf numFmtId="3" fontId="79" fillId="4" borderId="23" xfId="156" quotePrefix="1" applyNumberFormat="1" applyFont="1" applyFill="1" applyBorder="1" applyAlignment="1">
      <alignment horizontal="left" vertical="center"/>
    </xf>
  </cellXfs>
  <cellStyles count="164">
    <cellStyle name="20% - Accent1" xfId="2"/>
    <cellStyle name="20% - Accent2" xfId="3"/>
    <cellStyle name="20% - Accent3" xfId="4"/>
    <cellStyle name="20% - Accent4" xfId="5"/>
    <cellStyle name="20% - Accent5" xfId="156"/>
    <cellStyle name="20% - Accent6" xfId="6"/>
    <cellStyle name="20% - Cor1 2" xfId="7"/>
    <cellStyle name="20% - Cor1 2 2" xfId="137"/>
    <cellStyle name="20% - Cor1 3" xfId="8"/>
    <cellStyle name="20% - Cor1 4" xfId="9"/>
    <cellStyle name="20% - Cor1 5" xfId="141"/>
    <cellStyle name="20% - Cor2 2" xfId="10"/>
    <cellStyle name="20% - Cor3 2" xfId="11"/>
    <cellStyle name="20% - Cor4 2" xfId="12"/>
    <cellStyle name="20% - Cor5" xfId="161" builtinId="46"/>
    <cellStyle name="20% - Cor5 2" xfId="13"/>
    <cellStyle name="20% - Cor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Cor1 2" xfId="21"/>
    <cellStyle name="40% - Cor2 2" xfId="22"/>
    <cellStyle name="40% - Cor3 2" xfId="23"/>
    <cellStyle name="40% - Cor4 2" xfId="24"/>
    <cellStyle name="40% - Cor5 2" xfId="25"/>
    <cellStyle name="40% - Cor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Cor1 2" xfId="33"/>
    <cellStyle name="60% - Cor2 2" xfId="34"/>
    <cellStyle name="60% - Cor3 2" xfId="35"/>
    <cellStyle name="60% - Cor4 2" xfId="36"/>
    <cellStyle name="60% - Cor5 2" xfId="37"/>
    <cellStyle name="60% - Cor6 2" xfId="38"/>
    <cellStyle name="Accent1" xfId="39"/>
    <cellStyle name="Accent2" xfId="40"/>
    <cellStyle name="Accent3" xfId="41"/>
    <cellStyle name="Accent4" xfId="42"/>
    <cellStyle name="Accent5" xfId="155"/>
    <cellStyle name="Accent6" xfId="43"/>
    <cellStyle name="annee semestre" xfId="44"/>
    <cellStyle name="Bad" xfId="45"/>
    <cellStyle name="CABECALHO" xfId="46"/>
    <cellStyle name="Cabeçalho 1 2" xfId="47"/>
    <cellStyle name="CABECALHO 2" xfId="142"/>
    <cellStyle name="Cabeçalho 2 2" xfId="48"/>
    <cellStyle name="Cabeçalho 3 2" xfId="49"/>
    <cellStyle name="Cabeçalho 4 2" xfId="50"/>
    <cellStyle name="Calculation" xfId="51"/>
    <cellStyle name="Cálculo 2" xfId="52"/>
    <cellStyle name="Célula Ligada 2" xfId="53"/>
    <cellStyle name="Check Cell" xfId="54"/>
    <cellStyle name="Cor1 2" xfId="55"/>
    <cellStyle name="Cor2 2" xfId="56"/>
    <cellStyle name="Cor3 2" xfId="57"/>
    <cellStyle name="Cor4 2" xfId="58"/>
    <cellStyle name="Cor5 2" xfId="59"/>
    <cellStyle name="Cor6 2" xfId="60"/>
    <cellStyle name="Correcto 2" xfId="61"/>
    <cellStyle name="DADOS" xfId="62"/>
    <cellStyle name="DADOS 2" xfId="143"/>
    <cellStyle name="données" xfId="63"/>
    <cellStyle name="donnéesbord" xfId="64"/>
    <cellStyle name="Entrada 2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Hiperligação" xfId="163" builtinId="8"/>
    <cellStyle name="Hiperligação 2" xfId="72"/>
    <cellStyle name="Hiperligação 3" xfId="73"/>
    <cellStyle name="Hiperligação 4" xfId="144"/>
    <cellStyle name="Incorrecto 2" xfId="74"/>
    <cellStyle name="Input" xfId="75"/>
    <cellStyle name="LineBottom2" xfId="76"/>
    <cellStyle name="LineBottom3" xfId="77"/>
    <cellStyle name="Linha1" xfId="139"/>
    <cellStyle name="Linked Cell" xfId="78"/>
    <cellStyle name="Moeda 2" xfId="145"/>
    <cellStyle name="Neutral" xfId="79"/>
    <cellStyle name="Neutro 2" xfId="80"/>
    <cellStyle name="Normal" xfId="0" builtinId="0"/>
    <cellStyle name="Normal 10" xfId="146"/>
    <cellStyle name="Normal 11" xfId="147"/>
    <cellStyle name="Normal 12" xfId="148"/>
    <cellStyle name="Normal 2" xfId="1"/>
    <cellStyle name="Normal 2 2" xfId="81"/>
    <cellStyle name="Normal 2 3" xfId="138"/>
    <cellStyle name="Normal 2 4" xfId="158"/>
    <cellStyle name="Normal 3" xfId="82"/>
    <cellStyle name="Normal 3 2" xfId="136"/>
    <cellStyle name="Normal 4" xfId="83"/>
    <cellStyle name="Normal 5" xfId="84"/>
    <cellStyle name="Normal 6" xfId="85"/>
    <cellStyle name="Normal 6 2" xfId="86"/>
    <cellStyle name="Normal 6 3" xfId="154"/>
    <cellStyle name="Normal 7" xfId="87"/>
    <cellStyle name="Normal 8" xfId="149"/>
    <cellStyle name="Normal 9" xfId="140"/>
    <cellStyle name="Normal_08_2009_Modelo_Trocas 2" xfId="157"/>
    <cellStyle name="Normal_PRINCIP" xfId="159"/>
    <cellStyle name="Normal_Tarifs préférentiels PAR zone et SH2  2" xfId="162"/>
    <cellStyle name="Nota 2" xfId="88"/>
    <cellStyle name="Nota 3" xfId="89"/>
    <cellStyle name="Note" xfId="90"/>
    <cellStyle name="Note 2" xfId="150"/>
    <cellStyle name="notes" xfId="91"/>
    <cellStyle name="NUMLINHA" xfId="92"/>
    <cellStyle name="NUMLINHA 2" xfId="151"/>
    <cellStyle name="Output" xfId="93"/>
    <cellStyle name="Percent 2" xfId="94"/>
    <cellStyle name="Percentagem" xfId="160" builtinId="5"/>
    <cellStyle name="QDTITULO" xfId="95"/>
    <cellStyle name="QDTITULO 2" xfId="152"/>
    <cellStyle name="Saída 2" xfId="96"/>
    <cellStyle name="semestre" xfId="97"/>
    <cellStyle name="ss1" xfId="98"/>
    <cellStyle name="ss10" xfId="99"/>
    <cellStyle name="ss11" xfId="100"/>
    <cellStyle name="ss12" xfId="101"/>
    <cellStyle name="ss13" xfId="102"/>
    <cellStyle name="ss14" xfId="103"/>
    <cellStyle name="ss15" xfId="104"/>
    <cellStyle name="ss16" xfId="105"/>
    <cellStyle name="ss17" xfId="106"/>
    <cellStyle name="ss18" xfId="107"/>
    <cellStyle name="ss19" xfId="108"/>
    <cellStyle name="ss2" xfId="109"/>
    <cellStyle name="ss20" xfId="110"/>
    <cellStyle name="ss21" xfId="111"/>
    <cellStyle name="ss22" xfId="112"/>
    <cellStyle name="ss23" xfId="113"/>
    <cellStyle name="ss24" xfId="114"/>
    <cellStyle name="ss3" xfId="115"/>
    <cellStyle name="ss4" xfId="116"/>
    <cellStyle name="ss5" xfId="117"/>
    <cellStyle name="ss6" xfId="118"/>
    <cellStyle name="ss7" xfId="119"/>
    <cellStyle name="ss8" xfId="120"/>
    <cellStyle name="ss9" xfId="121"/>
    <cellStyle name="Standard_WBBasis" xfId="122"/>
    <cellStyle name="tête chapitre" xfId="123"/>
    <cellStyle name="Texto de Aviso 2" xfId="124"/>
    <cellStyle name="Texto Explicativo 2" xfId="125"/>
    <cellStyle name="TITCOLUNA" xfId="126"/>
    <cellStyle name="TITCOLUNA 2" xfId="153"/>
    <cellStyle name="Title" xfId="127"/>
    <cellStyle name="titre" xfId="128"/>
    <cellStyle name="Título 2" xfId="129"/>
    <cellStyle name="Total 2" xfId="130"/>
    <cellStyle name="Total 3" xfId="131"/>
    <cellStyle name="Verificar Célula 2" xfId="132"/>
    <cellStyle name="Vírgula 2" xfId="133"/>
    <cellStyle name="Warning Text" xfId="134"/>
    <cellStyle name="WithoutLine" xfId="135"/>
  </cellStyles>
  <dxfs count="272"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Frutas, Hortícolas &amp; Flores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956032926531673E-2"/>
          <c:y val="0.10787962962962963"/>
          <c:w val="0.89326885294331337"/>
          <c:h val="0.77104585537918868"/>
        </c:manualLayout>
      </c:layout>
      <c:areaChart>
        <c:grouping val="standard"/>
        <c:varyColors val="0"/>
        <c:ser>
          <c:idx val="5"/>
          <c:order val="2"/>
          <c:tx>
            <c:strRef>
              <c:f>Imp_Exp_Hortofrutícolas!$A$13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</c:dPt>
          <c:dPt>
            <c:idx val="17"/>
            <c:bubble3D val="0"/>
          </c:dPt>
          <c:cat>
            <c:strRef>
              <c:f>Imp_Exp_Hortofrutícolas!$B$2:$V$2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Imp_Exp_Hortofrutícolas!$B$13:$V$13</c:f>
              <c:numCache>
                <c:formatCode>#,##0</c:formatCode>
                <c:ptCount val="21"/>
                <c:pt idx="0">
                  <c:v>-452.69965100000002</c:v>
                </c:pt>
                <c:pt idx="1">
                  <c:v>-525.8084429999999</c:v>
                </c:pt>
                <c:pt idx="2">
                  <c:v>-475.68084599999997</c:v>
                </c:pt>
                <c:pt idx="3">
                  <c:v>-469.70342300000016</c:v>
                </c:pt>
                <c:pt idx="4">
                  <c:v>-469.05989699999998</c:v>
                </c:pt>
                <c:pt idx="5">
                  <c:v>-441.65595300000012</c:v>
                </c:pt>
                <c:pt idx="6">
                  <c:v>-454.31746399999997</c:v>
                </c:pt>
                <c:pt idx="7">
                  <c:v>-464.68382200000008</c:v>
                </c:pt>
                <c:pt idx="8">
                  <c:v>-437.88336699999991</c:v>
                </c:pt>
                <c:pt idx="9">
                  <c:v>-347.81655600000022</c:v>
                </c:pt>
                <c:pt idx="10">
                  <c:v>-425.87298099999987</c:v>
                </c:pt>
                <c:pt idx="11">
                  <c:v>-315.46504899999968</c:v>
                </c:pt>
                <c:pt idx="12">
                  <c:v>-152.46021399999995</c:v>
                </c:pt>
                <c:pt idx="13">
                  <c:v>-238.84165199999995</c:v>
                </c:pt>
                <c:pt idx="14">
                  <c:v>-94.636282000000165</c:v>
                </c:pt>
                <c:pt idx="15">
                  <c:v>-49.525493999999981</c:v>
                </c:pt>
                <c:pt idx="16">
                  <c:v>-222.57861900000012</c:v>
                </c:pt>
                <c:pt idx="17">
                  <c:v>-152.21967100000006</c:v>
                </c:pt>
                <c:pt idx="18">
                  <c:v>-228.92131699999982</c:v>
                </c:pt>
                <c:pt idx="19">
                  <c:v>-143.77189299999986</c:v>
                </c:pt>
                <c:pt idx="20">
                  <c:v>-328.18012969999972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265024"/>
        <c:axId val="2069264480"/>
      </c:areaChart>
      <c:barChart>
        <c:barDir val="col"/>
        <c:grouping val="clustered"/>
        <c:varyColors val="0"/>
        <c:ser>
          <c:idx val="3"/>
          <c:order val="0"/>
          <c:tx>
            <c:strRef>
              <c:f>Imp_Exp_Hortofrutícolas!$A$7</c:f>
              <c:strCache>
                <c:ptCount val="1"/>
                <c:pt idx="0">
                  <c:v>Total de 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</c:dPt>
          <c:cat>
            <c:strRef>
              <c:f>Imp_Exp_Hortofrutícolas!$B$2:$V$2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Imp_Exp_Hortofrutícolas!$B$7:$V$7</c:f>
              <c:numCache>
                <c:formatCode>#,##0</c:formatCode>
                <c:ptCount val="21"/>
                <c:pt idx="0">
                  <c:v>298.96983299999999</c:v>
                </c:pt>
                <c:pt idx="1">
                  <c:v>344.27297500000003</c:v>
                </c:pt>
                <c:pt idx="2">
                  <c:v>380.479558</c:v>
                </c:pt>
                <c:pt idx="3">
                  <c:v>410.52253399999995</c:v>
                </c:pt>
                <c:pt idx="4">
                  <c:v>437.37411699999996</c:v>
                </c:pt>
                <c:pt idx="5">
                  <c:v>440.97729599999997</c:v>
                </c:pt>
                <c:pt idx="6">
                  <c:v>496.48388399999999</c:v>
                </c:pt>
                <c:pt idx="7">
                  <c:v>601.74588099999994</c:v>
                </c:pt>
                <c:pt idx="8">
                  <c:v>699.012338</c:v>
                </c:pt>
                <c:pt idx="9">
                  <c:v>729.67099899999994</c:v>
                </c:pt>
                <c:pt idx="10">
                  <c:v>780.30730800000003</c:v>
                </c:pt>
                <c:pt idx="11">
                  <c:v>836.62166700000012</c:v>
                </c:pt>
                <c:pt idx="12">
                  <c:v>920.93402300000002</c:v>
                </c:pt>
                <c:pt idx="13">
                  <c:v>999.93558900000005</c:v>
                </c:pt>
                <c:pt idx="14">
                  <c:v>1101.401852</c:v>
                </c:pt>
                <c:pt idx="15">
                  <c:v>1213.9909130000001</c:v>
                </c:pt>
                <c:pt idx="16">
                  <c:v>1273.506333</c:v>
                </c:pt>
                <c:pt idx="17">
                  <c:v>1469.709525</c:v>
                </c:pt>
                <c:pt idx="18">
                  <c:v>1492.9331420000001</c:v>
                </c:pt>
                <c:pt idx="19">
                  <c:v>1612.2061620000002</c:v>
                </c:pt>
                <c:pt idx="20">
                  <c:v>827.05279645000019</c:v>
                </c:pt>
              </c:numCache>
            </c:numRef>
          </c:val>
        </c:ser>
        <c:ser>
          <c:idx val="4"/>
          <c:order val="1"/>
          <c:tx>
            <c:strRef>
              <c:f>Imp_Exp_Hortofrutícolas!$A$12</c:f>
              <c:strCache>
                <c:ptCount val="1"/>
                <c:pt idx="0">
                  <c:v>Total de 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</c:dPt>
          <c:cat>
            <c:strRef>
              <c:f>Imp_Exp_Hortofrutícolas!$B$2:$V$2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Imp_Exp_Hortofrutícolas!$B$12:$V$12</c:f>
              <c:numCache>
                <c:formatCode>#,##0</c:formatCode>
                <c:ptCount val="21"/>
                <c:pt idx="0">
                  <c:v>751.66948400000001</c:v>
                </c:pt>
                <c:pt idx="1">
                  <c:v>870.08141799999999</c:v>
                </c:pt>
                <c:pt idx="2">
                  <c:v>856.16040399999997</c:v>
                </c:pt>
                <c:pt idx="3">
                  <c:v>880.22595700000011</c:v>
                </c:pt>
                <c:pt idx="4">
                  <c:v>906.43401399999993</c:v>
                </c:pt>
                <c:pt idx="5">
                  <c:v>882.63324900000009</c:v>
                </c:pt>
                <c:pt idx="6">
                  <c:v>950.80134799999996</c:v>
                </c:pt>
                <c:pt idx="7">
                  <c:v>1066.429703</c:v>
                </c:pt>
                <c:pt idx="8">
                  <c:v>1136.8957049999999</c:v>
                </c:pt>
                <c:pt idx="9">
                  <c:v>1077.4875550000002</c:v>
                </c:pt>
                <c:pt idx="10">
                  <c:v>1206.1802889999999</c:v>
                </c:pt>
                <c:pt idx="11">
                  <c:v>1152.0867159999998</c:v>
                </c:pt>
                <c:pt idx="12">
                  <c:v>1073.394237</c:v>
                </c:pt>
                <c:pt idx="13">
                  <c:v>1238.777241</c:v>
                </c:pt>
                <c:pt idx="14">
                  <c:v>1196.0381340000001</c:v>
                </c:pt>
                <c:pt idx="15">
                  <c:v>1263.5164070000001</c:v>
                </c:pt>
                <c:pt idx="16">
                  <c:v>1496.0849520000002</c:v>
                </c:pt>
                <c:pt idx="17">
                  <c:v>1621.929196</c:v>
                </c:pt>
                <c:pt idx="18">
                  <c:v>1721.8544589999999</c:v>
                </c:pt>
                <c:pt idx="19">
                  <c:v>1755.978055</c:v>
                </c:pt>
                <c:pt idx="20">
                  <c:v>1155.2329261499999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265024"/>
        <c:axId val="2069264480"/>
      </c:barChart>
      <c:catAx>
        <c:axId val="206926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69264480"/>
        <c:crosses val="autoZero"/>
        <c:auto val="1"/>
        <c:lblAlgn val="ctr"/>
        <c:lblOffset val="100"/>
        <c:noMultiLvlLbl val="0"/>
      </c:catAx>
      <c:valAx>
        <c:axId val="206926448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2855263183054104E-2"/>
              <c:y val="0.2312358906525573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69265024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40549949774796668"/>
          <c:y val="0.89430599647266329"/>
          <c:w val="0.20610666534987579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Pasta de madeira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8947450629275948"/>
          <c:h val="0.73744797178130506"/>
        </c:manualLayout>
      </c:layout>
      <c:areaChart>
        <c:grouping val="standard"/>
        <c:varyColors val="0"/>
        <c:ser>
          <c:idx val="5"/>
          <c:order val="2"/>
          <c:tx>
            <c:strRef>
              <c:f>'Imp_Exp_Pasta madeira'!$A$5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</c:dPt>
          <c:dPt>
            <c:idx val="17"/>
            <c:bubble3D val="0"/>
          </c:dPt>
          <c:cat>
            <c:strRef>
              <c:f>'Imp_Exp_Pasta madeira'!$B$2:$V$2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'Imp_Exp_Pasta madeira'!$B$5:$V$5</c:f>
              <c:numCache>
                <c:formatCode>#,##0</c:formatCode>
                <c:ptCount val="21"/>
                <c:pt idx="0">
                  <c:v>529.88710700000001</c:v>
                </c:pt>
                <c:pt idx="1">
                  <c:v>383.69795399999998</c:v>
                </c:pt>
                <c:pt idx="2">
                  <c:v>361.51615499999997</c:v>
                </c:pt>
                <c:pt idx="3">
                  <c:v>341.831816</c:v>
                </c:pt>
                <c:pt idx="4">
                  <c:v>340.22056800000001</c:v>
                </c:pt>
                <c:pt idx="5">
                  <c:v>389.12204199999996</c:v>
                </c:pt>
                <c:pt idx="6">
                  <c:v>442.73306099999996</c:v>
                </c:pt>
                <c:pt idx="7">
                  <c:v>462.19606599999997</c:v>
                </c:pt>
                <c:pt idx="8">
                  <c:v>430.50897699999996</c:v>
                </c:pt>
                <c:pt idx="9">
                  <c:v>383.17289499999998</c:v>
                </c:pt>
                <c:pt idx="10">
                  <c:v>491.61277999999999</c:v>
                </c:pt>
                <c:pt idx="11">
                  <c:v>478.93193500000007</c:v>
                </c:pt>
                <c:pt idx="12">
                  <c:v>476.64604700000001</c:v>
                </c:pt>
                <c:pt idx="13">
                  <c:v>469.05836199999999</c:v>
                </c:pt>
                <c:pt idx="14">
                  <c:v>439.00919200000004</c:v>
                </c:pt>
                <c:pt idx="15">
                  <c:v>558.64150699999993</c:v>
                </c:pt>
                <c:pt idx="16">
                  <c:v>549.55831699999999</c:v>
                </c:pt>
                <c:pt idx="17">
                  <c:v>548.28067600000008</c:v>
                </c:pt>
                <c:pt idx="18">
                  <c:v>546.00203600000009</c:v>
                </c:pt>
                <c:pt idx="19">
                  <c:v>540.26522399999999</c:v>
                </c:pt>
                <c:pt idx="20">
                  <c:v>458.14463584999999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272640"/>
        <c:axId val="2069273728"/>
      </c:areaChart>
      <c:barChart>
        <c:barDir val="col"/>
        <c:grouping val="clustered"/>
        <c:varyColors val="0"/>
        <c:ser>
          <c:idx val="3"/>
          <c:order val="0"/>
          <c:tx>
            <c:strRef>
              <c:f>'Imp_Exp_Pasta madeira'!$A$3</c:f>
              <c:strCache>
                <c:ptCount val="1"/>
                <c:pt idx="0">
                  <c:v>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</c:dPt>
          <c:cat>
            <c:strRef>
              <c:f>'Imp_Exp_Pasta madeira'!$B$2:$V$2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'Imp_Exp_Pasta madeira'!$B$3:$V$3</c:f>
              <c:numCache>
                <c:formatCode>#,##0</c:formatCode>
                <c:ptCount val="21"/>
                <c:pt idx="0">
                  <c:v>603.256665</c:v>
                </c:pt>
                <c:pt idx="1">
                  <c:v>476.099783</c:v>
                </c:pt>
                <c:pt idx="2">
                  <c:v>429.58619299999998</c:v>
                </c:pt>
                <c:pt idx="3">
                  <c:v>401.11949399999997</c:v>
                </c:pt>
                <c:pt idx="4">
                  <c:v>394.74756500000001</c:v>
                </c:pt>
                <c:pt idx="5">
                  <c:v>421.25855799999999</c:v>
                </c:pt>
                <c:pt idx="6">
                  <c:v>480.68384099999997</c:v>
                </c:pt>
                <c:pt idx="7">
                  <c:v>506.188761</c:v>
                </c:pt>
                <c:pt idx="8">
                  <c:v>478.34454399999998</c:v>
                </c:pt>
                <c:pt idx="9">
                  <c:v>424.81723199999999</c:v>
                </c:pt>
                <c:pt idx="10">
                  <c:v>564.03490099999999</c:v>
                </c:pt>
                <c:pt idx="11">
                  <c:v>534.14200200000005</c:v>
                </c:pt>
                <c:pt idx="12">
                  <c:v>526.51354000000003</c:v>
                </c:pt>
                <c:pt idx="13">
                  <c:v>534.27397199999996</c:v>
                </c:pt>
                <c:pt idx="14">
                  <c:v>506.34794300000004</c:v>
                </c:pt>
                <c:pt idx="15">
                  <c:v>633.12140699999998</c:v>
                </c:pt>
                <c:pt idx="16">
                  <c:v>629.74970299999995</c:v>
                </c:pt>
                <c:pt idx="17">
                  <c:v>647.85988300000008</c:v>
                </c:pt>
                <c:pt idx="18">
                  <c:v>673.26840700000002</c:v>
                </c:pt>
                <c:pt idx="19">
                  <c:v>640.053946</c:v>
                </c:pt>
                <c:pt idx="20">
                  <c:v>525.27341699999999</c:v>
                </c:pt>
              </c:numCache>
            </c:numRef>
          </c:val>
        </c:ser>
        <c:ser>
          <c:idx val="4"/>
          <c:order val="1"/>
          <c:tx>
            <c:strRef>
              <c:f>'Imp_Exp_Pasta madeira'!$A$4</c:f>
              <c:strCache>
                <c:ptCount val="1"/>
                <c:pt idx="0">
                  <c:v>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</c:dPt>
          <c:cat>
            <c:strRef>
              <c:f>'Imp_Exp_Pasta madeira'!$B$2:$V$2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'Imp_Exp_Pasta madeira'!$B$4:$V$4</c:f>
              <c:numCache>
                <c:formatCode>#,##0</c:formatCode>
                <c:ptCount val="21"/>
                <c:pt idx="0">
                  <c:v>73.369557999999998</c:v>
                </c:pt>
                <c:pt idx="1">
                  <c:v>92.401829000000006</c:v>
                </c:pt>
                <c:pt idx="2">
                  <c:v>68.070037999999997</c:v>
                </c:pt>
                <c:pt idx="3">
                  <c:v>59.287678</c:v>
                </c:pt>
                <c:pt idx="4">
                  <c:v>54.526997000000001</c:v>
                </c:pt>
                <c:pt idx="5">
                  <c:v>32.136516</c:v>
                </c:pt>
                <c:pt idx="6">
                  <c:v>37.950780000000002</c:v>
                </c:pt>
                <c:pt idx="7">
                  <c:v>43.992694999999998</c:v>
                </c:pt>
                <c:pt idx="8">
                  <c:v>47.835566999999998</c:v>
                </c:pt>
                <c:pt idx="9">
                  <c:v>41.644337</c:v>
                </c:pt>
                <c:pt idx="10">
                  <c:v>72.422121000000004</c:v>
                </c:pt>
                <c:pt idx="11">
                  <c:v>55.210067000000002</c:v>
                </c:pt>
                <c:pt idx="12">
                  <c:v>49.867493000000003</c:v>
                </c:pt>
                <c:pt idx="13">
                  <c:v>65.215609999999998</c:v>
                </c:pt>
                <c:pt idx="14">
                  <c:v>67.338751000000002</c:v>
                </c:pt>
                <c:pt idx="15">
                  <c:v>74.479900000000001</c:v>
                </c:pt>
                <c:pt idx="16">
                  <c:v>80.191385999999994</c:v>
                </c:pt>
                <c:pt idx="17">
                  <c:v>99.579206999999997</c:v>
                </c:pt>
                <c:pt idx="18">
                  <c:v>127.26637099999999</c:v>
                </c:pt>
                <c:pt idx="19">
                  <c:v>99.788721999999993</c:v>
                </c:pt>
                <c:pt idx="20">
                  <c:v>67.12878114999998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272640"/>
        <c:axId val="2069273728"/>
      </c:barChart>
      <c:catAx>
        <c:axId val="206927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69273728"/>
        <c:crosses val="autoZero"/>
        <c:auto val="1"/>
        <c:lblAlgn val="ctr"/>
        <c:lblOffset val="100"/>
        <c:noMultiLvlLbl val="0"/>
      </c:catAx>
      <c:valAx>
        <c:axId val="206927372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69272640"/>
        <c:crosses val="autoZero"/>
        <c:crossBetween val="between"/>
        <c:majorUnit val="200"/>
      </c:valAx>
    </c:plotArea>
    <c:legend>
      <c:legendPos val="b"/>
      <c:layout>
        <c:manualLayout>
          <c:xMode val="edge"/>
          <c:yMode val="edge"/>
          <c:x val="0.40322288816823526"/>
          <c:y val="0.90550529100529098"/>
          <c:w val="0.16813436913108912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Papel e cartão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8947450629275948"/>
          <c:h val="0.73744797178130506"/>
        </c:manualLayout>
      </c:layout>
      <c:areaChart>
        <c:grouping val="standard"/>
        <c:varyColors val="0"/>
        <c:ser>
          <c:idx val="5"/>
          <c:order val="2"/>
          <c:tx>
            <c:strRef>
              <c:f>'Imp_Exp_Papel e cartão'!$A$5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</c:dPt>
          <c:dPt>
            <c:idx val="17"/>
            <c:bubble3D val="0"/>
          </c:dPt>
          <c:cat>
            <c:strRef>
              <c:f>'Imp_Exp_Papel e cartão'!$B$2:$V$2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'Imp_Exp_Papel e cartão'!$B$5:$V$5</c:f>
              <c:numCache>
                <c:formatCode>#,##0</c:formatCode>
                <c:ptCount val="21"/>
                <c:pt idx="0">
                  <c:v>-108.96761299999991</c:v>
                </c:pt>
                <c:pt idx="1">
                  <c:v>-131.29439400000001</c:v>
                </c:pt>
                <c:pt idx="2">
                  <c:v>-86.94502</c:v>
                </c:pt>
                <c:pt idx="3">
                  <c:v>9.0981339999999591</c:v>
                </c:pt>
                <c:pt idx="4">
                  <c:v>-36.197883999999931</c:v>
                </c:pt>
                <c:pt idx="5">
                  <c:v>-36.668903999999998</c:v>
                </c:pt>
                <c:pt idx="6">
                  <c:v>11.520224000000098</c:v>
                </c:pt>
                <c:pt idx="7">
                  <c:v>-16.566387999999961</c:v>
                </c:pt>
                <c:pt idx="8">
                  <c:v>22.968403999999964</c:v>
                </c:pt>
                <c:pt idx="9">
                  <c:v>67.405381000000034</c:v>
                </c:pt>
                <c:pt idx="10">
                  <c:v>355.58462699999995</c:v>
                </c:pt>
                <c:pt idx="11">
                  <c:v>440.073443</c:v>
                </c:pt>
                <c:pt idx="12">
                  <c:v>676.24605199999996</c:v>
                </c:pt>
                <c:pt idx="13">
                  <c:v>751.02537199999983</c:v>
                </c:pt>
                <c:pt idx="14">
                  <c:v>720.72612400000003</c:v>
                </c:pt>
                <c:pt idx="15">
                  <c:v>751.65553099999988</c:v>
                </c:pt>
                <c:pt idx="16">
                  <c:v>791.73389599999996</c:v>
                </c:pt>
                <c:pt idx="17">
                  <c:v>791.85760800000003</c:v>
                </c:pt>
                <c:pt idx="18">
                  <c:v>846.86089600000014</c:v>
                </c:pt>
                <c:pt idx="19">
                  <c:v>852.47212000000013</c:v>
                </c:pt>
                <c:pt idx="20">
                  <c:v>333.62938044999976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278080"/>
        <c:axId val="2069274816"/>
      </c:areaChart>
      <c:barChart>
        <c:barDir val="col"/>
        <c:grouping val="clustered"/>
        <c:varyColors val="0"/>
        <c:ser>
          <c:idx val="3"/>
          <c:order val="0"/>
          <c:tx>
            <c:strRef>
              <c:f>'Imp_Exp_Papel e cartão'!$A$3</c:f>
              <c:strCache>
                <c:ptCount val="1"/>
                <c:pt idx="0">
                  <c:v>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</c:dPt>
          <c:cat>
            <c:strRef>
              <c:f>'Imp_Exp_Papel e cartão'!$B$2:$V$2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'Imp_Exp_Papel e cartão'!$B$3:$V$3</c:f>
              <c:numCache>
                <c:formatCode>#,##0</c:formatCode>
                <c:ptCount val="21"/>
                <c:pt idx="0">
                  <c:v>776.48786900000005</c:v>
                </c:pt>
                <c:pt idx="1">
                  <c:v>804.54102399999999</c:v>
                </c:pt>
                <c:pt idx="2">
                  <c:v>859.14774999999997</c:v>
                </c:pt>
                <c:pt idx="3">
                  <c:v>950.52106800000001</c:v>
                </c:pt>
                <c:pt idx="4">
                  <c:v>929.07033000000001</c:v>
                </c:pt>
                <c:pt idx="5">
                  <c:v>941.43898000000002</c:v>
                </c:pt>
                <c:pt idx="6">
                  <c:v>1050.499176</c:v>
                </c:pt>
                <c:pt idx="7">
                  <c:v>1119.5743050000001</c:v>
                </c:pt>
                <c:pt idx="8">
                  <c:v>1158.688985</c:v>
                </c:pt>
                <c:pt idx="9">
                  <c:v>1118.465944</c:v>
                </c:pt>
                <c:pt idx="10">
                  <c:v>1474.1564699999999</c:v>
                </c:pt>
                <c:pt idx="11">
                  <c:v>1572.2115200000001</c:v>
                </c:pt>
                <c:pt idx="12">
                  <c:v>1601.243062</c:v>
                </c:pt>
                <c:pt idx="13">
                  <c:v>1696.9774849999999</c:v>
                </c:pt>
                <c:pt idx="14">
                  <c:v>1707.8326420000001</c:v>
                </c:pt>
                <c:pt idx="15">
                  <c:v>1762.072461</c:v>
                </c:pt>
                <c:pt idx="16">
                  <c:v>1776.7279140000001</c:v>
                </c:pt>
                <c:pt idx="17">
                  <c:v>1842.1466820000001</c:v>
                </c:pt>
                <c:pt idx="18">
                  <c:v>1954.8957990000001</c:v>
                </c:pt>
                <c:pt idx="19">
                  <c:v>1961.6244389999999</c:v>
                </c:pt>
                <c:pt idx="20">
                  <c:v>1352.9161952499999</c:v>
                </c:pt>
              </c:numCache>
            </c:numRef>
          </c:val>
        </c:ser>
        <c:ser>
          <c:idx val="4"/>
          <c:order val="1"/>
          <c:tx>
            <c:strRef>
              <c:f>'Imp_Exp_Papel e cartão'!$A$4</c:f>
              <c:strCache>
                <c:ptCount val="1"/>
                <c:pt idx="0">
                  <c:v>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</c:dPt>
          <c:cat>
            <c:strRef>
              <c:f>'Imp_Exp_Papel e cartão'!$B$2:$V$2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'Imp_Exp_Papel e cartão'!$B$4:$V$4</c:f>
              <c:numCache>
                <c:formatCode>#,##0</c:formatCode>
                <c:ptCount val="21"/>
                <c:pt idx="0">
                  <c:v>885.45548199999996</c:v>
                </c:pt>
                <c:pt idx="1">
                  <c:v>935.835418</c:v>
                </c:pt>
                <c:pt idx="2">
                  <c:v>946.09276999999997</c:v>
                </c:pt>
                <c:pt idx="3">
                  <c:v>941.42293400000005</c:v>
                </c:pt>
                <c:pt idx="4">
                  <c:v>965.26821399999994</c:v>
                </c:pt>
                <c:pt idx="5">
                  <c:v>978.10788400000001</c:v>
                </c:pt>
                <c:pt idx="6">
                  <c:v>1038.9789519999999</c:v>
                </c:pt>
                <c:pt idx="7">
                  <c:v>1136.1406930000001</c:v>
                </c:pt>
                <c:pt idx="8">
                  <c:v>1135.720581</c:v>
                </c:pt>
                <c:pt idx="9">
                  <c:v>1051.060563</c:v>
                </c:pt>
                <c:pt idx="10">
                  <c:v>1118.5718429999999</c:v>
                </c:pt>
                <c:pt idx="11">
                  <c:v>1132.1380770000001</c:v>
                </c:pt>
                <c:pt idx="12">
                  <c:v>924.99701000000005</c:v>
                </c:pt>
                <c:pt idx="13">
                  <c:v>945.95211300000005</c:v>
                </c:pt>
                <c:pt idx="14">
                  <c:v>987.10651800000005</c:v>
                </c:pt>
                <c:pt idx="15">
                  <c:v>1010.4169300000001</c:v>
                </c:pt>
                <c:pt idx="16">
                  <c:v>984.9940180000001</c:v>
                </c:pt>
                <c:pt idx="17">
                  <c:v>1050.289074</c:v>
                </c:pt>
                <c:pt idx="18">
                  <c:v>1108.034903</c:v>
                </c:pt>
                <c:pt idx="19">
                  <c:v>1109.1523189999998</c:v>
                </c:pt>
                <c:pt idx="20">
                  <c:v>1019.2868148000001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278080"/>
        <c:axId val="2069274816"/>
      </c:barChart>
      <c:catAx>
        <c:axId val="206927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69274816"/>
        <c:crosses val="autoZero"/>
        <c:auto val="1"/>
        <c:lblAlgn val="ctr"/>
        <c:lblOffset val="100"/>
        <c:noMultiLvlLbl val="0"/>
      </c:catAx>
      <c:valAx>
        <c:axId val="206927481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69278080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40322288816823526"/>
          <c:y val="0.90550529100529098"/>
          <c:w val="0.16813436913108912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Pecuária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9979896289451156"/>
          <c:h val="0.77104585537918868"/>
        </c:manualLayout>
      </c:layout>
      <c:areaChart>
        <c:grouping val="standard"/>
        <c:varyColors val="0"/>
        <c:ser>
          <c:idx val="5"/>
          <c:order val="2"/>
          <c:tx>
            <c:strRef>
              <c:f>Imp_Exp_Pecuária!$A$13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</c:dPt>
          <c:dPt>
            <c:idx val="17"/>
            <c:bubble3D val="0"/>
          </c:dPt>
          <c:cat>
            <c:strRef>
              <c:f>Imp_Exp_Pecuária!$B$2:$V$2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Imp_Exp_Pecuária!$B$13:$V$13</c:f>
              <c:numCache>
                <c:formatCode>#,##0</c:formatCode>
                <c:ptCount val="21"/>
                <c:pt idx="0">
                  <c:v>-667.00780599999996</c:v>
                </c:pt>
                <c:pt idx="1">
                  <c:v>-665.70319700000005</c:v>
                </c:pt>
                <c:pt idx="2">
                  <c:v>-668.89014700000007</c:v>
                </c:pt>
                <c:pt idx="3">
                  <c:v>-683.60755900000015</c:v>
                </c:pt>
                <c:pt idx="4">
                  <c:v>-703.99772099999996</c:v>
                </c:pt>
                <c:pt idx="5">
                  <c:v>-709.32174700000007</c:v>
                </c:pt>
                <c:pt idx="6">
                  <c:v>-858.56877099999997</c:v>
                </c:pt>
                <c:pt idx="7">
                  <c:v>-848.19421899999998</c:v>
                </c:pt>
                <c:pt idx="8">
                  <c:v>-766.77484600000003</c:v>
                </c:pt>
                <c:pt idx="9">
                  <c:v>-835.14733499999988</c:v>
                </c:pt>
                <c:pt idx="10">
                  <c:v>-877.93001400000014</c:v>
                </c:pt>
                <c:pt idx="11">
                  <c:v>-836.0174370000002</c:v>
                </c:pt>
                <c:pt idx="12">
                  <c:v>-762.76921799999991</c:v>
                </c:pt>
                <c:pt idx="13">
                  <c:v>-845.47297300000014</c:v>
                </c:pt>
                <c:pt idx="14">
                  <c:v>-870.73146099999997</c:v>
                </c:pt>
                <c:pt idx="15">
                  <c:v>-790.43131700000026</c:v>
                </c:pt>
                <c:pt idx="16">
                  <c:v>-725.55010399999992</c:v>
                </c:pt>
                <c:pt idx="17">
                  <c:v>-881.37831400000016</c:v>
                </c:pt>
                <c:pt idx="18">
                  <c:v>-983.07623999999976</c:v>
                </c:pt>
                <c:pt idx="19">
                  <c:v>-1047.5345379999999</c:v>
                </c:pt>
                <c:pt idx="20">
                  <c:v>-801.40524819999996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263936"/>
        <c:axId val="2069291136"/>
      </c:areaChart>
      <c:barChart>
        <c:barDir val="col"/>
        <c:grouping val="clustered"/>
        <c:varyColors val="0"/>
        <c:ser>
          <c:idx val="3"/>
          <c:order val="0"/>
          <c:tx>
            <c:strRef>
              <c:f>Imp_Exp_Pecuária!$A$7</c:f>
              <c:strCache>
                <c:ptCount val="1"/>
                <c:pt idx="0">
                  <c:v>Total de 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</c:dPt>
          <c:cat>
            <c:strRef>
              <c:f>Imp_Exp_Pecuária!$B$2:$V$2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Imp_Exp_Pecuária!$B$7:$V$7</c:f>
              <c:numCache>
                <c:formatCode>#,##0</c:formatCode>
                <c:ptCount val="21"/>
                <c:pt idx="0">
                  <c:v>54.251347000000003</c:v>
                </c:pt>
                <c:pt idx="1">
                  <c:v>69.87927599999999</c:v>
                </c:pt>
                <c:pt idx="2">
                  <c:v>75.157526000000004</c:v>
                </c:pt>
                <c:pt idx="3">
                  <c:v>79.655580999999998</c:v>
                </c:pt>
                <c:pt idx="4">
                  <c:v>92.953401999999997</c:v>
                </c:pt>
                <c:pt idx="5">
                  <c:v>107.97295699999999</c:v>
                </c:pt>
                <c:pt idx="6">
                  <c:v>148.05850000000001</c:v>
                </c:pt>
                <c:pt idx="7">
                  <c:v>180.51499899999999</c:v>
                </c:pt>
                <c:pt idx="8">
                  <c:v>259.57904000000002</c:v>
                </c:pt>
                <c:pt idx="9">
                  <c:v>249.43193900000003</c:v>
                </c:pt>
                <c:pt idx="10">
                  <c:v>249.29473199999998</c:v>
                </c:pt>
                <c:pt idx="11">
                  <c:v>285.35560300000003</c:v>
                </c:pt>
                <c:pt idx="12">
                  <c:v>336.709</c:v>
                </c:pt>
                <c:pt idx="13">
                  <c:v>376.06197400000002</c:v>
                </c:pt>
                <c:pt idx="14">
                  <c:v>414.88444500000003</c:v>
                </c:pt>
                <c:pt idx="15">
                  <c:v>450.66628199999997</c:v>
                </c:pt>
                <c:pt idx="16">
                  <c:v>496.37827299999998</c:v>
                </c:pt>
                <c:pt idx="17">
                  <c:v>466.75455799999997</c:v>
                </c:pt>
                <c:pt idx="18">
                  <c:v>452.59102399999995</c:v>
                </c:pt>
                <c:pt idx="19">
                  <c:v>463.51768700000002</c:v>
                </c:pt>
                <c:pt idx="20">
                  <c:v>265.48340725000003</c:v>
                </c:pt>
              </c:numCache>
            </c:numRef>
          </c:val>
        </c:ser>
        <c:ser>
          <c:idx val="4"/>
          <c:order val="1"/>
          <c:tx>
            <c:strRef>
              <c:f>Imp_Exp_Pecuária!$A$12</c:f>
              <c:strCache>
                <c:ptCount val="1"/>
                <c:pt idx="0">
                  <c:v>Total de 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</c:dPt>
          <c:cat>
            <c:strRef>
              <c:f>Imp_Exp_Pecuária!$B$2:$V$2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Imp_Exp_Pecuária!$B$12:$V$12</c:f>
              <c:numCache>
                <c:formatCode>#,##0</c:formatCode>
                <c:ptCount val="21"/>
                <c:pt idx="0">
                  <c:v>721.25915299999997</c:v>
                </c:pt>
                <c:pt idx="1">
                  <c:v>735.58247300000005</c:v>
                </c:pt>
                <c:pt idx="2">
                  <c:v>744.04767300000003</c:v>
                </c:pt>
                <c:pt idx="3">
                  <c:v>763.26314000000013</c:v>
                </c:pt>
                <c:pt idx="4">
                  <c:v>796.95112299999994</c:v>
                </c:pt>
                <c:pt idx="5">
                  <c:v>817.29470400000002</c:v>
                </c:pt>
                <c:pt idx="6">
                  <c:v>1006.627271</c:v>
                </c:pt>
                <c:pt idx="7">
                  <c:v>1028.709218</c:v>
                </c:pt>
                <c:pt idx="8">
                  <c:v>1026.3538860000001</c:v>
                </c:pt>
                <c:pt idx="9">
                  <c:v>1084.5792739999999</c:v>
                </c:pt>
                <c:pt idx="10">
                  <c:v>1127.2247460000001</c:v>
                </c:pt>
                <c:pt idx="11">
                  <c:v>1121.3730400000002</c:v>
                </c:pt>
                <c:pt idx="12">
                  <c:v>1099.478218</c:v>
                </c:pt>
                <c:pt idx="13">
                  <c:v>1221.5349470000001</c:v>
                </c:pt>
                <c:pt idx="14">
                  <c:v>1285.615906</c:v>
                </c:pt>
                <c:pt idx="15">
                  <c:v>1241.0975990000002</c:v>
                </c:pt>
                <c:pt idx="16">
                  <c:v>1221.928377</c:v>
                </c:pt>
                <c:pt idx="17">
                  <c:v>1348.1328720000001</c:v>
                </c:pt>
                <c:pt idx="18">
                  <c:v>1435.6672639999997</c:v>
                </c:pt>
                <c:pt idx="19">
                  <c:v>1511.0522249999999</c:v>
                </c:pt>
                <c:pt idx="20">
                  <c:v>1066.88865545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263936"/>
        <c:axId val="2069291136"/>
      </c:barChart>
      <c:catAx>
        <c:axId val="20692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69291136"/>
        <c:crosses val="autoZero"/>
        <c:auto val="1"/>
        <c:lblAlgn val="ctr"/>
        <c:lblOffset val="100"/>
        <c:noMultiLvlLbl val="0"/>
      </c:catAx>
      <c:valAx>
        <c:axId val="206929113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69263936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40549949774796668"/>
          <c:y val="0.89430599647266329"/>
          <c:w val="0.2171643797856351"/>
          <c:h val="9.4494708994709006E-2"/>
        </c:manualLayout>
      </c:layout>
      <c:overlay val="0"/>
      <c:txPr>
        <a:bodyPr/>
        <a:lstStyle/>
        <a:p>
          <a:pPr rtl="0"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Carnes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9979896289451156"/>
          <c:h val="0.77104585537918868"/>
        </c:manualLayout>
      </c:layout>
      <c:areaChart>
        <c:grouping val="standard"/>
        <c:varyColors val="0"/>
        <c:ser>
          <c:idx val="5"/>
          <c:order val="2"/>
          <c:tx>
            <c:strRef>
              <c:f>Imp_Exp_Carnes!$A$17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</c:dPt>
          <c:dPt>
            <c:idx val="17"/>
            <c:bubble3D val="0"/>
          </c:dPt>
          <c:cat>
            <c:strRef>
              <c:f>Imp_Exp_Carnes!$B$2:$V$2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Imp_Exp_Carnes!$B$17:$V$17</c:f>
              <c:numCache>
                <c:formatCode>#,##0</c:formatCode>
                <c:ptCount val="21"/>
                <c:pt idx="0">
                  <c:v>-515.87940800000001</c:v>
                </c:pt>
                <c:pt idx="1">
                  <c:v>-517.81823500000007</c:v>
                </c:pt>
                <c:pt idx="2">
                  <c:v>-519.73227099999997</c:v>
                </c:pt>
                <c:pt idx="3">
                  <c:v>-550.13187600000003</c:v>
                </c:pt>
                <c:pt idx="4">
                  <c:v>-572.99485199999992</c:v>
                </c:pt>
                <c:pt idx="5">
                  <c:v>-584.90154900000005</c:v>
                </c:pt>
                <c:pt idx="6">
                  <c:v>-714.85381899999982</c:v>
                </c:pt>
                <c:pt idx="7">
                  <c:v>-718.97961999999995</c:v>
                </c:pt>
                <c:pt idx="8">
                  <c:v>-629.55524199999991</c:v>
                </c:pt>
                <c:pt idx="9">
                  <c:v>-703.97495500000014</c:v>
                </c:pt>
                <c:pt idx="10">
                  <c:v>-703.28307500000017</c:v>
                </c:pt>
                <c:pt idx="11">
                  <c:v>-672.24205800000004</c:v>
                </c:pt>
                <c:pt idx="12">
                  <c:v>-641.67524400000002</c:v>
                </c:pt>
                <c:pt idx="13">
                  <c:v>-723.15011300000003</c:v>
                </c:pt>
                <c:pt idx="14">
                  <c:v>-746.19744300000013</c:v>
                </c:pt>
                <c:pt idx="15">
                  <c:v>-718.27305200000001</c:v>
                </c:pt>
                <c:pt idx="16">
                  <c:v>-695.77331300000014</c:v>
                </c:pt>
                <c:pt idx="17">
                  <c:v>-824.31390700000009</c:v>
                </c:pt>
                <c:pt idx="18">
                  <c:v>-926.72910400000012</c:v>
                </c:pt>
                <c:pt idx="19">
                  <c:v>-973.48261600000001</c:v>
                </c:pt>
                <c:pt idx="20">
                  <c:v>-682.69708760000003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287328"/>
        <c:axId val="2069267200"/>
      </c:areaChart>
      <c:barChart>
        <c:barDir val="col"/>
        <c:grouping val="clustered"/>
        <c:varyColors val="0"/>
        <c:ser>
          <c:idx val="3"/>
          <c:order val="0"/>
          <c:tx>
            <c:strRef>
              <c:f>Imp_Exp_Carnes!$A$9</c:f>
              <c:strCache>
                <c:ptCount val="1"/>
                <c:pt idx="0">
                  <c:v>Total de 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</c:dPt>
          <c:cat>
            <c:strRef>
              <c:f>Imp_Exp_Carnes!$B$2:$V$2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Imp_Exp_Carnes!$B$9:$V$9</c:f>
              <c:numCache>
                <c:formatCode>#,##0</c:formatCode>
                <c:ptCount val="21"/>
                <c:pt idx="0">
                  <c:v>21.045071</c:v>
                </c:pt>
                <c:pt idx="1">
                  <c:v>21.968761999999998</c:v>
                </c:pt>
                <c:pt idx="2">
                  <c:v>25.673317999999998</c:v>
                </c:pt>
                <c:pt idx="3">
                  <c:v>26.816381</c:v>
                </c:pt>
                <c:pt idx="4">
                  <c:v>28.473056</c:v>
                </c:pt>
                <c:pt idx="5">
                  <c:v>24.529060000000001</c:v>
                </c:pt>
                <c:pt idx="6">
                  <c:v>43.234501000000002</c:v>
                </c:pt>
                <c:pt idx="7">
                  <c:v>55.868323000000004</c:v>
                </c:pt>
                <c:pt idx="8">
                  <c:v>113.492913</c:v>
                </c:pt>
                <c:pt idx="9">
                  <c:v>94.985755000000012</c:v>
                </c:pt>
                <c:pt idx="10">
                  <c:v>104.81241499999999</c:v>
                </c:pt>
                <c:pt idx="11">
                  <c:v>124.65532200000001</c:v>
                </c:pt>
                <c:pt idx="12">
                  <c:v>153.08357999999998</c:v>
                </c:pt>
                <c:pt idx="13">
                  <c:v>174.95409300000003</c:v>
                </c:pt>
                <c:pt idx="14">
                  <c:v>213.65994499999999</c:v>
                </c:pt>
                <c:pt idx="15">
                  <c:v>216.249527</c:v>
                </c:pt>
                <c:pt idx="16">
                  <c:v>235.58557599999997</c:v>
                </c:pt>
                <c:pt idx="17">
                  <c:v>203.46647399999998</c:v>
                </c:pt>
                <c:pt idx="18">
                  <c:v>199.09532200000001</c:v>
                </c:pt>
                <c:pt idx="19">
                  <c:v>192.482843</c:v>
                </c:pt>
                <c:pt idx="20">
                  <c:v>113.70661184999999</c:v>
                </c:pt>
              </c:numCache>
            </c:numRef>
          </c:val>
        </c:ser>
        <c:ser>
          <c:idx val="4"/>
          <c:order val="1"/>
          <c:tx>
            <c:strRef>
              <c:f>Imp_Exp_Carnes!$A$16</c:f>
              <c:strCache>
                <c:ptCount val="1"/>
                <c:pt idx="0">
                  <c:v>Total de 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</c:dPt>
          <c:cat>
            <c:strRef>
              <c:f>Imp_Exp_Carnes!$B$2:$V$2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Imp_Exp_Carnes!$B$16:$V$16</c:f>
              <c:numCache>
                <c:formatCode>#,##0</c:formatCode>
                <c:ptCount val="21"/>
                <c:pt idx="0">
                  <c:v>536.92447900000002</c:v>
                </c:pt>
                <c:pt idx="1">
                  <c:v>539.78699700000004</c:v>
                </c:pt>
                <c:pt idx="2">
                  <c:v>545.40558899999996</c:v>
                </c:pt>
                <c:pt idx="3">
                  <c:v>576.94825700000001</c:v>
                </c:pt>
                <c:pt idx="4">
                  <c:v>601.46790799999997</c:v>
                </c:pt>
                <c:pt idx="5">
                  <c:v>609.430609</c:v>
                </c:pt>
                <c:pt idx="6">
                  <c:v>758.08831999999984</c:v>
                </c:pt>
                <c:pt idx="7">
                  <c:v>774.84794299999999</c:v>
                </c:pt>
                <c:pt idx="8">
                  <c:v>743.04815499999995</c:v>
                </c:pt>
                <c:pt idx="9">
                  <c:v>798.96071000000018</c:v>
                </c:pt>
                <c:pt idx="10">
                  <c:v>808.09549000000015</c:v>
                </c:pt>
                <c:pt idx="11">
                  <c:v>796.89738</c:v>
                </c:pt>
                <c:pt idx="12">
                  <c:v>794.758824</c:v>
                </c:pt>
                <c:pt idx="13">
                  <c:v>898.10420600000009</c:v>
                </c:pt>
                <c:pt idx="14">
                  <c:v>959.85738800000013</c:v>
                </c:pt>
                <c:pt idx="15">
                  <c:v>934.52257899999995</c:v>
                </c:pt>
                <c:pt idx="16">
                  <c:v>931.35888900000009</c:v>
                </c:pt>
                <c:pt idx="17">
                  <c:v>1027.780381</c:v>
                </c:pt>
                <c:pt idx="18">
                  <c:v>1125.8244260000001</c:v>
                </c:pt>
                <c:pt idx="19">
                  <c:v>1165.965459</c:v>
                </c:pt>
                <c:pt idx="20">
                  <c:v>796.40369944999998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287328"/>
        <c:axId val="2069267200"/>
      </c:barChart>
      <c:catAx>
        <c:axId val="206928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69267200"/>
        <c:crosses val="autoZero"/>
        <c:auto val="1"/>
        <c:lblAlgn val="ctr"/>
        <c:lblOffset val="100"/>
        <c:noMultiLvlLbl val="0"/>
      </c:catAx>
      <c:valAx>
        <c:axId val="206926720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69287328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40549949774796668"/>
          <c:y val="0.89430599647266329"/>
          <c:w val="0.2171643797856351"/>
          <c:h val="9.4494708994709006E-2"/>
        </c:manualLayout>
      </c:layout>
      <c:overlay val="0"/>
      <c:txPr>
        <a:bodyPr/>
        <a:lstStyle/>
        <a:p>
          <a:pPr rtl="0"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Vinho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9795232491024979"/>
          <c:h val="0.73744797178130506"/>
        </c:manualLayout>
      </c:layout>
      <c:areaChart>
        <c:grouping val="standard"/>
        <c:varyColors val="0"/>
        <c:ser>
          <c:idx val="5"/>
          <c:order val="2"/>
          <c:tx>
            <c:strRef>
              <c:f>Imp_Exp_Vinho!$A$5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</c:dPt>
          <c:dPt>
            <c:idx val="17"/>
            <c:bubble3D val="0"/>
          </c:dPt>
          <c:cat>
            <c:strRef>
              <c:f>Imp_Exp_Vinho!$B$2:$V$2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Imp_Exp_Vinho!$B$5:$V$5</c:f>
              <c:numCache>
                <c:formatCode>#,##0</c:formatCode>
                <c:ptCount val="21"/>
                <c:pt idx="0">
                  <c:v>410.00383899999997</c:v>
                </c:pt>
                <c:pt idx="1">
                  <c:v>420.16009199999996</c:v>
                </c:pt>
                <c:pt idx="2">
                  <c:v>463.57837999999998</c:v>
                </c:pt>
                <c:pt idx="3">
                  <c:v>486.76128800000004</c:v>
                </c:pt>
                <c:pt idx="4">
                  <c:v>485.85685999999998</c:v>
                </c:pt>
                <c:pt idx="5">
                  <c:v>468.51530200000002</c:v>
                </c:pt>
                <c:pt idx="6">
                  <c:v>500.42504899999994</c:v>
                </c:pt>
                <c:pt idx="7">
                  <c:v>554.60665099999994</c:v>
                </c:pt>
                <c:pt idx="8">
                  <c:v>510.29625400000003</c:v>
                </c:pt>
                <c:pt idx="9">
                  <c:v>480.21901699999995</c:v>
                </c:pt>
                <c:pt idx="10">
                  <c:v>525.06913600000007</c:v>
                </c:pt>
                <c:pt idx="11">
                  <c:v>575.003691</c:v>
                </c:pt>
                <c:pt idx="12">
                  <c:v>617.13353499999994</c:v>
                </c:pt>
                <c:pt idx="13">
                  <c:v>598.39456099999995</c:v>
                </c:pt>
                <c:pt idx="14">
                  <c:v>601.13081199999999</c:v>
                </c:pt>
                <c:pt idx="15">
                  <c:v>618.77899600000001</c:v>
                </c:pt>
                <c:pt idx="16">
                  <c:v>613.78308900000002</c:v>
                </c:pt>
                <c:pt idx="17">
                  <c:v>640.83507400000008</c:v>
                </c:pt>
                <c:pt idx="18">
                  <c:v>643.11230599999999</c:v>
                </c:pt>
                <c:pt idx="19">
                  <c:v>650.19399999999996</c:v>
                </c:pt>
                <c:pt idx="20">
                  <c:v>543.19289660000004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259584"/>
        <c:axId val="2069282976"/>
      </c:areaChart>
      <c:barChart>
        <c:barDir val="col"/>
        <c:grouping val="clustered"/>
        <c:varyColors val="0"/>
        <c:ser>
          <c:idx val="3"/>
          <c:order val="0"/>
          <c:tx>
            <c:strRef>
              <c:f>Imp_Exp_Vinho!$A$3</c:f>
              <c:strCache>
                <c:ptCount val="1"/>
                <c:pt idx="0">
                  <c:v>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</c:dPt>
          <c:cat>
            <c:strRef>
              <c:f>Imp_Exp_Vinho!$B$2:$V$2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Imp_Exp_Vinho!$B$3:$V$3</c:f>
              <c:numCache>
                <c:formatCode>#,##0</c:formatCode>
                <c:ptCount val="21"/>
                <c:pt idx="0">
                  <c:v>519.395399</c:v>
                </c:pt>
                <c:pt idx="1">
                  <c:v>502.82590199999999</c:v>
                </c:pt>
                <c:pt idx="2">
                  <c:v>535.05962199999999</c:v>
                </c:pt>
                <c:pt idx="3">
                  <c:v>558.59211700000003</c:v>
                </c:pt>
                <c:pt idx="4">
                  <c:v>562.76527999999996</c:v>
                </c:pt>
                <c:pt idx="5">
                  <c:v>539.03929700000003</c:v>
                </c:pt>
                <c:pt idx="6">
                  <c:v>557.28995099999997</c:v>
                </c:pt>
                <c:pt idx="7">
                  <c:v>624.87343799999996</c:v>
                </c:pt>
                <c:pt idx="8">
                  <c:v>610.69973000000005</c:v>
                </c:pt>
                <c:pt idx="9">
                  <c:v>581.91526799999997</c:v>
                </c:pt>
                <c:pt idx="10">
                  <c:v>614.38020500000005</c:v>
                </c:pt>
                <c:pt idx="11">
                  <c:v>656.91826000000003</c:v>
                </c:pt>
                <c:pt idx="12">
                  <c:v>703.50483499999996</c:v>
                </c:pt>
                <c:pt idx="13">
                  <c:v>720.79356199999995</c:v>
                </c:pt>
                <c:pt idx="14">
                  <c:v>726.28480300000001</c:v>
                </c:pt>
                <c:pt idx="15">
                  <c:v>735.533905</c:v>
                </c:pt>
                <c:pt idx="16">
                  <c:v>723.97362499999997</c:v>
                </c:pt>
                <c:pt idx="17">
                  <c:v>778.04100000000005</c:v>
                </c:pt>
                <c:pt idx="18">
                  <c:v>801.21669799999995</c:v>
                </c:pt>
                <c:pt idx="19">
                  <c:v>819.40233799999999</c:v>
                </c:pt>
                <c:pt idx="20">
                  <c:v>643.62526175000005</c:v>
                </c:pt>
              </c:numCache>
            </c:numRef>
          </c:val>
        </c:ser>
        <c:ser>
          <c:idx val="4"/>
          <c:order val="1"/>
          <c:tx>
            <c:strRef>
              <c:f>Imp_Exp_Vinho!$A$4</c:f>
              <c:strCache>
                <c:ptCount val="1"/>
                <c:pt idx="0">
                  <c:v>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</c:dPt>
          <c:cat>
            <c:strRef>
              <c:f>Imp_Exp_Vinho!$B$2:$V$2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Imp_Exp_Vinho!$B$4:$V$4</c:f>
              <c:numCache>
                <c:formatCode>#,##0</c:formatCode>
                <c:ptCount val="21"/>
                <c:pt idx="0">
                  <c:v>109.39156</c:v>
                </c:pt>
                <c:pt idx="1">
                  <c:v>82.665809999999993</c:v>
                </c:pt>
                <c:pt idx="2">
                  <c:v>71.481241999999995</c:v>
                </c:pt>
                <c:pt idx="3">
                  <c:v>71.830828999999994</c:v>
                </c:pt>
                <c:pt idx="4">
                  <c:v>76.908420000000007</c:v>
                </c:pt>
                <c:pt idx="5">
                  <c:v>70.523994999999999</c:v>
                </c:pt>
                <c:pt idx="6">
                  <c:v>56.864902000000001</c:v>
                </c:pt>
                <c:pt idx="7">
                  <c:v>70.266786999999994</c:v>
                </c:pt>
                <c:pt idx="8">
                  <c:v>100.403476</c:v>
                </c:pt>
                <c:pt idx="9">
                  <c:v>101.696251</c:v>
                </c:pt>
                <c:pt idx="10">
                  <c:v>89.311069000000003</c:v>
                </c:pt>
                <c:pt idx="11">
                  <c:v>81.914569</c:v>
                </c:pt>
                <c:pt idx="12">
                  <c:v>86.371300000000005</c:v>
                </c:pt>
                <c:pt idx="13">
                  <c:v>122.399001</c:v>
                </c:pt>
                <c:pt idx="14">
                  <c:v>125.15399099999999</c:v>
                </c:pt>
                <c:pt idx="15">
                  <c:v>116.754909</c:v>
                </c:pt>
                <c:pt idx="16">
                  <c:v>110.19053599999999</c:v>
                </c:pt>
                <c:pt idx="17">
                  <c:v>137.20592600000001</c:v>
                </c:pt>
                <c:pt idx="18">
                  <c:v>158.10439199999999</c:v>
                </c:pt>
                <c:pt idx="19">
                  <c:v>169.208338</c:v>
                </c:pt>
                <c:pt idx="20">
                  <c:v>100.43236515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259584"/>
        <c:axId val="2069282976"/>
      </c:barChart>
      <c:catAx>
        <c:axId val="206925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69282976"/>
        <c:crosses val="autoZero"/>
        <c:auto val="1"/>
        <c:lblAlgn val="ctr"/>
        <c:lblOffset val="100"/>
        <c:noMultiLvlLbl val="0"/>
      </c:catAx>
      <c:valAx>
        <c:axId val="206928297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69259584"/>
        <c:crosses val="autoZero"/>
        <c:crossBetween val="between"/>
        <c:majorUnit val="200"/>
      </c:valAx>
    </c:plotArea>
    <c:legend>
      <c:legendPos val="b"/>
      <c:layout>
        <c:manualLayout>
          <c:xMode val="edge"/>
          <c:yMode val="edge"/>
          <c:x val="0.40322288816823526"/>
          <c:y val="0.90550529100529098"/>
          <c:w val="0.16813436913108912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Azeite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8947450629275948"/>
          <c:h val="0.77104585537918868"/>
        </c:manualLayout>
      </c:layout>
      <c:areaChart>
        <c:grouping val="standard"/>
        <c:varyColors val="0"/>
        <c:ser>
          <c:idx val="5"/>
          <c:order val="2"/>
          <c:tx>
            <c:strRef>
              <c:f>Imp_Exp_Azeite!$A$9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</c:dPt>
          <c:dPt>
            <c:idx val="17"/>
            <c:bubble3D val="0"/>
          </c:dPt>
          <c:cat>
            <c:strRef>
              <c:f>Imp_Exp_Azeite!$B$2:$V$2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Imp_Exp_Azeite!$B$9:$V$9</c:f>
              <c:numCache>
                <c:formatCode>#,##0</c:formatCode>
                <c:ptCount val="21"/>
                <c:pt idx="0">
                  <c:v>-14.818297000000015</c:v>
                </c:pt>
                <c:pt idx="1">
                  <c:v>-36.921954999999997</c:v>
                </c:pt>
                <c:pt idx="2">
                  <c:v>-45.924548999999999</c:v>
                </c:pt>
                <c:pt idx="3">
                  <c:v>-82.416834999999992</c:v>
                </c:pt>
                <c:pt idx="4">
                  <c:v>-81.105542999999997</c:v>
                </c:pt>
                <c:pt idx="5">
                  <c:v>-89.890648999999996</c:v>
                </c:pt>
                <c:pt idx="6">
                  <c:v>-120.108655</c:v>
                </c:pt>
                <c:pt idx="7">
                  <c:v>-66.566601999999989</c:v>
                </c:pt>
                <c:pt idx="8">
                  <c:v>-49.010225999999989</c:v>
                </c:pt>
                <c:pt idx="9">
                  <c:v>-13.862782999999979</c:v>
                </c:pt>
                <c:pt idx="10">
                  <c:v>-3.8397659999999973</c:v>
                </c:pt>
                <c:pt idx="11">
                  <c:v>51.008770999999996</c:v>
                </c:pt>
                <c:pt idx="12">
                  <c:v>64.876691000000051</c:v>
                </c:pt>
                <c:pt idx="13">
                  <c:v>56.932296000000008</c:v>
                </c:pt>
                <c:pt idx="14">
                  <c:v>137.95010099999996</c:v>
                </c:pt>
                <c:pt idx="15">
                  <c:v>121.85693199999997</c:v>
                </c:pt>
                <c:pt idx="16">
                  <c:v>134.27708599999994</c:v>
                </c:pt>
                <c:pt idx="17">
                  <c:v>149.53692899999999</c:v>
                </c:pt>
                <c:pt idx="18">
                  <c:v>181.24519500000002</c:v>
                </c:pt>
                <c:pt idx="19">
                  <c:v>256.18214899999998</c:v>
                </c:pt>
                <c:pt idx="20">
                  <c:v>-25.112622899999991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280256"/>
        <c:axId val="2069286240"/>
      </c:areaChart>
      <c:barChart>
        <c:barDir val="col"/>
        <c:grouping val="clustered"/>
        <c:varyColors val="0"/>
        <c:ser>
          <c:idx val="3"/>
          <c:order val="0"/>
          <c:tx>
            <c:strRef>
              <c:f>Imp_Exp_Azeite!$A$5</c:f>
              <c:strCache>
                <c:ptCount val="1"/>
                <c:pt idx="0">
                  <c:v>Total de 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</c:dPt>
          <c:cat>
            <c:strRef>
              <c:f>Imp_Exp_Azeite!$B$2:$V$2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Imp_Exp_Azeite!$B$5:$V$5</c:f>
              <c:numCache>
                <c:formatCode>#,##0</c:formatCode>
                <c:ptCount val="21"/>
                <c:pt idx="0">
                  <c:v>60.473879999999994</c:v>
                </c:pt>
                <c:pt idx="1">
                  <c:v>58.233509999999995</c:v>
                </c:pt>
                <c:pt idx="2">
                  <c:v>51.211090999999996</c:v>
                </c:pt>
                <c:pt idx="3">
                  <c:v>50.417382000000003</c:v>
                </c:pt>
                <c:pt idx="4">
                  <c:v>66.728976000000003</c:v>
                </c:pt>
                <c:pt idx="5">
                  <c:v>80.925612999999998</c:v>
                </c:pt>
                <c:pt idx="6">
                  <c:v>99.930767000000003</c:v>
                </c:pt>
                <c:pt idx="7">
                  <c:v>115.18691699999999</c:v>
                </c:pt>
                <c:pt idx="8">
                  <c:v>141.826435</c:v>
                </c:pt>
                <c:pt idx="9">
                  <c:v>134.16786000000002</c:v>
                </c:pt>
                <c:pt idx="10">
                  <c:v>161.954275</c:v>
                </c:pt>
                <c:pt idx="11">
                  <c:v>215.436126</c:v>
                </c:pt>
                <c:pt idx="12">
                  <c:v>263.03222600000004</c:v>
                </c:pt>
                <c:pt idx="13">
                  <c:v>341.03274700000003</c:v>
                </c:pt>
                <c:pt idx="14">
                  <c:v>372.97313199999996</c:v>
                </c:pt>
                <c:pt idx="15">
                  <c:v>434.16075699999999</c:v>
                </c:pt>
                <c:pt idx="16">
                  <c:v>411.74567799999994</c:v>
                </c:pt>
                <c:pt idx="17">
                  <c:v>502.75998800000002</c:v>
                </c:pt>
                <c:pt idx="18">
                  <c:v>578.83355400000005</c:v>
                </c:pt>
                <c:pt idx="19">
                  <c:v>547.11716000000001</c:v>
                </c:pt>
                <c:pt idx="20">
                  <c:v>234.4074037</c:v>
                </c:pt>
              </c:numCache>
            </c:numRef>
          </c:val>
        </c:ser>
        <c:ser>
          <c:idx val="4"/>
          <c:order val="1"/>
          <c:tx>
            <c:strRef>
              <c:f>Imp_Exp_Azeite!$A$8</c:f>
              <c:strCache>
                <c:ptCount val="1"/>
                <c:pt idx="0">
                  <c:v>Total de 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</c:dPt>
          <c:cat>
            <c:strRef>
              <c:f>Imp_Exp_Azeite!$B$2:$V$2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Imp_Exp_Azeite!$B$8:$V$8</c:f>
              <c:numCache>
                <c:formatCode>#,##0</c:formatCode>
                <c:ptCount val="21"/>
                <c:pt idx="0">
                  <c:v>75.292177000000009</c:v>
                </c:pt>
                <c:pt idx="1">
                  <c:v>95.155464999999992</c:v>
                </c:pt>
                <c:pt idx="2">
                  <c:v>97.135639999999995</c:v>
                </c:pt>
                <c:pt idx="3">
                  <c:v>132.834217</c:v>
                </c:pt>
                <c:pt idx="4">
                  <c:v>147.834519</c:v>
                </c:pt>
                <c:pt idx="5">
                  <c:v>170.81626199999999</c:v>
                </c:pt>
                <c:pt idx="6">
                  <c:v>220.039422</c:v>
                </c:pt>
                <c:pt idx="7">
                  <c:v>181.75351899999998</c:v>
                </c:pt>
                <c:pt idx="8">
                  <c:v>190.83666099999999</c:v>
                </c:pt>
                <c:pt idx="9">
                  <c:v>148.030643</c:v>
                </c:pt>
                <c:pt idx="10">
                  <c:v>165.79404099999999</c:v>
                </c:pt>
                <c:pt idx="11">
                  <c:v>164.42735500000001</c:v>
                </c:pt>
                <c:pt idx="12">
                  <c:v>198.15553499999999</c:v>
                </c:pt>
                <c:pt idx="13">
                  <c:v>284.10045100000002</c:v>
                </c:pt>
                <c:pt idx="14">
                  <c:v>235.023031</c:v>
                </c:pt>
                <c:pt idx="15">
                  <c:v>312.30382500000002</c:v>
                </c:pt>
                <c:pt idx="16">
                  <c:v>277.468592</c:v>
                </c:pt>
                <c:pt idx="17">
                  <c:v>353.22305900000003</c:v>
                </c:pt>
                <c:pt idx="18">
                  <c:v>327.01531399999999</c:v>
                </c:pt>
                <c:pt idx="19">
                  <c:v>290.93501100000003</c:v>
                </c:pt>
                <c:pt idx="20">
                  <c:v>203.40873694999999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280256"/>
        <c:axId val="2069286240"/>
      </c:barChart>
      <c:catAx>
        <c:axId val="206928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69286240"/>
        <c:crosses val="autoZero"/>
        <c:auto val="1"/>
        <c:lblAlgn val="ctr"/>
        <c:lblOffset val="100"/>
        <c:noMultiLvlLbl val="0"/>
      </c:catAx>
      <c:valAx>
        <c:axId val="206928624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69280256"/>
        <c:crosses val="autoZero"/>
        <c:crossBetween val="between"/>
        <c:majorUnit val="200"/>
      </c:valAx>
    </c:plotArea>
    <c:legend>
      <c:legendPos val="b"/>
      <c:layout>
        <c:manualLayout>
          <c:xMode val="edge"/>
          <c:yMode val="edge"/>
          <c:x val="0.40549949774796668"/>
          <c:y val="0.89430599647266329"/>
          <c:w val="0.23810382101321698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Cereais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097421134953013E-2"/>
          <c:y val="6.3082498210450963E-2"/>
          <c:w val="0.89326885294331337"/>
          <c:h val="0.77104585537918868"/>
        </c:manualLayout>
      </c:layout>
      <c:areaChart>
        <c:grouping val="standard"/>
        <c:varyColors val="0"/>
        <c:ser>
          <c:idx val="5"/>
          <c:order val="2"/>
          <c:tx>
            <c:strRef>
              <c:f>Imp_Exp_Cereais!$A$21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</c:dPt>
          <c:dPt>
            <c:idx val="17"/>
            <c:bubble3D val="0"/>
          </c:dPt>
          <c:cat>
            <c:strRef>
              <c:f>Imp_Exp_Cereais!$B$2:$V$2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Imp_Exp_Cereais!$B$21:$V$21</c:f>
              <c:numCache>
                <c:formatCode>#,##0</c:formatCode>
                <c:ptCount val="21"/>
                <c:pt idx="0">
                  <c:v>-412.02213700000004</c:v>
                </c:pt>
                <c:pt idx="1">
                  <c:v>-486.21506700000003</c:v>
                </c:pt>
                <c:pt idx="2">
                  <c:v>-456.557413</c:v>
                </c:pt>
                <c:pt idx="3">
                  <c:v>-439.00941999999998</c:v>
                </c:pt>
                <c:pt idx="4">
                  <c:v>-469.18352200000004</c:v>
                </c:pt>
                <c:pt idx="5">
                  <c:v>-477.37841199999997</c:v>
                </c:pt>
                <c:pt idx="6">
                  <c:v>-459.20653899999996</c:v>
                </c:pt>
                <c:pt idx="7">
                  <c:v>-651.67860800000017</c:v>
                </c:pt>
                <c:pt idx="8">
                  <c:v>-762.57508599999994</c:v>
                </c:pt>
                <c:pt idx="9">
                  <c:v>-565.6137389999999</c:v>
                </c:pt>
                <c:pt idx="10">
                  <c:v>-605.77294299999994</c:v>
                </c:pt>
                <c:pt idx="11">
                  <c:v>-787.08541900000012</c:v>
                </c:pt>
                <c:pt idx="12">
                  <c:v>-802.32532800000013</c:v>
                </c:pt>
                <c:pt idx="13">
                  <c:v>-719.03555200000005</c:v>
                </c:pt>
                <c:pt idx="14">
                  <c:v>-643.12058000000002</c:v>
                </c:pt>
                <c:pt idx="15">
                  <c:v>-680.74946899999998</c:v>
                </c:pt>
                <c:pt idx="16">
                  <c:v>-673.64607500000011</c:v>
                </c:pt>
                <c:pt idx="17">
                  <c:v>-697.77996499999995</c:v>
                </c:pt>
                <c:pt idx="18">
                  <c:v>-746.46244300000001</c:v>
                </c:pt>
                <c:pt idx="19">
                  <c:v>-700.7434760000001</c:v>
                </c:pt>
                <c:pt idx="20">
                  <c:v>-611.80805965000013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287872"/>
        <c:axId val="2069266656"/>
      </c:areaChart>
      <c:barChart>
        <c:barDir val="col"/>
        <c:grouping val="clustered"/>
        <c:varyColors val="0"/>
        <c:ser>
          <c:idx val="3"/>
          <c:order val="0"/>
          <c:tx>
            <c:strRef>
              <c:f>Imp_Exp_Cereais!$A$11</c:f>
              <c:strCache>
                <c:ptCount val="1"/>
                <c:pt idx="0">
                  <c:v>Total de 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</c:dPt>
          <c:cat>
            <c:strRef>
              <c:f>Imp_Exp_Cereais!$B$2:$V$2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Imp_Exp_Cereais!$B$11:$V$11</c:f>
              <c:numCache>
                <c:formatCode>#,##0</c:formatCode>
                <c:ptCount val="21"/>
                <c:pt idx="0">
                  <c:v>18.759757999999998</c:v>
                </c:pt>
                <c:pt idx="1">
                  <c:v>22.641798000000001</c:v>
                </c:pt>
                <c:pt idx="2">
                  <c:v>40.289527999999997</c:v>
                </c:pt>
                <c:pt idx="3">
                  <c:v>25.41301</c:v>
                </c:pt>
                <c:pt idx="4">
                  <c:v>40.040866000000001</c:v>
                </c:pt>
                <c:pt idx="5">
                  <c:v>41.179600000000008</c:v>
                </c:pt>
                <c:pt idx="6">
                  <c:v>38.040653999999996</c:v>
                </c:pt>
                <c:pt idx="7">
                  <c:v>46.069113999999999</c:v>
                </c:pt>
                <c:pt idx="8">
                  <c:v>40.182190999999996</c:v>
                </c:pt>
                <c:pt idx="9">
                  <c:v>43.124392</c:v>
                </c:pt>
                <c:pt idx="10">
                  <c:v>34.268681000000001</c:v>
                </c:pt>
                <c:pt idx="11">
                  <c:v>42.439591</c:v>
                </c:pt>
                <c:pt idx="12">
                  <c:v>32.004775000000002</c:v>
                </c:pt>
                <c:pt idx="13">
                  <c:v>27.704917000000005</c:v>
                </c:pt>
                <c:pt idx="14">
                  <c:v>67.867777000000004</c:v>
                </c:pt>
                <c:pt idx="15">
                  <c:v>48.616115999999998</c:v>
                </c:pt>
                <c:pt idx="16">
                  <c:v>63.800339999999998</c:v>
                </c:pt>
                <c:pt idx="17">
                  <c:v>72.832671000000005</c:v>
                </c:pt>
                <c:pt idx="18">
                  <c:v>109.721844</c:v>
                </c:pt>
                <c:pt idx="19">
                  <c:v>95.872575000000012</c:v>
                </c:pt>
                <c:pt idx="20">
                  <c:v>47.543509900000004</c:v>
                </c:pt>
              </c:numCache>
            </c:numRef>
          </c:val>
        </c:ser>
        <c:ser>
          <c:idx val="4"/>
          <c:order val="1"/>
          <c:tx>
            <c:strRef>
              <c:f>Imp_Exp_Cereais!$A$20</c:f>
              <c:strCache>
                <c:ptCount val="1"/>
                <c:pt idx="0">
                  <c:v>Total de 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</c:dPt>
          <c:cat>
            <c:strRef>
              <c:f>Imp_Exp_Cereais!$B$2:$V$2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Imp_Exp_Cereais!$B$20:$V$20</c:f>
              <c:numCache>
                <c:formatCode>#,##0</c:formatCode>
                <c:ptCount val="21"/>
                <c:pt idx="0">
                  <c:v>430.78189500000002</c:v>
                </c:pt>
                <c:pt idx="1">
                  <c:v>508.85686500000003</c:v>
                </c:pt>
                <c:pt idx="2">
                  <c:v>496.84694100000002</c:v>
                </c:pt>
                <c:pt idx="3">
                  <c:v>464.42242999999996</c:v>
                </c:pt>
                <c:pt idx="4">
                  <c:v>509.22438800000003</c:v>
                </c:pt>
                <c:pt idx="5">
                  <c:v>518.55801199999996</c:v>
                </c:pt>
                <c:pt idx="6">
                  <c:v>497.24719299999998</c:v>
                </c:pt>
                <c:pt idx="7">
                  <c:v>697.74772200000018</c:v>
                </c:pt>
                <c:pt idx="8">
                  <c:v>802.75727699999993</c:v>
                </c:pt>
                <c:pt idx="9">
                  <c:v>608.73813099999995</c:v>
                </c:pt>
                <c:pt idx="10">
                  <c:v>640.04162399999996</c:v>
                </c:pt>
                <c:pt idx="11">
                  <c:v>829.52501000000007</c:v>
                </c:pt>
                <c:pt idx="12">
                  <c:v>834.33010300000012</c:v>
                </c:pt>
                <c:pt idx="13">
                  <c:v>746.74046900000008</c:v>
                </c:pt>
                <c:pt idx="14">
                  <c:v>710.98835700000006</c:v>
                </c:pt>
                <c:pt idx="15">
                  <c:v>729.36558500000001</c:v>
                </c:pt>
                <c:pt idx="16">
                  <c:v>737.44641500000012</c:v>
                </c:pt>
                <c:pt idx="17">
                  <c:v>770.61263599999995</c:v>
                </c:pt>
                <c:pt idx="18">
                  <c:v>856.18428700000004</c:v>
                </c:pt>
                <c:pt idx="19">
                  <c:v>796.61605100000008</c:v>
                </c:pt>
                <c:pt idx="20">
                  <c:v>659.35156955000014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287872"/>
        <c:axId val="2069266656"/>
      </c:barChart>
      <c:catAx>
        <c:axId val="206928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69266656"/>
        <c:crosses val="autoZero"/>
        <c:auto val="1"/>
        <c:lblAlgn val="ctr"/>
        <c:lblOffset val="100"/>
        <c:noMultiLvlLbl val="0"/>
      </c:catAx>
      <c:valAx>
        <c:axId val="20692666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2855263183054104E-2"/>
              <c:y val="0.2312358906525573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69287872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40549949774796668"/>
          <c:y val="0.89430599647266329"/>
          <c:w val="0.22761344913011214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Produtos da Floresta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097421134953013E-2"/>
          <c:y val="6.3082498210450963E-2"/>
          <c:w val="0.89326885294331337"/>
          <c:h val="0.72064902998236335"/>
        </c:manualLayout>
      </c:layout>
      <c:areaChart>
        <c:grouping val="standard"/>
        <c:varyColors val="0"/>
        <c:ser>
          <c:idx val="5"/>
          <c:order val="2"/>
          <c:tx>
            <c:strRef>
              <c:f>Imp_Exp_ProdutosFloresta!$A$17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</c:dPt>
          <c:dPt>
            <c:idx val="17"/>
            <c:bubble3D val="0"/>
          </c:dPt>
          <c:cat>
            <c:strRef>
              <c:f>Imp_Exp_ProdutosFloresta!$B$2:$V$2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Imp_Exp_ProdutosFloresta!$B$17:$V$17</c:f>
              <c:numCache>
                <c:formatCode>#,##0</c:formatCode>
                <c:ptCount val="21"/>
                <c:pt idx="0">
                  <c:v>1008.0377779999999</c:v>
                </c:pt>
                <c:pt idx="1">
                  <c:v>874.61238600000024</c:v>
                </c:pt>
                <c:pt idx="2">
                  <c:v>936.06150200000025</c:v>
                </c:pt>
                <c:pt idx="3">
                  <c:v>1080.2417500000001</c:v>
                </c:pt>
                <c:pt idx="4">
                  <c:v>1037.2012419999996</c:v>
                </c:pt>
                <c:pt idx="5">
                  <c:v>1017.2057730000001</c:v>
                </c:pt>
                <c:pt idx="6">
                  <c:v>1247.6519280000002</c:v>
                </c:pt>
                <c:pt idx="7">
                  <c:v>1228.472694</c:v>
                </c:pt>
                <c:pt idx="8">
                  <c:v>1184.0662560000001</c:v>
                </c:pt>
                <c:pt idx="9">
                  <c:v>1051.163223</c:v>
                </c:pt>
                <c:pt idx="10">
                  <c:v>1444.9328759999996</c:v>
                </c:pt>
                <c:pt idx="11">
                  <c:v>1670.5954190000002</c:v>
                </c:pt>
                <c:pt idx="12">
                  <c:v>2049.4894489999997</c:v>
                </c:pt>
                <c:pt idx="13">
                  <c:v>2127.8120110000004</c:v>
                </c:pt>
                <c:pt idx="14">
                  <c:v>2017.2828660000002</c:v>
                </c:pt>
                <c:pt idx="15">
                  <c:v>2163.3880950000002</c:v>
                </c:pt>
                <c:pt idx="16">
                  <c:v>2067.0808729999999</c:v>
                </c:pt>
                <c:pt idx="17">
                  <c:v>2038.8668260000004</c:v>
                </c:pt>
                <c:pt idx="18">
                  <c:v>2122.5403350000006</c:v>
                </c:pt>
                <c:pt idx="19">
                  <c:v>2130.8288579999999</c:v>
                </c:pt>
                <c:pt idx="20">
                  <c:v>1544.3690924636353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290048"/>
        <c:axId val="2069290592"/>
      </c:areaChart>
      <c:barChart>
        <c:barDir val="col"/>
        <c:grouping val="clustered"/>
        <c:varyColors val="0"/>
        <c:ser>
          <c:idx val="3"/>
          <c:order val="0"/>
          <c:tx>
            <c:strRef>
              <c:f>Imp_Exp_ProdutosFloresta!$A$9</c:f>
              <c:strCache>
                <c:ptCount val="1"/>
                <c:pt idx="0">
                  <c:v>Total de 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</c:dPt>
          <c:cat>
            <c:strRef>
              <c:f>Imp_Exp_ProdutosFloresta!$B$2:$V$2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Imp_Exp_ProdutosFloresta!$B$9:$V$9</c:f>
              <c:numCache>
                <c:formatCode>#,##0</c:formatCode>
                <c:ptCount val="21"/>
                <c:pt idx="0">
                  <c:v>2719.3644169999998</c:v>
                </c:pt>
                <c:pt idx="1">
                  <c:v>2613.7411820000002</c:v>
                </c:pt>
                <c:pt idx="2">
                  <c:v>2651.3173670000001</c:v>
                </c:pt>
                <c:pt idx="3">
                  <c:v>2732.2060730000003</c:v>
                </c:pt>
                <c:pt idx="4">
                  <c:v>2729.6193589999998</c:v>
                </c:pt>
                <c:pt idx="5">
                  <c:v>2700.5665690000001</c:v>
                </c:pt>
                <c:pt idx="6">
                  <c:v>3023.3684800000001</c:v>
                </c:pt>
                <c:pt idx="7">
                  <c:v>3216.9166530000002</c:v>
                </c:pt>
                <c:pt idx="8">
                  <c:v>3143.268603</c:v>
                </c:pt>
                <c:pt idx="9">
                  <c:v>2761.886841</c:v>
                </c:pt>
                <c:pt idx="10">
                  <c:v>3437.7892759999995</c:v>
                </c:pt>
                <c:pt idx="11">
                  <c:v>3715.6701350000003</c:v>
                </c:pt>
                <c:pt idx="12">
                  <c:v>3718.2361559999999</c:v>
                </c:pt>
                <c:pt idx="13">
                  <c:v>3874.9768970000005</c:v>
                </c:pt>
                <c:pt idx="14">
                  <c:v>3915.8192630000003</c:v>
                </c:pt>
                <c:pt idx="15">
                  <c:v>4127.6788820000002</c:v>
                </c:pt>
                <c:pt idx="16">
                  <c:v>4080.5792799999999</c:v>
                </c:pt>
                <c:pt idx="17">
                  <c:v>4197.8924230000002</c:v>
                </c:pt>
                <c:pt idx="18">
                  <c:v>4453.0256930000005</c:v>
                </c:pt>
                <c:pt idx="19">
                  <c:v>4467.7790249999998</c:v>
                </c:pt>
                <c:pt idx="20">
                  <c:v>3469.937643577272</c:v>
                </c:pt>
              </c:numCache>
            </c:numRef>
          </c:val>
        </c:ser>
        <c:ser>
          <c:idx val="4"/>
          <c:order val="1"/>
          <c:tx>
            <c:strRef>
              <c:f>Imp_Exp_ProdutosFloresta!$A$16</c:f>
              <c:strCache>
                <c:ptCount val="1"/>
                <c:pt idx="0">
                  <c:v>Total de 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</c:dPt>
          <c:cat>
            <c:strRef>
              <c:f>Imp_Exp_ProdutosFloresta!$B$2:$V$2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Imp_Exp_ProdutosFloresta!$B$16:$V$16</c:f>
              <c:numCache>
                <c:formatCode>#,##0</c:formatCode>
                <c:ptCount val="21"/>
                <c:pt idx="0">
                  <c:v>1711.3266389999999</c:v>
                </c:pt>
                <c:pt idx="1">
                  <c:v>1739.128796</c:v>
                </c:pt>
                <c:pt idx="2">
                  <c:v>1715.2558649999999</c:v>
                </c:pt>
                <c:pt idx="3">
                  <c:v>1651.9643230000001</c:v>
                </c:pt>
                <c:pt idx="4">
                  <c:v>1692.4181170000002</c:v>
                </c:pt>
                <c:pt idx="5">
                  <c:v>1683.3607959999999</c:v>
                </c:pt>
                <c:pt idx="6">
                  <c:v>1775.7165519999999</c:v>
                </c:pt>
                <c:pt idx="7">
                  <c:v>1988.4439590000002</c:v>
                </c:pt>
                <c:pt idx="8">
                  <c:v>1959.2023469999999</c:v>
                </c:pt>
                <c:pt idx="9">
                  <c:v>1710.723618</c:v>
                </c:pt>
                <c:pt idx="10">
                  <c:v>1992.8563999999999</c:v>
                </c:pt>
                <c:pt idx="11">
                  <c:v>2045.0747160000001</c:v>
                </c:pt>
                <c:pt idx="12">
                  <c:v>1668.746707</c:v>
                </c:pt>
                <c:pt idx="13">
                  <c:v>1747.164886</c:v>
                </c:pt>
                <c:pt idx="14">
                  <c:v>1898.5363970000001</c:v>
                </c:pt>
                <c:pt idx="15">
                  <c:v>1964.2907870000001</c:v>
                </c:pt>
                <c:pt idx="16">
                  <c:v>2013.498407</c:v>
                </c:pt>
                <c:pt idx="17">
                  <c:v>2159.0255969999998</c:v>
                </c:pt>
                <c:pt idx="18">
                  <c:v>2330.4853579999999</c:v>
                </c:pt>
                <c:pt idx="19">
                  <c:v>2336.950167</c:v>
                </c:pt>
                <c:pt idx="20">
                  <c:v>1925.5685511136367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290048"/>
        <c:axId val="2069290592"/>
      </c:barChart>
      <c:catAx>
        <c:axId val="206929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69290592"/>
        <c:crosses val="autoZero"/>
        <c:auto val="1"/>
        <c:lblAlgn val="ctr"/>
        <c:lblOffset val="100"/>
        <c:noMultiLvlLbl val="0"/>
      </c:catAx>
      <c:valAx>
        <c:axId val="206929059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2855263183054104E-2"/>
              <c:y val="0.2312358906525573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69290048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40321510487236267"/>
          <c:y val="0.90550529100529098"/>
          <c:w val="0.22761344913011214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Cortiça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8947450629275948"/>
          <c:h val="0.72064902998236335"/>
        </c:manualLayout>
      </c:layout>
      <c:areaChart>
        <c:grouping val="standard"/>
        <c:varyColors val="0"/>
        <c:ser>
          <c:idx val="5"/>
          <c:order val="2"/>
          <c:tx>
            <c:strRef>
              <c:f>Imp_Exp_Cortiça!$A$13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</c:dPt>
          <c:dPt>
            <c:idx val="17"/>
            <c:bubble3D val="0"/>
          </c:dPt>
          <c:cat>
            <c:strRef>
              <c:f>Imp_Exp_Cortiça!$B$2:$V$2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Imp_Exp_Cortiça!$B$13:$V$13</c:f>
              <c:numCache>
                <c:formatCode>#,##0</c:formatCode>
                <c:ptCount val="21"/>
                <c:pt idx="0">
                  <c:v>765.16672799999992</c:v>
                </c:pt>
                <c:pt idx="1">
                  <c:v>760.49779000000001</c:v>
                </c:pt>
                <c:pt idx="2">
                  <c:v>773.04060700000014</c:v>
                </c:pt>
                <c:pt idx="3">
                  <c:v>738.75559900000007</c:v>
                </c:pt>
                <c:pt idx="4">
                  <c:v>749.80563199999983</c:v>
                </c:pt>
                <c:pt idx="5">
                  <c:v>670.31362100000001</c:v>
                </c:pt>
                <c:pt idx="6">
                  <c:v>697.98446999999999</c:v>
                </c:pt>
                <c:pt idx="7">
                  <c:v>702.11534400000005</c:v>
                </c:pt>
                <c:pt idx="8">
                  <c:v>670.45138299999996</c:v>
                </c:pt>
                <c:pt idx="9">
                  <c:v>576.31957499999999</c:v>
                </c:pt>
                <c:pt idx="10">
                  <c:v>635.09947099999999</c:v>
                </c:pt>
                <c:pt idx="11">
                  <c:v>680.34670500000004</c:v>
                </c:pt>
                <c:pt idx="12">
                  <c:v>703.51238499999999</c:v>
                </c:pt>
                <c:pt idx="13">
                  <c:v>700.00723600000003</c:v>
                </c:pt>
                <c:pt idx="14">
                  <c:v>706.78045099999997</c:v>
                </c:pt>
                <c:pt idx="15">
                  <c:v>754.04240499999992</c:v>
                </c:pt>
                <c:pt idx="16">
                  <c:v>767.027244</c:v>
                </c:pt>
                <c:pt idx="17">
                  <c:v>812.80687200000011</c:v>
                </c:pt>
                <c:pt idx="18">
                  <c:v>844.55237299999999</c:v>
                </c:pt>
                <c:pt idx="19">
                  <c:v>860.89798700000006</c:v>
                </c:pt>
                <c:pt idx="20">
                  <c:v>728.4761939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261760"/>
        <c:axId val="2069268288"/>
      </c:areaChart>
      <c:barChart>
        <c:barDir val="col"/>
        <c:grouping val="clustered"/>
        <c:varyColors val="0"/>
        <c:ser>
          <c:idx val="3"/>
          <c:order val="0"/>
          <c:tx>
            <c:strRef>
              <c:f>Imp_Exp_Cortiça!$A$7</c:f>
              <c:strCache>
                <c:ptCount val="1"/>
                <c:pt idx="0">
                  <c:v>Total de 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</c:dPt>
          <c:cat>
            <c:strRef>
              <c:f>Imp_Exp_Cortiça!$B$2:$V$2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Imp_Exp_Cortiça!$B$7:$V$7</c:f>
              <c:numCache>
                <c:formatCode>#,##0</c:formatCode>
                <c:ptCount val="21"/>
                <c:pt idx="0">
                  <c:v>927.50748199999998</c:v>
                </c:pt>
                <c:pt idx="1">
                  <c:v>908.08456200000001</c:v>
                </c:pt>
                <c:pt idx="2">
                  <c:v>921.17955200000006</c:v>
                </c:pt>
                <c:pt idx="3">
                  <c:v>916.81379300000003</c:v>
                </c:pt>
                <c:pt idx="4">
                  <c:v>891.90177999999992</c:v>
                </c:pt>
                <c:pt idx="5">
                  <c:v>815.75666200000001</c:v>
                </c:pt>
                <c:pt idx="6">
                  <c:v>837.33006999999998</c:v>
                </c:pt>
                <c:pt idx="7">
                  <c:v>844.06389600000011</c:v>
                </c:pt>
                <c:pt idx="8">
                  <c:v>802.51717299999996</c:v>
                </c:pt>
                <c:pt idx="9">
                  <c:v>667.69036400000005</c:v>
                </c:pt>
                <c:pt idx="10">
                  <c:v>739.38145699999995</c:v>
                </c:pt>
                <c:pt idx="11">
                  <c:v>817.03511000000003</c:v>
                </c:pt>
                <c:pt idx="12">
                  <c:v>835.81622800000002</c:v>
                </c:pt>
                <c:pt idx="13">
                  <c:v>833.69477800000004</c:v>
                </c:pt>
                <c:pt idx="14">
                  <c:v>841.78469299999995</c:v>
                </c:pt>
                <c:pt idx="15">
                  <c:v>901.52527799999996</c:v>
                </c:pt>
                <c:pt idx="16">
                  <c:v>934.83584399999995</c:v>
                </c:pt>
                <c:pt idx="17">
                  <c:v>988.03567900000007</c:v>
                </c:pt>
                <c:pt idx="18">
                  <c:v>1064.6548</c:v>
                </c:pt>
                <c:pt idx="19">
                  <c:v>1063.721436</c:v>
                </c:pt>
                <c:pt idx="20">
                  <c:v>877.66653184999996</c:v>
                </c:pt>
              </c:numCache>
            </c:numRef>
          </c:val>
        </c:ser>
        <c:ser>
          <c:idx val="4"/>
          <c:order val="1"/>
          <c:tx>
            <c:strRef>
              <c:f>Imp_Exp_Cortiça!$A$12</c:f>
              <c:strCache>
                <c:ptCount val="1"/>
                <c:pt idx="0">
                  <c:v>Total de 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</c:dPt>
          <c:cat>
            <c:strRef>
              <c:f>Imp_Exp_Cortiça!$B$2:$V$2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Imp_Exp_Cortiça!$B$12:$V$12</c:f>
              <c:numCache>
                <c:formatCode>#,##0</c:formatCode>
                <c:ptCount val="21"/>
                <c:pt idx="0">
                  <c:v>162.340754</c:v>
                </c:pt>
                <c:pt idx="1">
                  <c:v>147.586772</c:v>
                </c:pt>
                <c:pt idx="2">
                  <c:v>148.13894499999998</c:v>
                </c:pt>
                <c:pt idx="3">
                  <c:v>178.05819399999999</c:v>
                </c:pt>
                <c:pt idx="4">
                  <c:v>142.09614800000003</c:v>
                </c:pt>
                <c:pt idx="5">
                  <c:v>145.44304099999999</c:v>
                </c:pt>
                <c:pt idx="6">
                  <c:v>139.34559999999999</c:v>
                </c:pt>
                <c:pt idx="7">
                  <c:v>141.94855200000001</c:v>
                </c:pt>
                <c:pt idx="8">
                  <c:v>132.06578999999999</c:v>
                </c:pt>
                <c:pt idx="9">
                  <c:v>91.370789000000002</c:v>
                </c:pt>
                <c:pt idx="10">
                  <c:v>104.28198599999999</c:v>
                </c:pt>
                <c:pt idx="11">
                  <c:v>136.68840500000002</c:v>
                </c:pt>
                <c:pt idx="12">
                  <c:v>132.303843</c:v>
                </c:pt>
                <c:pt idx="13">
                  <c:v>133.68754200000001</c:v>
                </c:pt>
                <c:pt idx="14">
                  <c:v>135.004242</c:v>
                </c:pt>
                <c:pt idx="15">
                  <c:v>147.48287300000001</c:v>
                </c:pt>
                <c:pt idx="16">
                  <c:v>167.80859999999998</c:v>
                </c:pt>
                <c:pt idx="17">
                  <c:v>175.22880699999999</c:v>
                </c:pt>
                <c:pt idx="18">
                  <c:v>220.10242699999998</c:v>
                </c:pt>
                <c:pt idx="19">
                  <c:v>202.82344899999998</c:v>
                </c:pt>
                <c:pt idx="20">
                  <c:v>149.19033794999999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261760"/>
        <c:axId val="2069268288"/>
      </c:barChart>
      <c:catAx>
        <c:axId val="206926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69268288"/>
        <c:crosses val="autoZero"/>
        <c:auto val="1"/>
        <c:lblAlgn val="ctr"/>
        <c:lblOffset val="100"/>
        <c:noMultiLvlLbl val="0"/>
      </c:catAx>
      <c:valAx>
        <c:axId val="206926828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69261760"/>
        <c:crosses val="autoZero"/>
        <c:crossBetween val="between"/>
        <c:majorUnit val="200"/>
      </c:valAx>
    </c:plotArea>
    <c:legend>
      <c:legendPos val="b"/>
      <c:layout>
        <c:manualLayout>
          <c:xMode val="edge"/>
          <c:yMode val="edge"/>
          <c:x val="0.40549949313958333"/>
          <c:y val="0.90550529100529098"/>
          <c:w val="0.21752531783397341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Madeira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8947450629275948"/>
          <c:h val="0.73744797178130506"/>
        </c:manualLayout>
      </c:layout>
      <c:areaChart>
        <c:grouping val="standard"/>
        <c:varyColors val="0"/>
        <c:ser>
          <c:idx val="5"/>
          <c:order val="2"/>
          <c:tx>
            <c:strRef>
              <c:f>Imp_Exp_Madeira!$A$5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</c:dPt>
          <c:dPt>
            <c:idx val="17"/>
            <c:bubble3D val="0"/>
          </c:dPt>
          <c:cat>
            <c:strRef>
              <c:f>Imp_Exp_Madeira!$B$2:$V$2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Imp_Exp_Madeira!$B$5:$V$5</c:f>
              <c:numCache>
                <c:formatCode>#,##0</c:formatCode>
                <c:ptCount val="21"/>
                <c:pt idx="0">
                  <c:v>-173.73767299999997</c:v>
                </c:pt>
                <c:pt idx="1">
                  <c:v>-135.50536899999997</c:v>
                </c:pt>
                <c:pt idx="2">
                  <c:v>-106.23039899999998</c:v>
                </c:pt>
                <c:pt idx="3">
                  <c:v>-3.1377499999999827</c:v>
                </c:pt>
                <c:pt idx="4">
                  <c:v>-10.106450999999993</c:v>
                </c:pt>
                <c:pt idx="5">
                  <c:v>-1.1979999999994106E-2</c:v>
                </c:pt>
                <c:pt idx="6">
                  <c:v>101.773009</c:v>
                </c:pt>
                <c:pt idx="7">
                  <c:v>87.642534000000069</c:v>
                </c:pt>
                <c:pt idx="8">
                  <c:v>65.686554000000001</c:v>
                </c:pt>
                <c:pt idx="9">
                  <c:v>-5.9225429999999619</c:v>
                </c:pt>
                <c:pt idx="10">
                  <c:v>-74.810547000000042</c:v>
                </c:pt>
                <c:pt idx="11">
                  <c:v>11.484356999999932</c:v>
                </c:pt>
                <c:pt idx="12">
                  <c:v>130.94457199999999</c:v>
                </c:pt>
                <c:pt idx="13">
                  <c:v>137.53956500000004</c:v>
                </c:pt>
                <c:pt idx="14">
                  <c:v>100.14807399999995</c:v>
                </c:pt>
                <c:pt idx="15">
                  <c:v>49.943767000000094</c:v>
                </c:pt>
                <c:pt idx="16">
                  <c:v>-74.701449000000025</c:v>
                </c:pt>
                <c:pt idx="17">
                  <c:v>-124.30398700000001</c:v>
                </c:pt>
                <c:pt idx="18">
                  <c:v>-130.92081600000006</c:v>
                </c:pt>
                <c:pt idx="19">
                  <c:v>-124.49443700000006</c:v>
                </c:pt>
                <c:pt idx="20">
                  <c:v>-13.936048450000158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270464"/>
        <c:axId val="2069271008"/>
      </c:areaChart>
      <c:barChart>
        <c:barDir val="col"/>
        <c:grouping val="clustered"/>
        <c:varyColors val="0"/>
        <c:ser>
          <c:idx val="3"/>
          <c:order val="0"/>
          <c:tx>
            <c:strRef>
              <c:f>Imp_Exp_Madeira!$A$3</c:f>
              <c:strCache>
                <c:ptCount val="1"/>
                <c:pt idx="0">
                  <c:v>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</c:dPt>
          <c:cat>
            <c:strRef>
              <c:f>Imp_Exp_Madeira!$B$2:$V$2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Imp_Exp_Madeira!$B$3:$V$3</c:f>
              <c:numCache>
                <c:formatCode>#,##0</c:formatCode>
                <c:ptCount val="21"/>
                <c:pt idx="0">
                  <c:v>410.88059399999997</c:v>
                </c:pt>
                <c:pt idx="1">
                  <c:v>422.98734999999999</c:v>
                </c:pt>
                <c:pt idx="2">
                  <c:v>440.675141</c:v>
                </c:pt>
                <c:pt idx="3">
                  <c:v>462.90039300000001</c:v>
                </c:pt>
                <c:pt idx="4">
                  <c:v>512.98987199999999</c:v>
                </c:pt>
                <c:pt idx="5">
                  <c:v>521.40972499999998</c:v>
                </c:pt>
                <c:pt idx="6">
                  <c:v>653.80906800000002</c:v>
                </c:pt>
                <c:pt idx="7">
                  <c:v>745.65096100000005</c:v>
                </c:pt>
                <c:pt idx="8">
                  <c:v>701.97823700000004</c:v>
                </c:pt>
                <c:pt idx="9">
                  <c:v>483.52735100000001</c:v>
                </c:pt>
                <c:pt idx="10">
                  <c:v>536.73790899999995</c:v>
                </c:pt>
                <c:pt idx="11">
                  <c:v>613.89397399999996</c:v>
                </c:pt>
                <c:pt idx="12">
                  <c:v>620.12932599999999</c:v>
                </c:pt>
                <c:pt idx="13">
                  <c:v>684.01327600000002</c:v>
                </c:pt>
                <c:pt idx="14">
                  <c:v>710.99154699999997</c:v>
                </c:pt>
                <c:pt idx="15">
                  <c:v>668.53928700000006</c:v>
                </c:pt>
                <c:pt idx="16">
                  <c:v>622.40830400000004</c:v>
                </c:pt>
                <c:pt idx="17">
                  <c:v>614.05186700000002</c:v>
                </c:pt>
                <c:pt idx="18">
                  <c:v>649.78370799999993</c:v>
                </c:pt>
                <c:pt idx="19">
                  <c:v>699.594649</c:v>
                </c:pt>
                <c:pt idx="20">
                  <c:v>588.84762694999995</c:v>
                </c:pt>
              </c:numCache>
            </c:numRef>
          </c:val>
        </c:ser>
        <c:ser>
          <c:idx val="4"/>
          <c:order val="1"/>
          <c:tx>
            <c:strRef>
              <c:f>Imp_Exp_Madeira!$A$4</c:f>
              <c:strCache>
                <c:ptCount val="1"/>
                <c:pt idx="0">
                  <c:v>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</c:dPt>
          <c:cat>
            <c:strRef>
              <c:f>Imp_Exp_Madeira!$B$2:$V$2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média período</c:v>
                </c:pt>
              </c:strCache>
            </c:strRef>
          </c:cat>
          <c:val>
            <c:numRef>
              <c:f>Imp_Exp_Madeira!$B$4:$V$4</c:f>
              <c:numCache>
                <c:formatCode>#,##0</c:formatCode>
                <c:ptCount val="21"/>
                <c:pt idx="0">
                  <c:v>584.61826699999995</c:v>
                </c:pt>
                <c:pt idx="1">
                  <c:v>558.49271899999997</c:v>
                </c:pt>
                <c:pt idx="2">
                  <c:v>546.90553999999997</c:v>
                </c:pt>
                <c:pt idx="3">
                  <c:v>466.03814299999999</c:v>
                </c:pt>
                <c:pt idx="4">
                  <c:v>523.09632299999998</c:v>
                </c:pt>
                <c:pt idx="5">
                  <c:v>521.42170499999997</c:v>
                </c:pt>
                <c:pt idx="6">
                  <c:v>552.03605900000002</c:v>
                </c:pt>
                <c:pt idx="7">
                  <c:v>658.00842699999998</c:v>
                </c:pt>
                <c:pt idx="8">
                  <c:v>636.29168300000003</c:v>
                </c:pt>
                <c:pt idx="9">
                  <c:v>489.44989399999997</c:v>
                </c:pt>
                <c:pt idx="10">
                  <c:v>611.54845599999999</c:v>
                </c:pt>
                <c:pt idx="11">
                  <c:v>602.40961700000003</c:v>
                </c:pt>
                <c:pt idx="12">
                  <c:v>489.184754</c:v>
                </c:pt>
                <c:pt idx="13">
                  <c:v>546.47371099999998</c:v>
                </c:pt>
                <c:pt idx="14">
                  <c:v>610.84347300000002</c:v>
                </c:pt>
                <c:pt idx="15">
                  <c:v>618.59551999999996</c:v>
                </c:pt>
                <c:pt idx="16">
                  <c:v>697.10975300000007</c:v>
                </c:pt>
                <c:pt idx="17">
                  <c:v>738.35585400000002</c:v>
                </c:pt>
                <c:pt idx="18">
                  <c:v>780.70452399999999</c:v>
                </c:pt>
                <c:pt idx="19">
                  <c:v>824.08908600000007</c:v>
                </c:pt>
                <c:pt idx="20">
                  <c:v>602.78367540000011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270464"/>
        <c:axId val="2069271008"/>
      </c:barChart>
      <c:catAx>
        <c:axId val="206927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69271008"/>
        <c:crosses val="autoZero"/>
        <c:auto val="1"/>
        <c:lblAlgn val="ctr"/>
        <c:lblOffset val="100"/>
        <c:noMultiLvlLbl val="0"/>
      </c:catAx>
      <c:valAx>
        <c:axId val="206927100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69270464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0.40322288816823526"/>
          <c:y val="0.90550529100529098"/>
          <c:w val="0.16177556058353321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pp.pt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F!A1"/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Agricultura!A1"/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Silvicultura!A1"/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35715</xdr:colOff>
      <xdr:row>1</xdr:row>
      <xdr:rowOff>566737</xdr:rowOff>
    </xdr:from>
    <xdr:to>
      <xdr:col>3</xdr:col>
      <xdr:colOff>3095715</xdr:colOff>
      <xdr:row>3</xdr:row>
      <xdr:rowOff>48415</xdr:rowOff>
    </xdr:to>
    <xdr:pic>
      <xdr:nvPicPr>
        <xdr:cNvPr id="7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59" y="971550"/>
          <a:ext cx="3060000" cy="481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214312</xdr:colOff>
      <xdr:row>0</xdr:row>
      <xdr:rowOff>178599</xdr:rowOff>
    </xdr:from>
    <xdr:to>
      <xdr:col>3</xdr:col>
      <xdr:colOff>2017968</xdr:colOff>
      <xdr:row>1</xdr:row>
      <xdr:rowOff>171410</xdr:rowOff>
    </xdr:to>
    <xdr:pic>
      <xdr:nvPicPr>
        <xdr:cNvPr id="8" name="Imagem 7" descr="Gabinete de Planeamento, Políticas e Administração Geral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" y="178599"/>
          <a:ext cx="2270381" cy="402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</xdr:rowOff>
    </xdr:from>
    <xdr:to>
      <xdr:col>22</xdr:col>
      <xdr:colOff>476250</xdr:colOff>
      <xdr:row>33</xdr:row>
      <xdr:rowOff>1050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0</xdr:row>
      <xdr:rowOff>66675</xdr:rowOff>
    </xdr:from>
    <xdr:to>
      <xdr:col>8</xdr:col>
      <xdr:colOff>95250</xdr:colOff>
      <xdr:row>0</xdr:row>
      <xdr:rowOff>323850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553325" y="6667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  <xdr:twoCellAnchor>
    <xdr:from>
      <xdr:col>25</xdr:col>
      <xdr:colOff>76200</xdr:colOff>
      <xdr:row>23</xdr:row>
      <xdr:rowOff>161925</xdr:rowOff>
    </xdr:from>
    <xdr:to>
      <xdr:col>25</xdr:col>
      <xdr:colOff>638175</xdr:colOff>
      <xdr:row>24</xdr:row>
      <xdr:rowOff>190500</xdr:rowOff>
    </xdr:to>
    <xdr:sp macro="" textlink="">
      <xdr:nvSpPr>
        <xdr:cNvPr id="4" name="CaixaDeTexto 3">
          <a:hlinkClick xmlns:r="http://schemas.openxmlformats.org/officeDocument/2006/relationships" r:id="rId2"/>
        </xdr:cNvPr>
        <xdr:cNvSpPr txBox="1"/>
      </xdr:nvSpPr>
      <xdr:spPr>
        <a:xfrm>
          <a:off x="20231100" y="5124450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47625</xdr:rowOff>
    </xdr:from>
    <xdr:to>
      <xdr:col>22</xdr:col>
      <xdr:colOff>600075</xdr:colOff>
      <xdr:row>29</xdr:row>
      <xdr:rowOff>29625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438150</xdr:colOff>
      <xdr:row>0</xdr:row>
      <xdr:rowOff>66675</xdr:rowOff>
    </xdr:from>
    <xdr:to>
      <xdr:col>9</xdr:col>
      <xdr:colOff>295275</xdr:colOff>
      <xdr:row>0</xdr:row>
      <xdr:rowOff>323850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8705850" y="6667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  <xdr:twoCellAnchor>
    <xdr:from>
      <xdr:col>25</xdr:col>
      <xdr:colOff>95250</xdr:colOff>
      <xdr:row>19</xdr:row>
      <xdr:rowOff>114300</xdr:rowOff>
    </xdr:from>
    <xdr:to>
      <xdr:col>25</xdr:col>
      <xdr:colOff>657225</xdr:colOff>
      <xdr:row>20</xdr:row>
      <xdr:rowOff>142875</xdr:rowOff>
    </xdr:to>
    <xdr:sp macro="" textlink="">
      <xdr:nvSpPr>
        <xdr:cNvPr id="4" name="CaixaDeTexto 3">
          <a:hlinkClick xmlns:r="http://schemas.openxmlformats.org/officeDocument/2006/relationships" r:id="rId2"/>
        </xdr:cNvPr>
        <xdr:cNvSpPr txBox="1"/>
      </xdr:nvSpPr>
      <xdr:spPr>
        <a:xfrm>
          <a:off x="20497800" y="431482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19050</xdr:rowOff>
    </xdr:from>
    <xdr:to>
      <xdr:col>22</xdr:col>
      <xdr:colOff>495299</xdr:colOff>
      <xdr:row>25</xdr:row>
      <xdr:rowOff>1050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400050</xdr:colOff>
      <xdr:row>0</xdr:row>
      <xdr:rowOff>66675</xdr:rowOff>
    </xdr:from>
    <xdr:to>
      <xdr:col>7</xdr:col>
      <xdr:colOff>257175</xdr:colOff>
      <xdr:row>0</xdr:row>
      <xdr:rowOff>323850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772400" y="6667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  <xdr:twoCellAnchor>
    <xdr:from>
      <xdr:col>25</xdr:col>
      <xdr:colOff>95250</xdr:colOff>
      <xdr:row>15</xdr:row>
      <xdr:rowOff>114300</xdr:rowOff>
    </xdr:from>
    <xdr:to>
      <xdr:col>25</xdr:col>
      <xdr:colOff>657225</xdr:colOff>
      <xdr:row>16</xdr:row>
      <xdr:rowOff>142875</xdr:rowOff>
    </xdr:to>
    <xdr:sp macro="" textlink="">
      <xdr:nvSpPr>
        <xdr:cNvPr id="6" name="CaixaDeTexto 5">
          <a:hlinkClick xmlns:r="http://schemas.openxmlformats.org/officeDocument/2006/relationships" r:id="rId2"/>
        </xdr:cNvPr>
        <xdr:cNvSpPr txBox="1"/>
      </xdr:nvSpPr>
      <xdr:spPr>
        <a:xfrm>
          <a:off x="20497800" y="431482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19050</xdr:rowOff>
    </xdr:from>
    <xdr:to>
      <xdr:col>22</xdr:col>
      <xdr:colOff>533400</xdr:colOff>
      <xdr:row>17</xdr:row>
      <xdr:rowOff>1050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447675</xdr:colOff>
      <xdr:row>0</xdr:row>
      <xdr:rowOff>66675</xdr:rowOff>
    </xdr:from>
    <xdr:to>
      <xdr:col>7</xdr:col>
      <xdr:colOff>304800</xdr:colOff>
      <xdr:row>0</xdr:row>
      <xdr:rowOff>323850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753350" y="6667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  <xdr:twoCellAnchor>
    <xdr:from>
      <xdr:col>25</xdr:col>
      <xdr:colOff>95250</xdr:colOff>
      <xdr:row>7</xdr:row>
      <xdr:rowOff>114300</xdr:rowOff>
    </xdr:from>
    <xdr:to>
      <xdr:col>25</xdr:col>
      <xdr:colOff>657225</xdr:colOff>
      <xdr:row>8</xdr:row>
      <xdr:rowOff>142875</xdr:rowOff>
    </xdr:to>
    <xdr:sp macro="" textlink="">
      <xdr:nvSpPr>
        <xdr:cNvPr id="5" name="CaixaDeTexto 4">
          <a:hlinkClick xmlns:r="http://schemas.openxmlformats.org/officeDocument/2006/relationships" r:id="rId2"/>
        </xdr:cNvPr>
        <xdr:cNvSpPr txBox="1"/>
      </xdr:nvSpPr>
      <xdr:spPr>
        <a:xfrm>
          <a:off x="21012150" y="355282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19050</xdr:rowOff>
    </xdr:from>
    <xdr:to>
      <xdr:col>22</xdr:col>
      <xdr:colOff>438150</xdr:colOff>
      <xdr:row>17</xdr:row>
      <xdr:rowOff>1050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447675</xdr:colOff>
      <xdr:row>0</xdr:row>
      <xdr:rowOff>66675</xdr:rowOff>
    </xdr:from>
    <xdr:to>
      <xdr:col>9</xdr:col>
      <xdr:colOff>304800</xdr:colOff>
      <xdr:row>0</xdr:row>
      <xdr:rowOff>323850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8515350" y="6667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  <xdr:twoCellAnchor>
    <xdr:from>
      <xdr:col>25</xdr:col>
      <xdr:colOff>95250</xdr:colOff>
      <xdr:row>7</xdr:row>
      <xdr:rowOff>114300</xdr:rowOff>
    </xdr:from>
    <xdr:to>
      <xdr:col>25</xdr:col>
      <xdr:colOff>657225</xdr:colOff>
      <xdr:row>8</xdr:row>
      <xdr:rowOff>142875</xdr:rowOff>
    </xdr:to>
    <xdr:sp macro="" textlink="">
      <xdr:nvSpPr>
        <xdr:cNvPr id="5" name="CaixaDeTexto 4">
          <a:hlinkClick xmlns:r="http://schemas.openxmlformats.org/officeDocument/2006/relationships" r:id="rId2"/>
        </xdr:cNvPr>
        <xdr:cNvSpPr txBox="1"/>
      </xdr:nvSpPr>
      <xdr:spPr>
        <a:xfrm>
          <a:off x="20945475" y="225742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22</xdr:col>
      <xdr:colOff>523874</xdr:colOff>
      <xdr:row>17</xdr:row>
      <xdr:rowOff>1050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66675</xdr:colOff>
      <xdr:row>0</xdr:row>
      <xdr:rowOff>66675</xdr:rowOff>
    </xdr:from>
    <xdr:to>
      <xdr:col>8</xdr:col>
      <xdr:colOff>628650</xdr:colOff>
      <xdr:row>0</xdr:row>
      <xdr:rowOff>323850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8134350" y="6667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  <xdr:twoCellAnchor>
    <xdr:from>
      <xdr:col>25</xdr:col>
      <xdr:colOff>95250</xdr:colOff>
      <xdr:row>7</xdr:row>
      <xdr:rowOff>114300</xdr:rowOff>
    </xdr:from>
    <xdr:to>
      <xdr:col>25</xdr:col>
      <xdr:colOff>657225</xdr:colOff>
      <xdr:row>8</xdr:row>
      <xdr:rowOff>142875</xdr:rowOff>
    </xdr:to>
    <xdr:sp macro="" textlink="">
      <xdr:nvSpPr>
        <xdr:cNvPr id="5" name="CaixaDeTexto 4">
          <a:hlinkClick xmlns:r="http://schemas.openxmlformats.org/officeDocument/2006/relationships" r:id="rId2"/>
        </xdr:cNvPr>
        <xdr:cNvSpPr txBox="1"/>
      </xdr:nvSpPr>
      <xdr:spPr>
        <a:xfrm>
          <a:off x="20297775" y="225742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581025</xdr:colOff>
      <xdr:row>1</xdr:row>
      <xdr:rowOff>123824</xdr:rowOff>
    </xdr:from>
    <xdr:to>
      <xdr:col>16</xdr:col>
      <xdr:colOff>66675</xdr:colOff>
      <xdr:row>3</xdr:row>
      <xdr:rowOff>76199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11458575" y="123824"/>
          <a:ext cx="704850" cy="4095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400" b="1"/>
            <a:t>Índice</a:t>
          </a:r>
        </a:p>
      </xdr:txBody>
    </xdr:sp>
    <xdr:clientData fPrintsWithSheet="0"/>
  </xdr:twoCellAnchor>
  <xdr:twoCellAnchor>
    <xdr:from>
      <xdr:col>14</xdr:col>
      <xdr:colOff>409575</xdr:colOff>
      <xdr:row>13</xdr:row>
      <xdr:rowOff>133349</xdr:rowOff>
    </xdr:from>
    <xdr:to>
      <xdr:col>16</xdr:col>
      <xdr:colOff>276225</xdr:colOff>
      <xdr:row>13</xdr:row>
      <xdr:rowOff>361950</xdr:rowOff>
    </xdr:to>
    <xdr:sp macro="" textlink="">
      <xdr:nvSpPr>
        <xdr:cNvPr id="4" name="CaixaDeTexto 3">
          <a:hlinkClick xmlns:r="http://schemas.openxmlformats.org/officeDocument/2006/relationships" r:id="rId2"/>
        </xdr:cNvPr>
        <xdr:cNvSpPr txBox="1"/>
      </xdr:nvSpPr>
      <xdr:spPr>
        <a:xfrm>
          <a:off x="11287125" y="2457449"/>
          <a:ext cx="1085850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352425</xdr:colOff>
      <xdr:row>52</xdr:row>
      <xdr:rowOff>142875</xdr:rowOff>
    </xdr:from>
    <xdr:to>
      <xdr:col>16</xdr:col>
      <xdr:colOff>219075</xdr:colOff>
      <xdr:row>52</xdr:row>
      <xdr:rowOff>371476</xdr:rowOff>
    </xdr:to>
    <xdr:sp macro="" textlink="">
      <xdr:nvSpPr>
        <xdr:cNvPr id="5" name="CaixaDeTexto 4">
          <a:hlinkClick xmlns:r="http://schemas.openxmlformats.org/officeDocument/2006/relationships" r:id="rId2"/>
        </xdr:cNvPr>
        <xdr:cNvSpPr txBox="1"/>
      </xdr:nvSpPr>
      <xdr:spPr>
        <a:xfrm>
          <a:off x="11229975" y="11953875"/>
          <a:ext cx="1085850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428625</xdr:colOff>
      <xdr:row>67</xdr:row>
      <xdr:rowOff>190500</xdr:rowOff>
    </xdr:from>
    <xdr:to>
      <xdr:col>16</xdr:col>
      <xdr:colOff>295275</xdr:colOff>
      <xdr:row>67</xdr:row>
      <xdr:rowOff>419101</xdr:rowOff>
    </xdr:to>
    <xdr:sp macro="" textlink="">
      <xdr:nvSpPr>
        <xdr:cNvPr id="6" name="CaixaDeTexto 5">
          <a:hlinkClick xmlns:r="http://schemas.openxmlformats.org/officeDocument/2006/relationships" r:id="rId2"/>
        </xdr:cNvPr>
        <xdr:cNvSpPr txBox="1"/>
      </xdr:nvSpPr>
      <xdr:spPr>
        <a:xfrm>
          <a:off x="11306175" y="15773400"/>
          <a:ext cx="1085850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438150</xdr:colOff>
      <xdr:row>82</xdr:row>
      <xdr:rowOff>180975</xdr:rowOff>
    </xdr:from>
    <xdr:to>
      <xdr:col>16</xdr:col>
      <xdr:colOff>304800</xdr:colOff>
      <xdr:row>82</xdr:row>
      <xdr:rowOff>409576</xdr:rowOff>
    </xdr:to>
    <xdr:sp macro="" textlink="">
      <xdr:nvSpPr>
        <xdr:cNvPr id="7" name="CaixaDeTexto 6">
          <a:hlinkClick xmlns:r="http://schemas.openxmlformats.org/officeDocument/2006/relationships" r:id="rId2"/>
        </xdr:cNvPr>
        <xdr:cNvSpPr txBox="1"/>
      </xdr:nvSpPr>
      <xdr:spPr>
        <a:xfrm>
          <a:off x="11315700" y="19535775"/>
          <a:ext cx="1085850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361950</xdr:colOff>
      <xdr:row>97</xdr:row>
      <xdr:rowOff>180975</xdr:rowOff>
    </xdr:from>
    <xdr:to>
      <xdr:col>16</xdr:col>
      <xdr:colOff>228600</xdr:colOff>
      <xdr:row>97</xdr:row>
      <xdr:rowOff>409576</xdr:rowOff>
    </xdr:to>
    <xdr:sp macro="" textlink="">
      <xdr:nvSpPr>
        <xdr:cNvPr id="8" name="CaixaDeTexto 7">
          <a:hlinkClick xmlns:r="http://schemas.openxmlformats.org/officeDocument/2006/relationships" r:id="rId2"/>
        </xdr:cNvPr>
        <xdr:cNvSpPr txBox="1"/>
      </xdr:nvSpPr>
      <xdr:spPr>
        <a:xfrm>
          <a:off x="11239500" y="23307675"/>
          <a:ext cx="1085850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371475</xdr:colOff>
      <xdr:row>113</xdr:row>
      <xdr:rowOff>200025</xdr:rowOff>
    </xdr:from>
    <xdr:to>
      <xdr:col>16</xdr:col>
      <xdr:colOff>238125</xdr:colOff>
      <xdr:row>113</xdr:row>
      <xdr:rowOff>428626</xdr:rowOff>
    </xdr:to>
    <xdr:sp macro="" textlink="">
      <xdr:nvSpPr>
        <xdr:cNvPr id="9" name="CaixaDeTexto 8">
          <a:hlinkClick xmlns:r="http://schemas.openxmlformats.org/officeDocument/2006/relationships" r:id="rId2"/>
        </xdr:cNvPr>
        <xdr:cNvSpPr txBox="1"/>
      </xdr:nvSpPr>
      <xdr:spPr>
        <a:xfrm>
          <a:off x="11249025" y="27289125"/>
          <a:ext cx="1085850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352425</xdr:colOff>
      <xdr:row>128</xdr:row>
      <xdr:rowOff>180975</xdr:rowOff>
    </xdr:from>
    <xdr:to>
      <xdr:col>16</xdr:col>
      <xdr:colOff>219075</xdr:colOff>
      <xdr:row>128</xdr:row>
      <xdr:rowOff>409576</xdr:rowOff>
    </xdr:to>
    <xdr:sp macro="" textlink="">
      <xdr:nvSpPr>
        <xdr:cNvPr id="10" name="CaixaDeTexto 9">
          <a:hlinkClick xmlns:r="http://schemas.openxmlformats.org/officeDocument/2006/relationships" r:id="rId2"/>
        </xdr:cNvPr>
        <xdr:cNvSpPr txBox="1"/>
      </xdr:nvSpPr>
      <xdr:spPr>
        <a:xfrm>
          <a:off x="11229975" y="31041975"/>
          <a:ext cx="1085850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361950</xdr:colOff>
      <xdr:row>143</xdr:row>
      <xdr:rowOff>152400</xdr:rowOff>
    </xdr:from>
    <xdr:to>
      <xdr:col>16</xdr:col>
      <xdr:colOff>228600</xdr:colOff>
      <xdr:row>143</xdr:row>
      <xdr:rowOff>381001</xdr:rowOff>
    </xdr:to>
    <xdr:sp macro="" textlink="">
      <xdr:nvSpPr>
        <xdr:cNvPr id="11" name="CaixaDeTexto 10">
          <a:hlinkClick xmlns:r="http://schemas.openxmlformats.org/officeDocument/2006/relationships" r:id="rId2"/>
        </xdr:cNvPr>
        <xdr:cNvSpPr txBox="1"/>
      </xdr:nvSpPr>
      <xdr:spPr>
        <a:xfrm>
          <a:off x="11239500" y="34785300"/>
          <a:ext cx="1085850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428625</xdr:colOff>
      <xdr:row>160</xdr:row>
      <xdr:rowOff>171450</xdr:rowOff>
    </xdr:from>
    <xdr:to>
      <xdr:col>16</xdr:col>
      <xdr:colOff>295275</xdr:colOff>
      <xdr:row>160</xdr:row>
      <xdr:rowOff>400051</xdr:rowOff>
    </xdr:to>
    <xdr:sp macro="" textlink="">
      <xdr:nvSpPr>
        <xdr:cNvPr id="12" name="CaixaDeTexto 11">
          <a:hlinkClick xmlns:r="http://schemas.openxmlformats.org/officeDocument/2006/relationships" r:id="rId2"/>
        </xdr:cNvPr>
        <xdr:cNvSpPr txBox="1"/>
      </xdr:nvSpPr>
      <xdr:spPr>
        <a:xfrm>
          <a:off x="11306175" y="38985825"/>
          <a:ext cx="1085850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409575</xdr:colOff>
      <xdr:row>175</xdr:row>
      <xdr:rowOff>161925</xdr:rowOff>
    </xdr:from>
    <xdr:to>
      <xdr:col>16</xdr:col>
      <xdr:colOff>276225</xdr:colOff>
      <xdr:row>175</xdr:row>
      <xdr:rowOff>390526</xdr:rowOff>
    </xdr:to>
    <xdr:sp macro="" textlink="">
      <xdr:nvSpPr>
        <xdr:cNvPr id="13" name="CaixaDeTexto 12">
          <a:hlinkClick xmlns:r="http://schemas.openxmlformats.org/officeDocument/2006/relationships" r:id="rId2"/>
        </xdr:cNvPr>
        <xdr:cNvSpPr txBox="1"/>
      </xdr:nvSpPr>
      <xdr:spPr>
        <a:xfrm>
          <a:off x="11287125" y="42748200"/>
          <a:ext cx="1085850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447675</xdr:colOff>
      <xdr:row>1</xdr:row>
      <xdr:rowOff>219075</xdr:rowOff>
    </xdr:from>
    <xdr:to>
      <xdr:col>16</xdr:col>
      <xdr:colOff>123825</xdr:colOff>
      <xdr:row>3</xdr:row>
      <xdr:rowOff>180975</xdr:rowOff>
    </xdr:to>
    <xdr:sp macro="" textlink="">
      <xdr:nvSpPr>
        <xdr:cNvPr id="5" name="CaixaDeTexto 4">
          <a:hlinkClick xmlns:r="http://schemas.openxmlformats.org/officeDocument/2006/relationships" r:id="rId1"/>
        </xdr:cNvPr>
        <xdr:cNvSpPr txBox="1"/>
      </xdr:nvSpPr>
      <xdr:spPr>
        <a:xfrm>
          <a:off x="9906000" y="219075"/>
          <a:ext cx="704850" cy="4095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400" b="1"/>
            <a:t>Índice</a:t>
          </a:r>
        </a:p>
      </xdr:txBody>
    </xdr:sp>
    <xdr:clientData fPrintsWithSheet="0"/>
  </xdr:twoCellAnchor>
  <xdr:twoCellAnchor>
    <xdr:from>
      <xdr:col>14</xdr:col>
      <xdr:colOff>314324</xdr:colOff>
      <xdr:row>11</xdr:row>
      <xdr:rowOff>161924</xdr:rowOff>
    </xdr:from>
    <xdr:to>
      <xdr:col>16</xdr:col>
      <xdr:colOff>372824</xdr:colOff>
      <xdr:row>11</xdr:row>
      <xdr:rowOff>392324</xdr:rowOff>
    </xdr:to>
    <xdr:sp macro="" textlink="">
      <xdr:nvSpPr>
        <xdr:cNvPr id="9" name="CaixaDeTexto 8">
          <a:hlinkClick xmlns:r="http://schemas.openxmlformats.org/officeDocument/2006/relationships" r:id="rId2"/>
        </xdr:cNvPr>
        <xdr:cNvSpPr txBox="1"/>
      </xdr:nvSpPr>
      <xdr:spPr>
        <a:xfrm>
          <a:off x="9772649" y="1924049"/>
          <a:ext cx="1087200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323850</xdr:colOff>
      <xdr:row>31</xdr:row>
      <xdr:rowOff>161925</xdr:rowOff>
    </xdr:from>
    <xdr:to>
      <xdr:col>16</xdr:col>
      <xdr:colOff>382350</xdr:colOff>
      <xdr:row>31</xdr:row>
      <xdr:rowOff>392325</xdr:rowOff>
    </xdr:to>
    <xdr:sp macro="" textlink="">
      <xdr:nvSpPr>
        <xdr:cNvPr id="10" name="CaixaDeTexto 9">
          <a:hlinkClick xmlns:r="http://schemas.openxmlformats.org/officeDocument/2006/relationships" r:id="rId2"/>
        </xdr:cNvPr>
        <xdr:cNvSpPr txBox="1"/>
      </xdr:nvSpPr>
      <xdr:spPr>
        <a:xfrm>
          <a:off x="9782175" y="7000875"/>
          <a:ext cx="1087200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390525</xdr:colOff>
      <xdr:row>41</xdr:row>
      <xdr:rowOff>152400</xdr:rowOff>
    </xdr:from>
    <xdr:to>
      <xdr:col>16</xdr:col>
      <xdr:colOff>449025</xdr:colOff>
      <xdr:row>41</xdr:row>
      <xdr:rowOff>382800</xdr:rowOff>
    </xdr:to>
    <xdr:sp macro="" textlink="">
      <xdr:nvSpPr>
        <xdr:cNvPr id="11" name="CaixaDeTexto 10">
          <a:hlinkClick xmlns:r="http://schemas.openxmlformats.org/officeDocument/2006/relationships" r:id="rId2"/>
        </xdr:cNvPr>
        <xdr:cNvSpPr txBox="1"/>
      </xdr:nvSpPr>
      <xdr:spPr>
        <a:xfrm>
          <a:off x="9848850" y="9715500"/>
          <a:ext cx="1087200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352425</xdr:colOff>
      <xdr:row>72</xdr:row>
      <xdr:rowOff>180975</xdr:rowOff>
    </xdr:from>
    <xdr:to>
      <xdr:col>16</xdr:col>
      <xdr:colOff>410925</xdr:colOff>
      <xdr:row>72</xdr:row>
      <xdr:rowOff>411375</xdr:rowOff>
    </xdr:to>
    <xdr:sp macro="" textlink="">
      <xdr:nvSpPr>
        <xdr:cNvPr id="12" name="CaixaDeTexto 11">
          <a:hlinkClick xmlns:r="http://schemas.openxmlformats.org/officeDocument/2006/relationships" r:id="rId2"/>
        </xdr:cNvPr>
        <xdr:cNvSpPr txBox="1"/>
      </xdr:nvSpPr>
      <xdr:spPr>
        <a:xfrm>
          <a:off x="9810750" y="17211675"/>
          <a:ext cx="1087200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361950</xdr:colOff>
      <xdr:row>104</xdr:row>
      <xdr:rowOff>152400</xdr:rowOff>
    </xdr:from>
    <xdr:to>
      <xdr:col>16</xdr:col>
      <xdr:colOff>420450</xdr:colOff>
      <xdr:row>104</xdr:row>
      <xdr:rowOff>382800</xdr:rowOff>
    </xdr:to>
    <xdr:sp macro="" textlink="">
      <xdr:nvSpPr>
        <xdr:cNvPr id="13" name="CaixaDeTexto 12">
          <a:hlinkClick xmlns:r="http://schemas.openxmlformats.org/officeDocument/2006/relationships" r:id="rId2"/>
        </xdr:cNvPr>
        <xdr:cNvSpPr txBox="1"/>
      </xdr:nvSpPr>
      <xdr:spPr>
        <a:xfrm>
          <a:off x="9820275" y="24812625"/>
          <a:ext cx="1087200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371475</xdr:colOff>
      <xdr:row>135</xdr:row>
      <xdr:rowOff>161925</xdr:rowOff>
    </xdr:from>
    <xdr:to>
      <xdr:col>16</xdr:col>
      <xdr:colOff>429975</xdr:colOff>
      <xdr:row>135</xdr:row>
      <xdr:rowOff>392325</xdr:rowOff>
    </xdr:to>
    <xdr:sp macro="" textlink="">
      <xdr:nvSpPr>
        <xdr:cNvPr id="14" name="CaixaDeTexto 13">
          <a:hlinkClick xmlns:r="http://schemas.openxmlformats.org/officeDocument/2006/relationships" r:id="rId2"/>
        </xdr:cNvPr>
        <xdr:cNvSpPr txBox="1"/>
      </xdr:nvSpPr>
      <xdr:spPr>
        <a:xfrm>
          <a:off x="9829800" y="32289750"/>
          <a:ext cx="1087200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295275</xdr:colOff>
      <xdr:row>154</xdr:row>
      <xdr:rowOff>190500</xdr:rowOff>
    </xdr:from>
    <xdr:to>
      <xdr:col>16</xdr:col>
      <xdr:colOff>353775</xdr:colOff>
      <xdr:row>154</xdr:row>
      <xdr:rowOff>420900</xdr:rowOff>
    </xdr:to>
    <xdr:sp macro="" textlink="">
      <xdr:nvSpPr>
        <xdr:cNvPr id="15" name="CaixaDeTexto 14">
          <a:hlinkClick xmlns:r="http://schemas.openxmlformats.org/officeDocument/2006/relationships" r:id="rId2"/>
        </xdr:cNvPr>
        <xdr:cNvSpPr txBox="1"/>
      </xdr:nvSpPr>
      <xdr:spPr>
        <a:xfrm>
          <a:off x="9753600" y="37128450"/>
          <a:ext cx="1087200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352425</xdr:colOff>
      <xdr:row>173</xdr:row>
      <xdr:rowOff>200025</xdr:rowOff>
    </xdr:from>
    <xdr:to>
      <xdr:col>16</xdr:col>
      <xdr:colOff>410925</xdr:colOff>
      <xdr:row>173</xdr:row>
      <xdr:rowOff>430425</xdr:rowOff>
    </xdr:to>
    <xdr:sp macro="" textlink="">
      <xdr:nvSpPr>
        <xdr:cNvPr id="16" name="CaixaDeTexto 15">
          <a:hlinkClick xmlns:r="http://schemas.openxmlformats.org/officeDocument/2006/relationships" r:id="rId2"/>
        </xdr:cNvPr>
        <xdr:cNvSpPr txBox="1"/>
      </xdr:nvSpPr>
      <xdr:spPr>
        <a:xfrm>
          <a:off x="9810750" y="41948100"/>
          <a:ext cx="1087200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1</xdr:row>
      <xdr:rowOff>114300</xdr:rowOff>
    </xdr:from>
    <xdr:to>
      <xdr:col>16</xdr:col>
      <xdr:colOff>114300</xdr:colOff>
      <xdr:row>3</xdr:row>
      <xdr:rowOff>104775</xdr:rowOff>
    </xdr:to>
    <xdr:sp macro="" textlink="">
      <xdr:nvSpPr>
        <xdr:cNvPr id="4" name="CaixaDeTexto 3">
          <a:hlinkClick xmlns:r="http://schemas.openxmlformats.org/officeDocument/2006/relationships" r:id="rId1"/>
        </xdr:cNvPr>
        <xdr:cNvSpPr txBox="1"/>
      </xdr:nvSpPr>
      <xdr:spPr>
        <a:xfrm>
          <a:off x="10401300" y="114300"/>
          <a:ext cx="704850" cy="4095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400" b="1"/>
            <a:t>Índice</a:t>
          </a:r>
        </a:p>
      </xdr:txBody>
    </xdr:sp>
    <xdr:clientData fPrintsWithSheet="0"/>
  </xdr:twoCellAnchor>
  <xdr:twoCellAnchor>
    <xdr:from>
      <xdr:col>14</xdr:col>
      <xdr:colOff>304800</xdr:colOff>
      <xdr:row>6</xdr:row>
      <xdr:rowOff>142875</xdr:rowOff>
    </xdr:from>
    <xdr:to>
      <xdr:col>16</xdr:col>
      <xdr:colOff>363300</xdr:colOff>
      <xdr:row>6</xdr:row>
      <xdr:rowOff>373275</xdr:rowOff>
    </xdr:to>
    <xdr:sp macro="" textlink="">
      <xdr:nvSpPr>
        <xdr:cNvPr id="6" name="CaixaDeTexto 5">
          <a:hlinkClick xmlns:r="http://schemas.openxmlformats.org/officeDocument/2006/relationships" r:id="rId2"/>
        </xdr:cNvPr>
        <xdr:cNvSpPr txBox="1"/>
      </xdr:nvSpPr>
      <xdr:spPr>
        <a:xfrm>
          <a:off x="10267950" y="1371600"/>
          <a:ext cx="1087200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333375</xdr:colOff>
      <xdr:row>33</xdr:row>
      <xdr:rowOff>133350</xdr:rowOff>
    </xdr:from>
    <xdr:to>
      <xdr:col>16</xdr:col>
      <xdr:colOff>391875</xdr:colOff>
      <xdr:row>33</xdr:row>
      <xdr:rowOff>363750</xdr:rowOff>
    </xdr:to>
    <xdr:sp macro="" textlink="">
      <xdr:nvSpPr>
        <xdr:cNvPr id="7" name="CaixaDeTexto 6">
          <a:hlinkClick xmlns:r="http://schemas.openxmlformats.org/officeDocument/2006/relationships" r:id="rId2"/>
        </xdr:cNvPr>
        <xdr:cNvSpPr txBox="1"/>
      </xdr:nvSpPr>
      <xdr:spPr>
        <a:xfrm>
          <a:off x="10296525" y="7639050"/>
          <a:ext cx="1087200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342900</xdr:colOff>
      <xdr:row>60</xdr:row>
      <xdr:rowOff>161925</xdr:rowOff>
    </xdr:from>
    <xdr:to>
      <xdr:col>16</xdr:col>
      <xdr:colOff>401400</xdr:colOff>
      <xdr:row>60</xdr:row>
      <xdr:rowOff>392325</xdr:rowOff>
    </xdr:to>
    <xdr:sp macro="" textlink="">
      <xdr:nvSpPr>
        <xdr:cNvPr id="8" name="CaixaDeTexto 7">
          <a:hlinkClick xmlns:r="http://schemas.openxmlformats.org/officeDocument/2006/relationships" r:id="rId2"/>
        </xdr:cNvPr>
        <xdr:cNvSpPr txBox="1"/>
      </xdr:nvSpPr>
      <xdr:spPr>
        <a:xfrm>
          <a:off x="10306050" y="14182725"/>
          <a:ext cx="1087200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152400</xdr:rowOff>
    </xdr:from>
    <xdr:to>
      <xdr:col>22</xdr:col>
      <xdr:colOff>552450</xdr:colOff>
      <xdr:row>24</xdr:row>
      <xdr:rowOff>201075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0</xdr:row>
      <xdr:rowOff>47625</xdr:rowOff>
    </xdr:from>
    <xdr:to>
      <xdr:col>8</xdr:col>
      <xdr:colOff>600075</xdr:colOff>
      <xdr:row>0</xdr:row>
      <xdr:rowOff>304800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9277350" y="4762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  <xdr:twoCellAnchor>
    <xdr:from>
      <xdr:col>24</xdr:col>
      <xdr:colOff>714375</xdr:colOff>
      <xdr:row>15</xdr:row>
      <xdr:rowOff>209550</xdr:rowOff>
    </xdr:from>
    <xdr:to>
      <xdr:col>25</xdr:col>
      <xdr:colOff>533400</xdr:colOff>
      <xdr:row>17</xdr:row>
      <xdr:rowOff>9525</xdr:rowOff>
    </xdr:to>
    <xdr:sp macro="" textlink="">
      <xdr:nvSpPr>
        <xdr:cNvPr id="4" name="CaixaDeTexto 3">
          <a:hlinkClick xmlns:r="http://schemas.openxmlformats.org/officeDocument/2006/relationships" r:id="rId2"/>
        </xdr:cNvPr>
        <xdr:cNvSpPr txBox="1"/>
      </xdr:nvSpPr>
      <xdr:spPr>
        <a:xfrm>
          <a:off x="21345525" y="364807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15</xdr:row>
      <xdr:rowOff>19050</xdr:rowOff>
    </xdr:from>
    <xdr:to>
      <xdr:col>22</xdr:col>
      <xdr:colOff>314325</xdr:colOff>
      <xdr:row>25</xdr:row>
      <xdr:rowOff>1050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</xdr:colOff>
      <xdr:row>0</xdr:row>
      <xdr:rowOff>57150</xdr:rowOff>
    </xdr:from>
    <xdr:to>
      <xdr:col>6</xdr:col>
      <xdr:colOff>666750</xdr:colOff>
      <xdr:row>0</xdr:row>
      <xdr:rowOff>314325</xdr:rowOff>
    </xdr:to>
    <xdr:sp macro="" textlink="">
      <xdr:nvSpPr>
        <xdr:cNvPr id="4" name="CaixaDeTexto 3">
          <a:hlinkClick xmlns:r="http://schemas.openxmlformats.org/officeDocument/2006/relationships" r:id="rId2"/>
        </xdr:cNvPr>
        <xdr:cNvSpPr txBox="1"/>
      </xdr:nvSpPr>
      <xdr:spPr>
        <a:xfrm>
          <a:off x="7800975" y="57150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  <xdr:twoCellAnchor>
    <xdr:from>
      <xdr:col>25</xdr:col>
      <xdr:colOff>66675</xdr:colOff>
      <xdr:row>15</xdr:row>
      <xdr:rowOff>200025</xdr:rowOff>
    </xdr:from>
    <xdr:to>
      <xdr:col>25</xdr:col>
      <xdr:colOff>628650</xdr:colOff>
      <xdr:row>17</xdr:row>
      <xdr:rowOff>0</xdr:rowOff>
    </xdr:to>
    <xdr:sp macro="" textlink="">
      <xdr:nvSpPr>
        <xdr:cNvPr id="6" name="CaixaDeTexto 5">
          <a:hlinkClick xmlns:r="http://schemas.openxmlformats.org/officeDocument/2006/relationships" r:id="rId2"/>
        </xdr:cNvPr>
        <xdr:cNvSpPr txBox="1"/>
      </xdr:nvSpPr>
      <xdr:spPr>
        <a:xfrm>
          <a:off x="21307425" y="3638550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19</xdr:row>
      <xdr:rowOff>19050</xdr:rowOff>
    </xdr:from>
    <xdr:to>
      <xdr:col>22</xdr:col>
      <xdr:colOff>323850</xdr:colOff>
      <xdr:row>29</xdr:row>
      <xdr:rowOff>1050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0</xdr:row>
      <xdr:rowOff>57150</xdr:rowOff>
    </xdr:from>
    <xdr:to>
      <xdr:col>7</xdr:col>
      <xdr:colOff>9525</xdr:colOff>
      <xdr:row>0</xdr:row>
      <xdr:rowOff>314325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553325" y="57150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  <xdr:twoCellAnchor>
    <xdr:from>
      <xdr:col>25</xdr:col>
      <xdr:colOff>19050</xdr:colOff>
      <xdr:row>19</xdr:row>
      <xdr:rowOff>161925</xdr:rowOff>
    </xdr:from>
    <xdr:to>
      <xdr:col>25</xdr:col>
      <xdr:colOff>581025</xdr:colOff>
      <xdr:row>20</xdr:row>
      <xdr:rowOff>190500</xdr:rowOff>
    </xdr:to>
    <xdr:sp macro="" textlink="">
      <xdr:nvSpPr>
        <xdr:cNvPr id="5" name="CaixaDeTexto 4">
          <a:hlinkClick xmlns:r="http://schemas.openxmlformats.org/officeDocument/2006/relationships" r:id="rId2"/>
        </xdr:cNvPr>
        <xdr:cNvSpPr txBox="1"/>
      </xdr:nvSpPr>
      <xdr:spPr>
        <a:xfrm>
          <a:off x="20964525" y="4362450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22</xdr:col>
      <xdr:colOff>428625</xdr:colOff>
      <xdr:row>17</xdr:row>
      <xdr:rowOff>1050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85725</xdr:colOff>
      <xdr:row>0</xdr:row>
      <xdr:rowOff>66675</xdr:rowOff>
    </xdr:from>
    <xdr:to>
      <xdr:col>7</xdr:col>
      <xdr:colOff>647700</xdr:colOff>
      <xdr:row>0</xdr:row>
      <xdr:rowOff>323850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448550" y="6667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  <xdr:twoCellAnchor>
    <xdr:from>
      <xdr:col>25</xdr:col>
      <xdr:colOff>123825</xdr:colOff>
      <xdr:row>7</xdr:row>
      <xdr:rowOff>209550</xdr:rowOff>
    </xdr:from>
    <xdr:to>
      <xdr:col>25</xdr:col>
      <xdr:colOff>685800</xdr:colOff>
      <xdr:row>9</xdr:row>
      <xdr:rowOff>9525</xdr:rowOff>
    </xdr:to>
    <xdr:sp macro="" textlink="">
      <xdr:nvSpPr>
        <xdr:cNvPr id="5" name="CaixaDeTexto 4">
          <a:hlinkClick xmlns:r="http://schemas.openxmlformats.org/officeDocument/2006/relationships" r:id="rId2"/>
        </xdr:cNvPr>
        <xdr:cNvSpPr txBox="1"/>
      </xdr:nvSpPr>
      <xdr:spPr>
        <a:xfrm>
          <a:off x="20326350" y="235267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11</xdr:row>
      <xdr:rowOff>28575</xdr:rowOff>
    </xdr:from>
    <xdr:to>
      <xdr:col>22</xdr:col>
      <xdr:colOff>428624</xdr:colOff>
      <xdr:row>21</xdr:row>
      <xdr:rowOff>10575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314325</xdr:colOff>
      <xdr:row>0</xdr:row>
      <xdr:rowOff>76200</xdr:rowOff>
    </xdr:from>
    <xdr:to>
      <xdr:col>9</xdr:col>
      <xdr:colOff>171450</xdr:colOff>
      <xdr:row>0</xdr:row>
      <xdr:rowOff>333375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7610475" y="76200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0"/>
    <pageSetUpPr fitToPage="1"/>
  </sheetPr>
  <dimension ref="A1:W50"/>
  <sheetViews>
    <sheetView showGridLines="0" tabSelected="1" topLeftCell="C1" zoomScale="80" zoomScaleNormal="80" workbookViewId="0">
      <selection activeCell="H8" sqref="H8"/>
    </sheetView>
  </sheetViews>
  <sheetFormatPr defaultRowHeight="18"/>
  <cols>
    <col min="1" max="1" width="2.7109375" style="174" hidden="1" customWidth="1"/>
    <col min="2" max="2" width="28.28515625" style="174" hidden="1" customWidth="1"/>
    <col min="3" max="3" width="7" style="174" customWidth="1"/>
    <col min="4" max="4" width="76.28515625" style="174" customWidth="1"/>
    <col min="5" max="5" width="120" style="197" customWidth="1"/>
    <col min="6" max="6" width="2" style="174" customWidth="1"/>
    <col min="7" max="7" width="15" style="193" customWidth="1"/>
    <col min="8" max="16" width="9.7109375" style="174" customWidth="1"/>
    <col min="17" max="17" width="15.7109375" style="174" bestFit="1" customWidth="1"/>
    <col min="18" max="256" width="9.140625" style="174"/>
    <col min="257" max="258" width="0" style="174" hidden="1" customWidth="1"/>
    <col min="259" max="259" width="6.28515625" style="174" customWidth="1"/>
    <col min="260" max="260" width="42.28515625" style="174" customWidth="1"/>
    <col min="261" max="261" width="69.5703125" style="174" customWidth="1"/>
    <col min="262" max="262" width="2.7109375" style="174" customWidth="1"/>
    <col min="263" max="263" width="14.42578125" style="174" customWidth="1"/>
    <col min="264" max="272" width="9.7109375" style="174" customWidth="1"/>
    <col min="273" max="273" width="15.7109375" style="174" bestFit="1" customWidth="1"/>
    <col min="274" max="512" width="9.140625" style="174"/>
    <col min="513" max="514" width="0" style="174" hidden="1" customWidth="1"/>
    <col min="515" max="515" width="6.28515625" style="174" customWidth="1"/>
    <col min="516" max="516" width="42.28515625" style="174" customWidth="1"/>
    <col min="517" max="517" width="69.5703125" style="174" customWidth="1"/>
    <col min="518" max="518" width="2.7109375" style="174" customWidth="1"/>
    <col min="519" max="519" width="14.42578125" style="174" customWidth="1"/>
    <col min="520" max="528" width="9.7109375" style="174" customWidth="1"/>
    <col min="529" max="529" width="15.7109375" style="174" bestFit="1" customWidth="1"/>
    <col min="530" max="768" width="9.140625" style="174"/>
    <col min="769" max="770" width="0" style="174" hidden="1" customWidth="1"/>
    <col min="771" max="771" width="6.28515625" style="174" customWidth="1"/>
    <col min="772" max="772" width="42.28515625" style="174" customWidth="1"/>
    <col min="773" max="773" width="69.5703125" style="174" customWidth="1"/>
    <col min="774" max="774" width="2.7109375" style="174" customWidth="1"/>
    <col min="775" max="775" width="14.42578125" style="174" customWidth="1"/>
    <col min="776" max="784" width="9.7109375" style="174" customWidth="1"/>
    <col min="785" max="785" width="15.7109375" style="174" bestFit="1" customWidth="1"/>
    <col min="786" max="1024" width="9.140625" style="174"/>
    <col min="1025" max="1026" width="0" style="174" hidden="1" customWidth="1"/>
    <col min="1027" max="1027" width="6.28515625" style="174" customWidth="1"/>
    <col min="1028" max="1028" width="42.28515625" style="174" customWidth="1"/>
    <col min="1029" max="1029" width="69.5703125" style="174" customWidth="1"/>
    <col min="1030" max="1030" width="2.7109375" style="174" customWidth="1"/>
    <col min="1031" max="1031" width="14.42578125" style="174" customWidth="1"/>
    <col min="1032" max="1040" width="9.7109375" style="174" customWidth="1"/>
    <col min="1041" max="1041" width="15.7109375" style="174" bestFit="1" customWidth="1"/>
    <col min="1042" max="1280" width="9.140625" style="174"/>
    <col min="1281" max="1282" width="0" style="174" hidden="1" customWidth="1"/>
    <col min="1283" max="1283" width="6.28515625" style="174" customWidth="1"/>
    <col min="1284" max="1284" width="42.28515625" style="174" customWidth="1"/>
    <col min="1285" max="1285" width="69.5703125" style="174" customWidth="1"/>
    <col min="1286" max="1286" width="2.7109375" style="174" customWidth="1"/>
    <col min="1287" max="1287" width="14.42578125" style="174" customWidth="1"/>
    <col min="1288" max="1296" width="9.7109375" style="174" customWidth="1"/>
    <col min="1297" max="1297" width="15.7109375" style="174" bestFit="1" customWidth="1"/>
    <col min="1298" max="1536" width="9.140625" style="174"/>
    <col min="1537" max="1538" width="0" style="174" hidden="1" customWidth="1"/>
    <col min="1539" max="1539" width="6.28515625" style="174" customWidth="1"/>
    <col min="1540" max="1540" width="42.28515625" style="174" customWidth="1"/>
    <col min="1541" max="1541" width="69.5703125" style="174" customWidth="1"/>
    <col min="1542" max="1542" width="2.7109375" style="174" customWidth="1"/>
    <col min="1543" max="1543" width="14.42578125" style="174" customWidth="1"/>
    <col min="1544" max="1552" width="9.7109375" style="174" customWidth="1"/>
    <col min="1553" max="1553" width="15.7109375" style="174" bestFit="1" customWidth="1"/>
    <col min="1554" max="1792" width="9.140625" style="174"/>
    <col min="1793" max="1794" width="0" style="174" hidden="1" customWidth="1"/>
    <col min="1795" max="1795" width="6.28515625" style="174" customWidth="1"/>
    <col min="1796" max="1796" width="42.28515625" style="174" customWidth="1"/>
    <col min="1797" max="1797" width="69.5703125" style="174" customWidth="1"/>
    <col min="1798" max="1798" width="2.7109375" style="174" customWidth="1"/>
    <col min="1799" max="1799" width="14.42578125" style="174" customWidth="1"/>
    <col min="1800" max="1808" width="9.7109375" style="174" customWidth="1"/>
    <col min="1809" max="1809" width="15.7109375" style="174" bestFit="1" customWidth="1"/>
    <col min="1810" max="2048" width="9.140625" style="174"/>
    <col min="2049" max="2050" width="0" style="174" hidden="1" customWidth="1"/>
    <col min="2051" max="2051" width="6.28515625" style="174" customWidth="1"/>
    <col min="2052" max="2052" width="42.28515625" style="174" customWidth="1"/>
    <col min="2053" max="2053" width="69.5703125" style="174" customWidth="1"/>
    <col min="2054" max="2054" width="2.7109375" style="174" customWidth="1"/>
    <col min="2055" max="2055" width="14.42578125" style="174" customWidth="1"/>
    <col min="2056" max="2064" width="9.7109375" style="174" customWidth="1"/>
    <col min="2065" max="2065" width="15.7109375" style="174" bestFit="1" customWidth="1"/>
    <col min="2066" max="2304" width="9.140625" style="174"/>
    <col min="2305" max="2306" width="0" style="174" hidden="1" customWidth="1"/>
    <col min="2307" max="2307" width="6.28515625" style="174" customWidth="1"/>
    <col min="2308" max="2308" width="42.28515625" style="174" customWidth="1"/>
    <col min="2309" max="2309" width="69.5703125" style="174" customWidth="1"/>
    <col min="2310" max="2310" width="2.7109375" style="174" customWidth="1"/>
    <col min="2311" max="2311" width="14.42578125" style="174" customWidth="1"/>
    <col min="2312" max="2320" width="9.7109375" style="174" customWidth="1"/>
    <col min="2321" max="2321" width="15.7109375" style="174" bestFit="1" customWidth="1"/>
    <col min="2322" max="2560" width="9.140625" style="174"/>
    <col min="2561" max="2562" width="0" style="174" hidden="1" customWidth="1"/>
    <col min="2563" max="2563" width="6.28515625" style="174" customWidth="1"/>
    <col min="2564" max="2564" width="42.28515625" style="174" customWidth="1"/>
    <col min="2565" max="2565" width="69.5703125" style="174" customWidth="1"/>
    <col min="2566" max="2566" width="2.7109375" style="174" customWidth="1"/>
    <col min="2567" max="2567" width="14.42578125" style="174" customWidth="1"/>
    <col min="2568" max="2576" width="9.7109375" style="174" customWidth="1"/>
    <col min="2577" max="2577" width="15.7109375" style="174" bestFit="1" customWidth="1"/>
    <col min="2578" max="2816" width="9.140625" style="174"/>
    <col min="2817" max="2818" width="0" style="174" hidden="1" customWidth="1"/>
    <col min="2819" max="2819" width="6.28515625" style="174" customWidth="1"/>
    <col min="2820" max="2820" width="42.28515625" style="174" customWidth="1"/>
    <col min="2821" max="2821" width="69.5703125" style="174" customWidth="1"/>
    <col min="2822" max="2822" width="2.7109375" style="174" customWidth="1"/>
    <col min="2823" max="2823" width="14.42578125" style="174" customWidth="1"/>
    <col min="2824" max="2832" width="9.7109375" style="174" customWidth="1"/>
    <col min="2833" max="2833" width="15.7109375" style="174" bestFit="1" customWidth="1"/>
    <col min="2834" max="3072" width="9.140625" style="174"/>
    <col min="3073" max="3074" width="0" style="174" hidden="1" customWidth="1"/>
    <col min="3075" max="3075" width="6.28515625" style="174" customWidth="1"/>
    <col min="3076" max="3076" width="42.28515625" style="174" customWidth="1"/>
    <col min="3077" max="3077" width="69.5703125" style="174" customWidth="1"/>
    <col min="3078" max="3078" width="2.7109375" style="174" customWidth="1"/>
    <col min="3079" max="3079" width="14.42578125" style="174" customWidth="1"/>
    <col min="3080" max="3088" width="9.7109375" style="174" customWidth="1"/>
    <col min="3089" max="3089" width="15.7109375" style="174" bestFit="1" customWidth="1"/>
    <col min="3090" max="3328" width="9.140625" style="174"/>
    <col min="3329" max="3330" width="0" style="174" hidden="1" customWidth="1"/>
    <col min="3331" max="3331" width="6.28515625" style="174" customWidth="1"/>
    <col min="3332" max="3332" width="42.28515625" style="174" customWidth="1"/>
    <col min="3333" max="3333" width="69.5703125" style="174" customWidth="1"/>
    <col min="3334" max="3334" width="2.7109375" style="174" customWidth="1"/>
    <col min="3335" max="3335" width="14.42578125" style="174" customWidth="1"/>
    <col min="3336" max="3344" width="9.7109375" style="174" customWidth="1"/>
    <col min="3345" max="3345" width="15.7109375" style="174" bestFit="1" customWidth="1"/>
    <col min="3346" max="3584" width="9.140625" style="174"/>
    <col min="3585" max="3586" width="0" style="174" hidden="1" customWidth="1"/>
    <col min="3587" max="3587" width="6.28515625" style="174" customWidth="1"/>
    <col min="3588" max="3588" width="42.28515625" style="174" customWidth="1"/>
    <col min="3589" max="3589" width="69.5703125" style="174" customWidth="1"/>
    <col min="3590" max="3590" width="2.7109375" style="174" customWidth="1"/>
    <col min="3591" max="3591" width="14.42578125" style="174" customWidth="1"/>
    <col min="3592" max="3600" width="9.7109375" style="174" customWidth="1"/>
    <col min="3601" max="3601" width="15.7109375" style="174" bestFit="1" customWidth="1"/>
    <col min="3602" max="3840" width="9.140625" style="174"/>
    <col min="3841" max="3842" width="0" style="174" hidden="1" customWidth="1"/>
    <col min="3843" max="3843" width="6.28515625" style="174" customWidth="1"/>
    <col min="3844" max="3844" width="42.28515625" style="174" customWidth="1"/>
    <col min="3845" max="3845" width="69.5703125" style="174" customWidth="1"/>
    <col min="3846" max="3846" width="2.7109375" style="174" customWidth="1"/>
    <col min="3847" max="3847" width="14.42578125" style="174" customWidth="1"/>
    <col min="3848" max="3856" width="9.7109375" style="174" customWidth="1"/>
    <col min="3857" max="3857" width="15.7109375" style="174" bestFit="1" customWidth="1"/>
    <col min="3858" max="4096" width="9.140625" style="174"/>
    <col min="4097" max="4098" width="0" style="174" hidden="1" customWidth="1"/>
    <col min="4099" max="4099" width="6.28515625" style="174" customWidth="1"/>
    <col min="4100" max="4100" width="42.28515625" style="174" customWidth="1"/>
    <col min="4101" max="4101" width="69.5703125" style="174" customWidth="1"/>
    <col min="4102" max="4102" width="2.7109375" style="174" customWidth="1"/>
    <col min="4103" max="4103" width="14.42578125" style="174" customWidth="1"/>
    <col min="4104" max="4112" width="9.7109375" style="174" customWidth="1"/>
    <col min="4113" max="4113" width="15.7109375" style="174" bestFit="1" customWidth="1"/>
    <col min="4114" max="4352" width="9.140625" style="174"/>
    <col min="4353" max="4354" width="0" style="174" hidden="1" customWidth="1"/>
    <col min="4355" max="4355" width="6.28515625" style="174" customWidth="1"/>
    <col min="4356" max="4356" width="42.28515625" style="174" customWidth="1"/>
    <col min="4357" max="4357" width="69.5703125" style="174" customWidth="1"/>
    <col min="4358" max="4358" width="2.7109375" style="174" customWidth="1"/>
    <col min="4359" max="4359" width="14.42578125" style="174" customWidth="1"/>
    <col min="4360" max="4368" width="9.7109375" style="174" customWidth="1"/>
    <col min="4369" max="4369" width="15.7109375" style="174" bestFit="1" customWidth="1"/>
    <col min="4370" max="4608" width="9.140625" style="174"/>
    <col min="4609" max="4610" width="0" style="174" hidden="1" customWidth="1"/>
    <col min="4611" max="4611" width="6.28515625" style="174" customWidth="1"/>
    <col min="4612" max="4612" width="42.28515625" style="174" customWidth="1"/>
    <col min="4613" max="4613" width="69.5703125" style="174" customWidth="1"/>
    <col min="4614" max="4614" width="2.7109375" style="174" customWidth="1"/>
    <col min="4615" max="4615" width="14.42578125" style="174" customWidth="1"/>
    <col min="4616" max="4624" width="9.7109375" style="174" customWidth="1"/>
    <col min="4625" max="4625" width="15.7109375" style="174" bestFit="1" customWidth="1"/>
    <col min="4626" max="4864" width="9.140625" style="174"/>
    <col min="4865" max="4866" width="0" style="174" hidden="1" customWidth="1"/>
    <col min="4867" max="4867" width="6.28515625" style="174" customWidth="1"/>
    <col min="4868" max="4868" width="42.28515625" style="174" customWidth="1"/>
    <col min="4869" max="4869" width="69.5703125" style="174" customWidth="1"/>
    <col min="4870" max="4870" width="2.7109375" style="174" customWidth="1"/>
    <col min="4871" max="4871" width="14.42578125" style="174" customWidth="1"/>
    <col min="4872" max="4880" width="9.7109375" style="174" customWidth="1"/>
    <col min="4881" max="4881" width="15.7109375" style="174" bestFit="1" customWidth="1"/>
    <col min="4882" max="5120" width="9.140625" style="174"/>
    <col min="5121" max="5122" width="0" style="174" hidden="1" customWidth="1"/>
    <col min="5123" max="5123" width="6.28515625" style="174" customWidth="1"/>
    <col min="5124" max="5124" width="42.28515625" style="174" customWidth="1"/>
    <col min="5125" max="5125" width="69.5703125" style="174" customWidth="1"/>
    <col min="5126" max="5126" width="2.7109375" style="174" customWidth="1"/>
    <col min="5127" max="5127" width="14.42578125" style="174" customWidth="1"/>
    <col min="5128" max="5136" width="9.7109375" style="174" customWidth="1"/>
    <col min="5137" max="5137" width="15.7109375" style="174" bestFit="1" customWidth="1"/>
    <col min="5138" max="5376" width="9.140625" style="174"/>
    <col min="5377" max="5378" width="0" style="174" hidden="1" customWidth="1"/>
    <col min="5379" max="5379" width="6.28515625" style="174" customWidth="1"/>
    <col min="5380" max="5380" width="42.28515625" style="174" customWidth="1"/>
    <col min="5381" max="5381" width="69.5703125" style="174" customWidth="1"/>
    <col min="5382" max="5382" width="2.7109375" style="174" customWidth="1"/>
    <col min="5383" max="5383" width="14.42578125" style="174" customWidth="1"/>
    <col min="5384" max="5392" width="9.7109375" style="174" customWidth="1"/>
    <col min="5393" max="5393" width="15.7109375" style="174" bestFit="1" customWidth="1"/>
    <col min="5394" max="5632" width="9.140625" style="174"/>
    <col min="5633" max="5634" width="0" style="174" hidden="1" customWidth="1"/>
    <col min="5635" max="5635" width="6.28515625" style="174" customWidth="1"/>
    <col min="5636" max="5636" width="42.28515625" style="174" customWidth="1"/>
    <col min="5637" max="5637" width="69.5703125" style="174" customWidth="1"/>
    <col min="5638" max="5638" width="2.7109375" style="174" customWidth="1"/>
    <col min="5639" max="5639" width="14.42578125" style="174" customWidth="1"/>
    <col min="5640" max="5648" width="9.7109375" style="174" customWidth="1"/>
    <col min="5649" max="5649" width="15.7109375" style="174" bestFit="1" customWidth="1"/>
    <col min="5650" max="5888" width="9.140625" style="174"/>
    <col min="5889" max="5890" width="0" style="174" hidden="1" customWidth="1"/>
    <col min="5891" max="5891" width="6.28515625" style="174" customWidth="1"/>
    <col min="5892" max="5892" width="42.28515625" style="174" customWidth="1"/>
    <col min="5893" max="5893" width="69.5703125" style="174" customWidth="1"/>
    <col min="5894" max="5894" width="2.7109375" style="174" customWidth="1"/>
    <col min="5895" max="5895" width="14.42578125" style="174" customWidth="1"/>
    <col min="5896" max="5904" width="9.7109375" style="174" customWidth="1"/>
    <col min="5905" max="5905" width="15.7109375" style="174" bestFit="1" customWidth="1"/>
    <col min="5906" max="6144" width="9.140625" style="174"/>
    <col min="6145" max="6146" width="0" style="174" hidden="1" customWidth="1"/>
    <col min="6147" max="6147" width="6.28515625" style="174" customWidth="1"/>
    <col min="6148" max="6148" width="42.28515625" style="174" customWidth="1"/>
    <col min="6149" max="6149" width="69.5703125" style="174" customWidth="1"/>
    <col min="6150" max="6150" width="2.7109375" style="174" customWidth="1"/>
    <col min="6151" max="6151" width="14.42578125" style="174" customWidth="1"/>
    <col min="6152" max="6160" width="9.7109375" style="174" customWidth="1"/>
    <col min="6161" max="6161" width="15.7109375" style="174" bestFit="1" customWidth="1"/>
    <col min="6162" max="6400" width="9.140625" style="174"/>
    <col min="6401" max="6402" width="0" style="174" hidden="1" customWidth="1"/>
    <col min="6403" max="6403" width="6.28515625" style="174" customWidth="1"/>
    <col min="6404" max="6404" width="42.28515625" style="174" customWidth="1"/>
    <col min="6405" max="6405" width="69.5703125" style="174" customWidth="1"/>
    <col min="6406" max="6406" width="2.7109375" style="174" customWidth="1"/>
    <col min="6407" max="6407" width="14.42578125" style="174" customWidth="1"/>
    <col min="6408" max="6416" width="9.7109375" style="174" customWidth="1"/>
    <col min="6417" max="6417" width="15.7109375" style="174" bestFit="1" customWidth="1"/>
    <col min="6418" max="6656" width="9.140625" style="174"/>
    <col min="6657" max="6658" width="0" style="174" hidden="1" customWidth="1"/>
    <col min="6659" max="6659" width="6.28515625" style="174" customWidth="1"/>
    <col min="6660" max="6660" width="42.28515625" style="174" customWidth="1"/>
    <col min="6661" max="6661" width="69.5703125" style="174" customWidth="1"/>
    <col min="6662" max="6662" width="2.7109375" style="174" customWidth="1"/>
    <col min="6663" max="6663" width="14.42578125" style="174" customWidth="1"/>
    <col min="6664" max="6672" width="9.7109375" style="174" customWidth="1"/>
    <col min="6673" max="6673" width="15.7109375" style="174" bestFit="1" customWidth="1"/>
    <col min="6674" max="6912" width="9.140625" style="174"/>
    <col min="6913" max="6914" width="0" style="174" hidden="1" customWidth="1"/>
    <col min="6915" max="6915" width="6.28515625" style="174" customWidth="1"/>
    <col min="6916" max="6916" width="42.28515625" style="174" customWidth="1"/>
    <col min="6917" max="6917" width="69.5703125" style="174" customWidth="1"/>
    <col min="6918" max="6918" width="2.7109375" style="174" customWidth="1"/>
    <col min="6919" max="6919" width="14.42578125" style="174" customWidth="1"/>
    <col min="6920" max="6928" width="9.7109375" style="174" customWidth="1"/>
    <col min="6929" max="6929" width="15.7109375" style="174" bestFit="1" customWidth="1"/>
    <col min="6930" max="7168" width="9.140625" style="174"/>
    <col min="7169" max="7170" width="0" style="174" hidden="1" customWidth="1"/>
    <col min="7171" max="7171" width="6.28515625" style="174" customWidth="1"/>
    <col min="7172" max="7172" width="42.28515625" style="174" customWidth="1"/>
    <col min="7173" max="7173" width="69.5703125" style="174" customWidth="1"/>
    <col min="7174" max="7174" width="2.7109375" style="174" customWidth="1"/>
    <col min="7175" max="7175" width="14.42578125" style="174" customWidth="1"/>
    <col min="7176" max="7184" width="9.7109375" style="174" customWidth="1"/>
    <col min="7185" max="7185" width="15.7109375" style="174" bestFit="1" customWidth="1"/>
    <col min="7186" max="7424" width="9.140625" style="174"/>
    <col min="7425" max="7426" width="0" style="174" hidden="1" customWidth="1"/>
    <col min="7427" max="7427" width="6.28515625" style="174" customWidth="1"/>
    <col min="7428" max="7428" width="42.28515625" style="174" customWidth="1"/>
    <col min="7429" max="7429" width="69.5703125" style="174" customWidth="1"/>
    <col min="7430" max="7430" width="2.7109375" style="174" customWidth="1"/>
    <col min="7431" max="7431" width="14.42578125" style="174" customWidth="1"/>
    <col min="7432" max="7440" width="9.7109375" style="174" customWidth="1"/>
    <col min="7441" max="7441" width="15.7109375" style="174" bestFit="1" customWidth="1"/>
    <col min="7442" max="7680" width="9.140625" style="174"/>
    <col min="7681" max="7682" width="0" style="174" hidden="1" customWidth="1"/>
    <col min="7683" max="7683" width="6.28515625" style="174" customWidth="1"/>
    <col min="7684" max="7684" width="42.28515625" style="174" customWidth="1"/>
    <col min="7685" max="7685" width="69.5703125" style="174" customWidth="1"/>
    <col min="7686" max="7686" width="2.7109375" style="174" customWidth="1"/>
    <col min="7687" max="7687" width="14.42578125" style="174" customWidth="1"/>
    <col min="7688" max="7696" width="9.7109375" style="174" customWidth="1"/>
    <col min="7697" max="7697" width="15.7109375" style="174" bestFit="1" customWidth="1"/>
    <col min="7698" max="7936" width="9.140625" style="174"/>
    <col min="7937" max="7938" width="0" style="174" hidden="1" customWidth="1"/>
    <col min="7939" max="7939" width="6.28515625" style="174" customWidth="1"/>
    <col min="7940" max="7940" width="42.28515625" style="174" customWidth="1"/>
    <col min="7941" max="7941" width="69.5703125" style="174" customWidth="1"/>
    <col min="7942" max="7942" width="2.7109375" style="174" customWidth="1"/>
    <col min="7943" max="7943" width="14.42578125" style="174" customWidth="1"/>
    <col min="7944" max="7952" width="9.7109375" style="174" customWidth="1"/>
    <col min="7953" max="7953" width="15.7109375" style="174" bestFit="1" customWidth="1"/>
    <col min="7954" max="8192" width="9.140625" style="174"/>
    <col min="8193" max="8194" width="0" style="174" hidden="1" customWidth="1"/>
    <col min="8195" max="8195" width="6.28515625" style="174" customWidth="1"/>
    <col min="8196" max="8196" width="42.28515625" style="174" customWidth="1"/>
    <col min="8197" max="8197" width="69.5703125" style="174" customWidth="1"/>
    <col min="8198" max="8198" width="2.7109375" style="174" customWidth="1"/>
    <col min="8199" max="8199" width="14.42578125" style="174" customWidth="1"/>
    <col min="8200" max="8208" width="9.7109375" style="174" customWidth="1"/>
    <col min="8209" max="8209" width="15.7109375" style="174" bestFit="1" customWidth="1"/>
    <col min="8210" max="8448" width="9.140625" style="174"/>
    <col min="8449" max="8450" width="0" style="174" hidden="1" customWidth="1"/>
    <col min="8451" max="8451" width="6.28515625" style="174" customWidth="1"/>
    <col min="8452" max="8452" width="42.28515625" style="174" customWidth="1"/>
    <col min="8453" max="8453" width="69.5703125" style="174" customWidth="1"/>
    <col min="8454" max="8454" width="2.7109375" style="174" customWidth="1"/>
    <col min="8455" max="8455" width="14.42578125" style="174" customWidth="1"/>
    <col min="8456" max="8464" width="9.7109375" style="174" customWidth="1"/>
    <col min="8465" max="8465" width="15.7109375" style="174" bestFit="1" customWidth="1"/>
    <col min="8466" max="8704" width="9.140625" style="174"/>
    <col min="8705" max="8706" width="0" style="174" hidden="1" customWidth="1"/>
    <col min="8707" max="8707" width="6.28515625" style="174" customWidth="1"/>
    <col min="8708" max="8708" width="42.28515625" style="174" customWidth="1"/>
    <col min="8709" max="8709" width="69.5703125" style="174" customWidth="1"/>
    <col min="8710" max="8710" width="2.7109375" style="174" customWidth="1"/>
    <col min="8711" max="8711" width="14.42578125" style="174" customWidth="1"/>
    <col min="8712" max="8720" width="9.7109375" style="174" customWidth="1"/>
    <col min="8721" max="8721" width="15.7109375" style="174" bestFit="1" customWidth="1"/>
    <col min="8722" max="8960" width="9.140625" style="174"/>
    <col min="8961" max="8962" width="0" style="174" hidden="1" customWidth="1"/>
    <col min="8963" max="8963" width="6.28515625" style="174" customWidth="1"/>
    <col min="8964" max="8964" width="42.28515625" style="174" customWidth="1"/>
    <col min="8965" max="8965" width="69.5703125" style="174" customWidth="1"/>
    <col min="8966" max="8966" width="2.7109375" style="174" customWidth="1"/>
    <col min="8967" max="8967" width="14.42578125" style="174" customWidth="1"/>
    <col min="8968" max="8976" width="9.7109375" style="174" customWidth="1"/>
    <col min="8977" max="8977" width="15.7109375" style="174" bestFit="1" customWidth="1"/>
    <col min="8978" max="9216" width="9.140625" style="174"/>
    <col min="9217" max="9218" width="0" style="174" hidden="1" customWidth="1"/>
    <col min="9219" max="9219" width="6.28515625" style="174" customWidth="1"/>
    <col min="9220" max="9220" width="42.28515625" style="174" customWidth="1"/>
    <col min="9221" max="9221" width="69.5703125" style="174" customWidth="1"/>
    <col min="9222" max="9222" width="2.7109375" style="174" customWidth="1"/>
    <col min="9223" max="9223" width="14.42578125" style="174" customWidth="1"/>
    <col min="9224" max="9232" width="9.7109375" style="174" customWidth="1"/>
    <col min="9233" max="9233" width="15.7109375" style="174" bestFit="1" customWidth="1"/>
    <col min="9234" max="9472" width="9.140625" style="174"/>
    <col min="9473" max="9474" width="0" style="174" hidden="1" customWidth="1"/>
    <col min="9475" max="9475" width="6.28515625" style="174" customWidth="1"/>
    <col min="9476" max="9476" width="42.28515625" style="174" customWidth="1"/>
    <col min="9477" max="9477" width="69.5703125" style="174" customWidth="1"/>
    <col min="9478" max="9478" width="2.7109375" style="174" customWidth="1"/>
    <col min="9479" max="9479" width="14.42578125" style="174" customWidth="1"/>
    <col min="9480" max="9488" width="9.7109375" style="174" customWidth="1"/>
    <col min="9489" max="9489" width="15.7109375" style="174" bestFit="1" customWidth="1"/>
    <col min="9490" max="9728" width="9.140625" style="174"/>
    <col min="9729" max="9730" width="0" style="174" hidden="1" customWidth="1"/>
    <col min="9731" max="9731" width="6.28515625" style="174" customWidth="1"/>
    <col min="9732" max="9732" width="42.28515625" style="174" customWidth="1"/>
    <col min="9733" max="9733" width="69.5703125" style="174" customWidth="1"/>
    <col min="9734" max="9734" width="2.7109375" style="174" customWidth="1"/>
    <col min="9735" max="9735" width="14.42578125" style="174" customWidth="1"/>
    <col min="9736" max="9744" width="9.7109375" style="174" customWidth="1"/>
    <col min="9745" max="9745" width="15.7109375" style="174" bestFit="1" customWidth="1"/>
    <col min="9746" max="9984" width="9.140625" style="174"/>
    <col min="9985" max="9986" width="0" style="174" hidden="1" customWidth="1"/>
    <col min="9987" max="9987" width="6.28515625" style="174" customWidth="1"/>
    <col min="9988" max="9988" width="42.28515625" style="174" customWidth="1"/>
    <col min="9989" max="9989" width="69.5703125" style="174" customWidth="1"/>
    <col min="9990" max="9990" width="2.7109375" style="174" customWidth="1"/>
    <col min="9991" max="9991" width="14.42578125" style="174" customWidth="1"/>
    <col min="9992" max="10000" width="9.7109375" style="174" customWidth="1"/>
    <col min="10001" max="10001" width="15.7109375" style="174" bestFit="1" customWidth="1"/>
    <col min="10002" max="10240" width="9.140625" style="174"/>
    <col min="10241" max="10242" width="0" style="174" hidden="1" customWidth="1"/>
    <col min="10243" max="10243" width="6.28515625" style="174" customWidth="1"/>
    <col min="10244" max="10244" width="42.28515625" style="174" customWidth="1"/>
    <col min="10245" max="10245" width="69.5703125" style="174" customWidth="1"/>
    <col min="10246" max="10246" width="2.7109375" style="174" customWidth="1"/>
    <col min="10247" max="10247" width="14.42578125" style="174" customWidth="1"/>
    <col min="10248" max="10256" width="9.7109375" style="174" customWidth="1"/>
    <col min="10257" max="10257" width="15.7109375" style="174" bestFit="1" customWidth="1"/>
    <col min="10258" max="10496" width="9.140625" style="174"/>
    <col min="10497" max="10498" width="0" style="174" hidden="1" customWidth="1"/>
    <col min="10499" max="10499" width="6.28515625" style="174" customWidth="1"/>
    <col min="10500" max="10500" width="42.28515625" style="174" customWidth="1"/>
    <col min="10501" max="10501" width="69.5703125" style="174" customWidth="1"/>
    <col min="10502" max="10502" width="2.7109375" style="174" customWidth="1"/>
    <col min="10503" max="10503" width="14.42578125" style="174" customWidth="1"/>
    <col min="10504" max="10512" width="9.7109375" style="174" customWidth="1"/>
    <col min="10513" max="10513" width="15.7109375" style="174" bestFit="1" customWidth="1"/>
    <col min="10514" max="10752" width="9.140625" style="174"/>
    <col min="10753" max="10754" width="0" style="174" hidden="1" customWidth="1"/>
    <col min="10755" max="10755" width="6.28515625" style="174" customWidth="1"/>
    <col min="10756" max="10756" width="42.28515625" style="174" customWidth="1"/>
    <col min="10757" max="10757" width="69.5703125" style="174" customWidth="1"/>
    <col min="10758" max="10758" width="2.7109375" style="174" customWidth="1"/>
    <col min="10759" max="10759" width="14.42578125" style="174" customWidth="1"/>
    <col min="10760" max="10768" width="9.7109375" style="174" customWidth="1"/>
    <col min="10769" max="10769" width="15.7109375" style="174" bestFit="1" customWidth="1"/>
    <col min="10770" max="11008" width="9.140625" style="174"/>
    <col min="11009" max="11010" width="0" style="174" hidden="1" customWidth="1"/>
    <col min="11011" max="11011" width="6.28515625" style="174" customWidth="1"/>
    <col min="11012" max="11012" width="42.28515625" style="174" customWidth="1"/>
    <col min="11013" max="11013" width="69.5703125" style="174" customWidth="1"/>
    <col min="11014" max="11014" width="2.7109375" style="174" customWidth="1"/>
    <col min="11015" max="11015" width="14.42578125" style="174" customWidth="1"/>
    <col min="11016" max="11024" width="9.7109375" style="174" customWidth="1"/>
    <col min="11025" max="11025" width="15.7109375" style="174" bestFit="1" customWidth="1"/>
    <col min="11026" max="11264" width="9.140625" style="174"/>
    <col min="11265" max="11266" width="0" style="174" hidden="1" customWidth="1"/>
    <col min="11267" max="11267" width="6.28515625" style="174" customWidth="1"/>
    <col min="11268" max="11268" width="42.28515625" style="174" customWidth="1"/>
    <col min="11269" max="11269" width="69.5703125" style="174" customWidth="1"/>
    <col min="11270" max="11270" width="2.7109375" style="174" customWidth="1"/>
    <col min="11271" max="11271" width="14.42578125" style="174" customWidth="1"/>
    <col min="11272" max="11280" width="9.7109375" style="174" customWidth="1"/>
    <col min="11281" max="11281" width="15.7109375" style="174" bestFit="1" customWidth="1"/>
    <col min="11282" max="11520" width="9.140625" style="174"/>
    <col min="11521" max="11522" width="0" style="174" hidden="1" customWidth="1"/>
    <col min="11523" max="11523" width="6.28515625" style="174" customWidth="1"/>
    <col min="11524" max="11524" width="42.28515625" style="174" customWidth="1"/>
    <col min="11525" max="11525" width="69.5703125" style="174" customWidth="1"/>
    <col min="11526" max="11526" width="2.7109375" style="174" customWidth="1"/>
    <col min="11527" max="11527" width="14.42578125" style="174" customWidth="1"/>
    <col min="11528" max="11536" width="9.7109375" style="174" customWidth="1"/>
    <col min="11537" max="11537" width="15.7109375" style="174" bestFit="1" customWidth="1"/>
    <col min="11538" max="11776" width="9.140625" style="174"/>
    <col min="11777" max="11778" width="0" style="174" hidden="1" customWidth="1"/>
    <col min="11779" max="11779" width="6.28515625" style="174" customWidth="1"/>
    <col min="11780" max="11780" width="42.28515625" style="174" customWidth="1"/>
    <col min="11781" max="11781" width="69.5703125" style="174" customWidth="1"/>
    <col min="11782" max="11782" width="2.7109375" style="174" customWidth="1"/>
    <col min="11783" max="11783" width="14.42578125" style="174" customWidth="1"/>
    <col min="11784" max="11792" width="9.7109375" style="174" customWidth="1"/>
    <col min="11793" max="11793" width="15.7109375" style="174" bestFit="1" customWidth="1"/>
    <col min="11794" max="12032" width="9.140625" style="174"/>
    <col min="12033" max="12034" width="0" style="174" hidden="1" customWidth="1"/>
    <col min="12035" max="12035" width="6.28515625" style="174" customWidth="1"/>
    <col min="12036" max="12036" width="42.28515625" style="174" customWidth="1"/>
    <col min="12037" max="12037" width="69.5703125" style="174" customWidth="1"/>
    <col min="12038" max="12038" width="2.7109375" style="174" customWidth="1"/>
    <col min="12039" max="12039" width="14.42578125" style="174" customWidth="1"/>
    <col min="12040" max="12048" width="9.7109375" style="174" customWidth="1"/>
    <col min="12049" max="12049" width="15.7109375" style="174" bestFit="1" customWidth="1"/>
    <col min="12050" max="12288" width="9.140625" style="174"/>
    <col min="12289" max="12290" width="0" style="174" hidden="1" customWidth="1"/>
    <col min="12291" max="12291" width="6.28515625" style="174" customWidth="1"/>
    <col min="12292" max="12292" width="42.28515625" style="174" customWidth="1"/>
    <col min="12293" max="12293" width="69.5703125" style="174" customWidth="1"/>
    <col min="12294" max="12294" width="2.7109375" style="174" customWidth="1"/>
    <col min="12295" max="12295" width="14.42578125" style="174" customWidth="1"/>
    <col min="12296" max="12304" width="9.7109375" style="174" customWidth="1"/>
    <col min="12305" max="12305" width="15.7109375" style="174" bestFit="1" customWidth="1"/>
    <col min="12306" max="12544" width="9.140625" style="174"/>
    <col min="12545" max="12546" width="0" style="174" hidden="1" customWidth="1"/>
    <col min="12547" max="12547" width="6.28515625" style="174" customWidth="1"/>
    <col min="12548" max="12548" width="42.28515625" style="174" customWidth="1"/>
    <col min="12549" max="12549" width="69.5703125" style="174" customWidth="1"/>
    <col min="12550" max="12550" width="2.7109375" style="174" customWidth="1"/>
    <col min="12551" max="12551" width="14.42578125" style="174" customWidth="1"/>
    <col min="12552" max="12560" width="9.7109375" style="174" customWidth="1"/>
    <col min="12561" max="12561" width="15.7109375" style="174" bestFit="1" customWidth="1"/>
    <col min="12562" max="12800" width="9.140625" style="174"/>
    <col min="12801" max="12802" width="0" style="174" hidden="1" customWidth="1"/>
    <col min="12803" max="12803" width="6.28515625" style="174" customWidth="1"/>
    <col min="12804" max="12804" width="42.28515625" style="174" customWidth="1"/>
    <col min="12805" max="12805" width="69.5703125" style="174" customWidth="1"/>
    <col min="12806" max="12806" width="2.7109375" style="174" customWidth="1"/>
    <col min="12807" max="12807" width="14.42578125" style="174" customWidth="1"/>
    <col min="12808" max="12816" width="9.7109375" style="174" customWidth="1"/>
    <col min="12817" max="12817" width="15.7109375" style="174" bestFit="1" customWidth="1"/>
    <col min="12818" max="13056" width="9.140625" style="174"/>
    <col min="13057" max="13058" width="0" style="174" hidden="1" customWidth="1"/>
    <col min="13059" max="13059" width="6.28515625" style="174" customWidth="1"/>
    <col min="13060" max="13060" width="42.28515625" style="174" customWidth="1"/>
    <col min="13061" max="13061" width="69.5703125" style="174" customWidth="1"/>
    <col min="13062" max="13062" width="2.7109375" style="174" customWidth="1"/>
    <col min="13063" max="13063" width="14.42578125" style="174" customWidth="1"/>
    <col min="13064" max="13072" width="9.7109375" style="174" customWidth="1"/>
    <col min="13073" max="13073" width="15.7109375" style="174" bestFit="1" customWidth="1"/>
    <col min="13074" max="13312" width="9.140625" style="174"/>
    <col min="13313" max="13314" width="0" style="174" hidden="1" customWidth="1"/>
    <col min="13315" max="13315" width="6.28515625" style="174" customWidth="1"/>
    <col min="13316" max="13316" width="42.28515625" style="174" customWidth="1"/>
    <col min="13317" max="13317" width="69.5703125" style="174" customWidth="1"/>
    <col min="13318" max="13318" width="2.7109375" style="174" customWidth="1"/>
    <col min="13319" max="13319" width="14.42578125" style="174" customWidth="1"/>
    <col min="13320" max="13328" width="9.7109375" style="174" customWidth="1"/>
    <col min="13329" max="13329" width="15.7109375" style="174" bestFit="1" customWidth="1"/>
    <col min="13330" max="13568" width="9.140625" style="174"/>
    <col min="13569" max="13570" width="0" style="174" hidden="1" customWidth="1"/>
    <col min="13571" max="13571" width="6.28515625" style="174" customWidth="1"/>
    <col min="13572" max="13572" width="42.28515625" style="174" customWidth="1"/>
    <col min="13573" max="13573" width="69.5703125" style="174" customWidth="1"/>
    <col min="13574" max="13574" width="2.7109375" style="174" customWidth="1"/>
    <col min="13575" max="13575" width="14.42578125" style="174" customWidth="1"/>
    <col min="13576" max="13584" width="9.7109375" style="174" customWidth="1"/>
    <col min="13585" max="13585" width="15.7109375" style="174" bestFit="1" customWidth="1"/>
    <col min="13586" max="13824" width="9.140625" style="174"/>
    <col min="13825" max="13826" width="0" style="174" hidden="1" customWidth="1"/>
    <col min="13827" max="13827" width="6.28515625" style="174" customWidth="1"/>
    <col min="13828" max="13828" width="42.28515625" style="174" customWidth="1"/>
    <col min="13829" max="13829" width="69.5703125" style="174" customWidth="1"/>
    <col min="13830" max="13830" width="2.7109375" style="174" customWidth="1"/>
    <col min="13831" max="13831" width="14.42578125" style="174" customWidth="1"/>
    <col min="13832" max="13840" width="9.7109375" style="174" customWidth="1"/>
    <col min="13841" max="13841" width="15.7109375" style="174" bestFit="1" customWidth="1"/>
    <col min="13842" max="14080" width="9.140625" style="174"/>
    <col min="14081" max="14082" width="0" style="174" hidden="1" customWidth="1"/>
    <col min="14083" max="14083" width="6.28515625" style="174" customWidth="1"/>
    <col min="14084" max="14084" width="42.28515625" style="174" customWidth="1"/>
    <col min="14085" max="14085" width="69.5703125" style="174" customWidth="1"/>
    <col min="14086" max="14086" width="2.7109375" style="174" customWidth="1"/>
    <col min="14087" max="14087" width="14.42578125" style="174" customWidth="1"/>
    <col min="14088" max="14096" width="9.7109375" style="174" customWidth="1"/>
    <col min="14097" max="14097" width="15.7109375" style="174" bestFit="1" customWidth="1"/>
    <col min="14098" max="14336" width="9.140625" style="174"/>
    <col min="14337" max="14338" width="0" style="174" hidden="1" customWidth="1"/>
    <col min="14339" max="14339" width="6.28515625" style="174" customWidth="1"/>
    <col min="14340" max="14340" width="42.28515625" style="174" customWidth="1"/>
    <col min="14341" max="14341" width="69.5703125" style="174" customWidth="1"/>
    <col min="14342" max="14342" width="2.7109375" style="174" customWidth="1"/>
    <col min="14343" max="14343" width="14.42578125" style="174" customWidth="1"/>
    <col min="14344" max="14352" width="9.7109375" style="174" customWidth="1"/>
    <col min="14353" max="14353" width="15.7109375" style="174" bestFit="1" customWidth="1"/>
    <col min="14354" max="14592" width="9.140625" style="174"/>
    <col min="14593" max="14594" width="0" style="174" hidden="1" customWidth="1"/>
    <col min="14595" max="14595" width="6.28515625" style="174" customWidth="1"/>
    <col min="14596" max="14596" width="42.28515625" style="174" customWidth="1"/>
    <col min="14597" max="14597" width="69.5703125" style="174" customWidth="1"/>
    <col min="14598" max="14598" width="2.7109375" style="174" customWidth="1"/>
    <col min="14599" max="14599" width="14.42578125" style="174" customWidth="1"/>
    <col min="14600" max="14608" width="9.7109375" style="174" customWidth="1"/>
    <col min="14609" max="14609" width="15.7109375" style="174" bestFit="1" customWidth="1"/>
    <col min="14610" max="14848" width="9.140625" style="174"/>
    <col min="14849" max="14850" width="0" style="174" hidden="1" customWidth="1"/>
    <col min="14851" max="14851" width="6.28515625" style="174" customWidth="1"/>
    <col min="14852" max="14852" width="42.28515625" style="174" customWidth="1"/>
    <col min="14853" max="14853" width="69.5703125" style="174" customWidth="1"/>
    <col min="14854" max="14854" width="2.7109375" style="174" customWidth="1"/>
    <col min="14855" max="14855" width="14.42578125" style="174" customWidth="1"/>
    <col min="14856" max="14864" width="9.7109375" style="174" customWidth="1"/>
    <col min="14865" max="14865" width="15.7109375" style="174" bestFit="1" customWidth="1"/>
    <col min="14866" max="15104" width="9.140625" style="174"/>
    <col min="15105" max="15106" width="0" style="174" hidden="1" customWidth="1"/>
    <col min="15107" max="15107" width="6.28515625" style="174" customWidth="1"/>
    <col min="15108" max="15108" width="42.28515625" style="174" customWidth="1"/>
    <col min="15109" max="15109" width="69.5703125" style="174" customWidth="1"/>
    <col min="15110" max="15110" width="2.7109375" style="174" customWidth="1"/>
    <col min="15111" max="15111" width="14.42578125" style="174" customWidth="1"/>
    <col min="15112" max="15120" width="9.7109375" style="174" customWidth="1"/>
    <col min="15121" max="15121" width="15.7109375" style="174" bestFit="1" customWidth="1"/>
    <col min="15122" max="15360" width="9.140625" style="174"/>
    <col min="15361" max="15362" width="0" style="174" hidden="1" customWidth="1"/>
    <col min="15363" max="15363" width="6.28515625" style="174" customWidth="1"/>
    <col min="15364" max="15364" width="42.28515625" style="174" customWidth="1"/>
    <col min="15365" max="15365" width="69.5703125" style="174" customWidth="1"/>
    <col min="15366" max="15366" width="2.7109375" style="174" customWidth="1"/>
    <col min="15367" max="15367" width="14.42578125" style="174" customWidth="1"/>
    <col min="15368" max="15376" width="9.7109375" style="174" customWidth="1"/>
    <col min="15377" max="15377" width="15.7109375" style="174" bestFit="1" customWidth="1"/>
    <col min="15378" max="15616" width="9.140625" style="174"/>
    <col min="15617" max="15618" width="0" style="174" hidden="1" customWidth="1"/>
    <col min="15619" max="15619" width="6.28515625" style="174" customWidth="1"/>
    <col min="15620" max="15620" width="42.28515625" style="174" customWidth="1"/>
    <col min="15621" max="15621" width="69.5703125" style="174" customWidth="1"/>
    <col min="15622" max="15622" width="2.7109375" style="174" customWidth="1"/>
    <col min="15623" max="15623" width="14.42578125" style="174" customWidth="1"/>
    <col min="15624" max="15632" width="9.7109375" style="174" customWidth="1"/>
    <col min="15633" max="15633" width="15.7109375" style="174" bestFit="1" customWidth="1"/>
    <col min="15634" max="15872" width="9.140625" style="174"/>
    <col min="15873" max="15874" width="0" style="174" hidden="1" customWidth="1"/>
    <col min="15875" max="15875" width="6.28515625" style="174" customWidth="1"/>
    <col min="15876" max="15876" width="42.28515625" style="174" customWidth="1"/>
    <col min="15877" max="15877" width="69.5703125" style="174" customWidth="1"/>
    <col min="15878" max="15878" width="2.7109375" style="174" customWidth="1"/>
    <col min="15879" max="15879" width="14.42578125" style="174" customWidth="1"/>
    <col min="15880" max="15888" width="9.7109375" style="174" customWidth="1"/>
    <col min="15889" max="15889" width="15.7109375" style="174" bestFit="1" customWidth="1"/>
    <col min="15890" max="16128" width="9.140625" style="174"/>
    <col min="16129" max="16130" width="0" style="174" hidden="1" customWidth="1"/>
    <col min="16131" max="16131" width="6.28515625" style="174" customWidth="1"/>
    <col min="16132" max="16132" width="42.28515625" style="174" customWidth="1"/>
    <col min="16133" max="16133" width="69.5703125" style="174" customWidth="1"/>
    <col min="16134" max="16134" width="2.7109375" style="174" customWidth="1"/>
    <col min="16135" max="16135" width="14.42578125" style="174" customWidth="1"/>
    <col min="16136" max="16144" width="9.7109375" style="174" customWidth="1"/>
    <col min="16145" max="16145" width="15.7109375" style="174" bestFit="1" customWidth="1"/>
    <col min="16146" max="16384" width="9.140625" style="174"/>
  </cols>
  <sheetData>
    <row r="1" spans="1:22" s="154" customFormat="1" ht="32.25" customHeight="1">
      <c r="A1" s="153"/>
      <c r="C1"/>
      <c r="E1" s="277" t="s">
        <v>188</v>
      </c>
      <c r="F1" s="155"/>
      <c r="G1" s="156"/>
      <c r="H1"/>
      <c r="I1"/>
    </row>
    <row r="2" spans="1:22" s="154" customFormat="1" ht="53.25" customHeight="1">
      <c r="D2" s="157"/>
      <c r="E2" s="278"/>
      <c r="F2" s="155"/>
      <c r="G2" s="156"/>
      <c r="H2" s="158"/>
      <c r="I2"/>
      <c r="R2" s="159"/>
    </row>
    <row r="3" spans="1:22" s="154" customFormat="1" ht="25.5" customHeight="1">
      <c r="B3" s="160"/>
      <c r="C3" s="161" t="s">
        <v>161</v>
      </c>
      <c r="D3" s="162"/>
      <c r="E3" s="163"/>
      <c r="G3" s="164"/>
      <c r="H3" s="165"/>
      <c r="I3" s="166"/>
      <c r="J3" s="166"/>
      <c r="K3" s="166"/>
      <c r="L3" s="166"/>
      <c r="M3" s="167"/>
      <c r="N3" s="167"/>
      <c r="O3" s="167"/>
      <c r="P3" s="164"/>
      <c r="Q3" s="168"/>
      <c r="R3" s="166"/>
      <c r="S3" s="166"/>
    </row>
    <row r="4" spans="1:22" s="154" customFormat="1" ht="18.75">
      <c r="B4" s="160"/>
      <c r="C4" s="161"/>
      <c r="D4" s="251" t="s">
        <v>190</v>
      </c>
      <c r="E4" s="254" t="s">
        <v>233</v>
      </c>
      <c r="G4" s="164"/>
      <c r="H4" s="165"/>
      <c r="I4" s="166"/>
      <c r="J4" s="166"/>
      <c r="K4" s="166"/>
      <c r="L4" s="166"/>
      <c r="M4" s="167"/>
      <c r="N4" s="167"/>
      <c r="O4" s="167"/>
      <c r="P4" s="164"/>
      <c r="Q4" s="168"/>
      <c r="R4" s="166"/>
      <c r="S4" s="166"/>
    </row>
    <row r="5" spans="1:22" s="202" customFormat="1" ht="17.25" customHeight="1">
      <c r="C5" s="161"/>
      <c r="D5" s="251" t="s">
        <v>180</v>
      </c>
      <c r="E5" s="255" t="s">
        <v>204</v>
      </c>
      <c r="G5" s="203"/>
      <c r="H5" s="203"/>
      <c r="I5" s="204"/>
      <c r="J5" s="204"/>
      <c r="K5" s="204"/>
      <c r="L5" s="205"/>
      <c r="M5" s="206"/>
      <c r="N5" s="206"/>
      <c r="O5" s="206"/>
      <c r="P5" s="203"/>
      <c r="Q5" s="207"/>
      <c r="R5" s="204"/>
      <c r="S5" s="204"/>
      <c r="T5" s="208"/>
      <c r="U5" s="208"/>
      <c r="V5" s="208"/>
    </row>
    <row r="6" spans="1:22" s="202" customFormat="1" ht="18.75">
      <c r="C6" s="212"/>
      <c r="E6" s="256" t="s">
        <v>203</v>
      </c>
      <c r="F6" s="209"/>
      <c r="G6" s="203"/>
      <c r="H6" s="203"/>
      <c r="I6" s="204"/>
      <c r="J6" s="204"/>
      <c r="K6" s="204"/>
      <c r="L6" s="210"/>
      <c r="M6" s="211"/>
      <c r="N6" s="211"/>
      <c r="O6" s="211"/>
      <c r="P6" s="203"/>
      <c r="Q6" s="207"/>
      <c r="R6" s="204"/>
      <c r="S6" s="204"/>
      <c r="T6" s="208"/>
      <c r="U6" s="208"/>
      <c r="V6" s="208"/>
    </row>
    <row r="7" spans="1:22" s="212" customFormat="1" ht="18.75">
      <c r="E7" s="257" t="s">
        <v>209</v>
      </c>
      <c r="F7" s="214"/>
      <c r="G7" s="203"/>
      <c r="H7" s="203"/>
      <c r="I7" s="204"/>
      <c r="J7" s="204"/>
      <c r="K7" s="204"/>
      <c r="L7" s="210"/>
      <c r="M7" s="211"/>
      <c r="N7" s="211"/>
      <c r="O7" s="211"/>
      <c r="P7" s="203"/>
      <c r="Q7" s="207"/>
      <c r="R7" s="204"/>
      <c r="S7" s="204"/>
      <c r="T7" s="215"/>
      <c r="U7" s="215"/>
      <c r="V7" s="215"/>
    </row>
    <row r="8" spans="1:22" s="212" customFormat="1" ht="18.75">
      <c r="E8" s="254" t="s">
        <v>189</v>
      </c>
      <c r="F8" s="214"/>
      <c r="G8" s="203"/>
      <c r="H8" s="203"/>
      <c r="I8" s="204"/>
      <c r="J8" s="204"/>
      <c r="K8" s="204"/>
      <c r="L8" s="210"/>
      <c r="M8" s="211"/>
      <c r="N8" s="211"/>
      <c r="O8" s="211"/>
      <c r="P8" s="203"/>
      <c r="Q8" s="207"/>
      <c r="R8" s="204"/>
      <c r="S8" s="204"/>
      <c r="T8" s="215"/>
      <c r="U8" s="215"/>
      <c r="V8" s="215"/>
    </row>
    <row r="9" spans="1:22" s="212" customFormat="1" ht="18.75">
      <c r="E9" s="255" t="s">
        <v>181</v>
      </c>
      <c r="F9" s="214"/>
      <c r="G9" s="213"/>
      <c r="H9" s="216"/>
      <c r="I9" s="217"/>
      <c r="J9" s="217"/>
      <c r="K9" s="217"/>
      <c r="L9" s="217"/>
      <c r="P9" s="213"/>
      <c r="Q9" s="204"/>
      <c r="R9" s="217"/>
      <c r="S9" s="217"/>
      <c r="T9" s="215"/>
      <c r="U9" s="215"/>
      <c r="V9" s="215"/>
    </row>
    <row r="10" spans="1:22" s="212" customFormat="1" ht="18.75">
      <c r="E10" s="258" t="s">
        <v>182</v>
      </c>
      <c r="F10" s="214"/>
      <c r="G10" s="203"/>
      <c r="H10" s="203"/>
      <c r="I10" s="204"/>
      <c r="J10" s="204"/>
      <c r="K10" s="204"/>
      <c r="L10" s="205"/>
      <c r="M10" s="206"/>
      <c r="N10" s="206"/>
      <c r="O10" s="206"/>
      <c r="P10" s="203"/>
      <c r="Q10" s="207"/>
      <c r="R10" s="204"/>
      <c r="S10" s="204"/>
      <c r="T10" s="215"/>
      <c r="U10" s="215"/>
      <c r="V10" s="215"/>
    </row>
    <row r="11" spans="1:22" s="212" customFormat="1" ht="18.75">
      <c r="D11" s="213"/>
      <c r="E11" s="257" t="s">
        <v>183</v>
      </c>
      <c r="F11" s="218"/>
      <c r="G11" s="203"/>
      <c r="H11" s="203"/>
      <c r="I11" s="204"/>
      <c r="J11" s="204"/>
      <c r="K11" s="204"/>
      <c r="L11" s="210"/>
      <c r="M11" s="211"/>
      <c r="N11" s="211"/>
      <c r="O11" s="211"/>
      <c r="P11" s="203"/>
      <c r="Q11" s="207"/>
      <c r="R11" s="204"/>
      <c r="S11" s="204"/>
      <c r="T11" s="215"/>
      <c r="U11" s="215"/>
      <c r="V11" s="215"/>
    </row>
    <row r="12" spans="1:22" s="212" customFormat="1" ht="18.75">
      <c r="C12" s="219"/>
      <c r="D12" s="220"/>
      <c r="E12" s="255" t="s">
        <v>56</v>
      </c>
      <c r="F12" s="218"/>
      <c r="G12" s="203"/>
      <c r="H12" s="203"/>
      <c r="I12" s="204"/>
      <c r="J12" s="204"/>
      <c r="K12" s="204"/>
      <c r="L12" s="210"/>
      <c r="M12" s="211"/>
      <c r="N12" s="211"/>
      <c r="O12" s="211"/>
      <c r="P12" s="203"/>
      <c r="Q12" s="207"/>
      <c r="R12" s="204"/>
      <c r="S12" s="204"/>
      <c r="U12" s="221"/>
      <c r="V12" s="215"/>
    </row>
    <row r="13" spans="1:22" s="212" customFormat="1" ht="18.75">
      <c r="C13" s="219"/>
      <c r="D13" s="220"/>
      <c r="E13" s="258" t="s">
        <v>57</v>
      </c>
      <c r="F13" s="218"/>
      <c r="G13" s="213"/>
      <c r="H13" s="216"/>
      <c r="I13" s="217"/>
      <c r="J13" s="217"/>
      <c r="K13" s="217"/>
      <c r="L13" s="217"/>
      <c r="P13" s="213"/>
      <c r="Q13" s="204"/>
      <c r="R13" s="217"/>
      <c r="S13" s="217"/>
      <c r="T13" s="221"/>
      <c r="U13" s="221"/>
      <c r="V13" s="215"/>
    </row>
    <row r="14" spans="1:22" s="212" customFormat="1" ht="18.75">
      <c r="C14" s="219"/>
      <c r="D14" s="220"/>
      <c r="E14" s="258" t="s">
        <v>50</v>
      </c>
      <c r="F14" s="218"/>
      <c r="G14" s="203"/>
      <c r="H14" s="203"/>
      <c r="I14" s="204"/>
      <c r="J14" s="204"/>
      <c r="K14" s="204"/>
      <c r="L14" s="205"/>
      <c r="M14" s="206"/>
      <c r="N14" s="206"/>
      <c r="O14" s="206"/>
      <c r="P14" s="203"/>
      <c r="Q14" s="207"/>
      <c r="R14" s="204"/>
      <c r="S14" s="204"/>
      <c r="T14" s="215"/>
      <c r="U14" s="215"/>
      <c r="V14" s="215"/>
    </row>
    <row r="15" spans="1:22" s="202" customFormat="1" ht="18.75">
      <c r="D15" s="213"/>
      <c r="E15" s="258" t="s">
        <v>184</v>
      </c>
      <c r="G15" s="203"/>
      <c r="H15" s="203"/>
      <c r="I15" s="204"/>
      <c r="J15" s="204"/>
      <c r="K15" s="204"/>
      <c r="L15" s="210"/>
      <c r="M15" s="211"/>
      <c r="N15" s="211"/>
      <c r="O15" s="211"/>
      <c r="P15" s="203"/>
      <c r="Q15" s="207"/>
      <c r="R15" s="204"/>
      <c r="S15" s="204"/>
      <c r="T15" s="208"/>
      <c r="U15" s="208"/>
      <c r="V15" s="208"/>
    </row>
    <row r="16" spans="1:22" s="212" customFormat="1" ht="18.75">
      <c r="C16" s="219"/>
      <c r="D16" s="220"/>
      <c r="E16" s="257" t="s">
        <v>97</v>
      </c>
      <c r="F16" s="218"/>
      <c r="G16" s="203"/>
      <c r="H16" s="203"/>
      <c r="I16" s="204"/>
      <c r="J16" s="204"/>
      <c r="K16" s="204"/>
      <c r="L16" s="210"/>
      <c r="M16" s="211"/>
      <c r="N16" s="211"/>
      <c r="O16" s="211"/>
      <c r="P16" s="203"/>
      <c r="Q16" s="207"/>
      <c r="R16" s="204"/>
      <c r="S16" s="204"/>
      <c r="U16" s="221"/>
      <c r="V16" s="215"/>
    </row>
    <row r="17" spans="3:22" s="212" customFormat="1" ht="18.75">
      <c r="C17" s="219"/>
      <c r="D17" s="220"/>
      <c r="E17" s="259" t="s">
        <v>185</v>
      </c>
      <c r="F17" s="218"/>
      <c r="G17" s="213"/>
      <c r="H17" s="216"/>
      <c r="I17" s="217"/>
      <c r="J17" s="217"/>
      <c r="K17" s="217"/>
      <c r="L17" s="217"/>
      <c r="P17" s="213"/>
      <c r="Q17" s="204"/>
      <c r="R17" s="217"/>
      <c r="S17" s="217"/>
      <c r="T17" s="221"/>
      <c r="U17" s="221"/>
      <c r="V17" s="215"/>
    </row>
    <row r="18" spans="3:22" s="212" customFormat="1" ht="18.75">
      <c r="C18" s="219"/>
      <c r="D18" s="220"/>
      <c r="E18" s="259" t="s">
        <v>186</v>
      </c>
      <c r="F18" s="218"/>
      <c r="G18" s="203"/>
      <c r="H18" s="203"/>
      <c r="I18" s="204"/>
      <c r="J18" s="204"/>
      <c r="K18" s="204"/>
      <c r="L18" s="205"/>
      <c r="M18" s="206"/>
      <c r="N18" s="206"/>
      <c r="O18" s="206"/>
      <c r="P18" s="203"/>
      <c r="Q18" s="207"/>
      <c r="R18" s="204"/>
      <c r="S18" s="204"/>
      <c r="T18" s="215"/>
      <c r="U18" s="215"/>
      <c r="V18" s="215"/>
    </row>
    <row r="19" spans="3:22" s="202" customFormat="1" ht="18.75">
      <c r="D19" s="213"/>
      <c r="E19" s="259" t="s">
        <v>187</v>
      </c>
      <c r="G19" s="203"/>
      <c r="H19" s="203"/>
      <c r="I19" s="204"/>
      <c r="J19" s="204"/>
      <c r="K19" s="204"/>
      <c r="L19" s="210"/>
      <c r="M19" s="211"/>
      <c r="N19" s="211"/>
      <c r="O19" s="211"/>
      <c r="P19" s="203"/>
      <c r="Q19" s="207"/>
      <c r="R19" s="204"/>
      <c r="S19" s="204"/>
      <c r="T19" s="208"/>
      <c r="U19" s="208"/>
      <c r="V19" s="208"/>
    </row>
    <row r="20" spans="3:22" s="167" customFormat="1" ht="15.75">
      <c r="C20" s="252" t="s">
        <v>162</v>
      </c>
      <c r="D20" s="253" t="s">
        <v>191</v>
      </c>
      <c r="E20" s="177"/>
      <c r="G20" s="169"/>
      <c r="H20" s="169"/>
      <c r="I20" s="168"/>
      <c r="J20" s="168"/>
      <c r="K20" s="168"/>
      <c r="L20" s="173"/>
      <c r="M20" s="174"/>
      <c r="N20" s="174"/>
      <c r="O20" s="174"/>
      <c r="P20" s="169"/>
      <c r="Q20" s="172"/>
      <c r="R20" s="168"/>
      <c r="S20" s="168"/>
      <c r="T20" s="175"/>
      <c r="U20" s="175"/>
      <c r="V20" s="175"/>
    </row>
    <row r="21" spans="3:22" s="167" customFormat="1" ht="15.75">
      <c r="D21" s="164"/>
      <c r="E21" s="180"/>
      <c r="G21" s="164"/>
      <c r="H21" s="165"/>
      <c r="I21" s="166"/>
      <c r="J21" s="166"/>
      <c r="K21" s="166"/>
      <c r="L21" s="166"/>
      <c r="P21" s="164"/>
      <c r="Q21" s="168"/>
      <c r="R21" s="166"/>
      <c r="S21" s="166"/>
      <c r="T21" s="175"/>
      <c r="U21" s="175"/>
      <c r="V21" s="175"/>
    </row>
    <row r="22" spans="3:22" s="167" customFormat="1" ht="15.75">
      <c r="D22" s="164"/>
      <c r="E22" s="180"/>
      <c r="G22" s="169"/>
      <c r="H22" s="169"/>
      <c r="I22" s="168"/>
      <c r="J22" s="168"/>
      <c r="K22" s="168"/>
      <c r="L22" s="170"/>
      <c r="M22" s="171"/>
      <c r="N22" s="171"/>
      <c r="O22" s="171"/>
      <c r="P22" s="169"/>
      <c r="Q22" s="172"/>
      <c r="R22" s="168"/>
      <c r="S22" s="168"/>
      <c r="T22" s="175"/>
      <c r="U22" s="175"/>
      <c r="V22" s="175"/>
    </row>
    <row r="23" spans="3:22" s="167" customFormat="1" ht="15.75">
      <c r="D23" s="164"/>
      <c r="E23" s="180"/>
      <c r="G23" s="169"/>
      <c r="H23" s="169"/>
      <c r="I23" s="168"/>
      <c r="J23" s="168"/>
      <c r="K23" s="168"/>
      <c r="L23" s="173"/>
      <c r="M23" s="174"/>
      <c r="N23" s="174"/>
      <c r="O23" s="174"/>
      <c r="P23" s="169"/>
      <c r="Q23" s="172"/>
      <c r="R23" s="168"/>
      <c r="S23" s="168"/>
      <c r="T23" s="175"/>
      <c r="U23" s="175"/>
      <c r="V23" s="175"/>
    </row>
    <row r="24" spans="3:22" s="167" customFormat="1" ht="15.75">
      <c r="D24" s="164"/>
      <c r="E24" s="180"/>
      <c r="G24" s="169"/>
      <c r="H24" s="169"/>
      <c r="I24" s="168"/>
      <c r="J24" s="168"/>
      <c r="K24" s="168"/>
      <c r="L24" s="173"/>
      <c r="M24" s="174"/>
      <c r="N24" s="174"/>
      <c r="O24" s="174"/>
      <c r="P24" s="169"/>
      <c r="Q24" s="172"/>
      <c r="R24" s="168"/>
      <c r="S24" s="168"/>
      <c r="T24" s="175"/>
      <c r="U24" s="175"/>
      <c r="V24" s="175"/>
    </row>
    <row r="25" spans="3:22" s="167" customFormat="1" ht="15.75">
      <c r="C25" s="171"/>
      <c r="D25" s="181"/>
      <c r="E25" s="180"/>
      <c r="G25" s="164"/>
      <c r="H25" s="165"/>
      <c r="I25" s="166"/>
      <c r="J25" s="166"/>
      <c r="K25" s="166"/>
      <c r="L25" s="166"/>
      <c r="P25" s="164"/>
      <c r="Q25" s="168"/>
      <c r="R25" s="166"/>
      <c r="S25" s="166"/>
      <c r="T25" s="175"/>
      <c r="U25" s="175"/>
      <c r="V25" s="175"/>
    </row>
    <row r="26" spans="3:22" s="167" customFormat="1" ht="15.75">
      <c r="C26" s="174"/>
      <c r="D26" s="182"/>
      <c r="E26" s="180"/>
      <c r="G26" s="169"/>
      <c r="H26" s="169"/>
      <c r="I26" s="168"/>
      <c r="J26" s="168"/>
      <c r="K26" s="168"/>
      <c r="L26" s="170"/>
      <c r="M26" s="171"/>
      <c r="N26" s="171"/>
      <c r="O26" s="171"/>
      <c r="P26" s="169"/>
      <c r="Q26" s="172"/>
      <c r="R26" s="168"/>
      <c r="S26" s="168"/>
      <c r="T26" s="175"/>
      <c r="U26" s="175"/>
      <c r="V26" s="175"/>
    </row>
    <row r="27" spans="3:22" s="167" customFormat="1" ht="18.75" customHeight="1">
      <c r="C27" s="174"/>
      <c r="D27" s="165"/>
      <c r="E27" s="180"/>
      <c r="G27" s="169"/>
      <c r="H27" s="169"/>
      <c r="I27" s="168"/>
      <c r="J27" s="168"/>
      <c r="K27" s="168"/>
      <c r="L27" s="173"/>
      <c r="M27" s="174"/>
      <c r="N27" s="174"/>
      <c r="O27" s="174"/>
      <c r="P27" s="169"/>
      <c r="Q27" s="172"/>
      <c r="R27" s="168"/>
      <c r="S27" s="168"/>
      <c r="T27" s="175"/>
      <c r="U27" s="175"/>
      <c r="V27" s="175"/>
    </row>
    <row r="28" spans="3:22" s="167" customFormat="1" ht="15.75">
      <c r="C28" s="174"/>
      <c r="D28" s="165"/>
      <c r="E28" s="180"/>
      <c r="G28" s="169"/>
      <c r="H28" s="169"/>
      <c r="I28" s="168"/>
      <c r="J28" s="168"/>
      <c r="K28" s="168"/>
      <c r="L28" s="173"/>
      <c r="M28" s="174"/>
      <c r="N28" s="174"/>
      <c r="O28" s="174"/>
      <c r="P28" s="169"/>
      <c r="Q28" s="172"/>
      <c r="R28" s="168"/>
      <c r="S28" s="168"/>
      <c r="T28" s="175"/>
      <c r="U28" s="175"/>
      <c r="V28" s="175"/>
    </row>
    <row r="29" spans="3:22" s="167" customFormat="1" ht="15.75">
      <c r="D29" s="183"/>
      <c r="E29" s="180"/>
      <c r="G29" s="164"/>
      <c r="H29" s="165"/>
      <c r="I29" s="166"/>
      <c r="J29" s="166"/>
      <c r="K29" s="166"/>
      <c r="L29" s="166"/>
      <c r="P29" s="164"/>
      <c r="Q29" s="168"/>
      <c r="R29" s="166"/>
      <c r="S29" s="166"/>
      <c r="T29" s="175"/>
      <c r="U29" s="175"/>
      <c r="V29" s="175"/>
    </row>
    <row r="30" spans="3:22" s="167" customFormat="1" ht="15.75">
      <c r="D30" s="164"/>
      <c r="E30" s="180"/>
      <c r="G30" s="169"/>
      <c r="H30" s="169"/>
      <c r="I30" s="168"/>
      <c r="J30" s="168"/>
      <c r="K30" s="168"/>
      <c r="L30" s="170"/>
      <c r="M30" s="171"/>
      <c r="N30" s="171"/>
      <c r="O30" s="171"/>
      <c r="P30" s="169"/>
      <c r="Q30" s="172"/>
      <c r="R30" s="168"/>
      <c r="S30" s="168"/>
      <c r="T30" s="175"/>
      <c r="U30" s="175"/>
      <c r="V30" s="175"/>
    </row>
    <row r="31" spans="3:22" s="167" customFormat="1" ht="15.75">
      <c r="D31" s="184"/>
      <c r="E31" s="180"/>
      <c r="G31" s="169"/>
      <c r="H31" s="169"/>
      <c r="I31" s="168"/>
      <c r="J31" s="168"/>
      <c r="K31" s="168"/>
      <c r="L31" s="173"/>
      <c r="M31" s="174"/>
      <c r="N31" s="174"/>
      <c r="O31" s="174"/>
      <c r="P31" s="169"/>
      <c r="Q31" s="172"/>
      <c r="R31" s="168"/>
      <c r="S31" s="168"/>
      <c r="T31" s="175"/>
      <c r="U31" s="175"/>
      <c r="V31" s="175"/>
    </row>
    <row r="32" spans="3:22" s="167" customFormat="1" ht="15.75">
      <c r="D32" s="164"/>
      <c r="E32" s="180"/>
      <c r="F32" s="185"/>
      <c r="G32" s="169"/>
      <c r="H32" s="169"/>
      <c r="I32" s="168"/>
      <c r="J32" s="168"/>
      <c r="K32" s="168"/>
      <c r="L32" s="173"/>
      <c r="M32" s="174"/>
      <c r="N32" s="174"/>
      <c r="O32" s="174"/>
      <c r="P32" s="169"/>
      <c r="Q32" s="172"/>
      <c r="R32" s="168"/>
      <c r="S32" s="168"/>
      <c r="T32" s="175"/>
      <c r="U32" s="175"/>
      <c r="V32" s="175"/>
    </row>
    <row r="33" spans="2:23" s="167" customFormat="1" ht="15.75">
      <c r="B33" s="186"/>
      <c r="C33" s="186"/>
      <c r="D33" s="187"/>
      <c r="E33" s="188"/>
      <c r="G33" s="164"/>
      <c r="H33" s="165"/>
      <c r="I33" s="166"/>
      <c r="J33" s="166"/>
      <c r="K33" s="166"/>
      <c r="L33" s="166"/>
      <c r="P33" s="164"/>
      <c r="Q33" s="168"/>
      <c r="R33" s="166"/>
      <c r="S33" s="166"/>
      <c r="T33" s="175"/>
      <c r="U33" s="175"/>
      <c r="V33" s="175"/>
    </row>
    <row r="34" spans="2:23" s="178" customFormat="1" ht="16.5">
      <c r="D34" s="179"/>
      <c r="E34" s="180"/>
      <c r="F34" s="189"/>
      <c r="G34" s="190"/>
      <c r="H34" s="164"/>
      <c r="I34" s="167"/>
      <c r="J34" s="167"/>
      <c r="K34" s="167"/>
      <c r="L34" s="167"/>
      <c r="M34" s="167"/>
      <c r="N34" s="167"/>
      <c r="O34" s="167"/>
      <c r="P34" s="167"/>
    </row>
    <row r="35" spans="2:23" s="167" customFormat="1" ht="16.5">
      <c r="B35" s="186"/>
      <c r="C35" s="186"/>
      <c r="D35" s="191"/>
      <c r="E35" s="192"/>
      <c r="F35" s="176"/>
      <c r="G35" s="193"/>
      <c r="H35" s="194"/>
      <c r="I35" s="195"/>
      <c r="J35" s="195"/>
      <c r="K35" s="195"/>
      <c r="L35" s="195"/>
      <c r="M35" s="178"/>
      <c r="N35" s="178"/>
      <c r="O35" s="196"/>
      <c r="P35" s="178"/>
      <c r="R35" s="175"/>
      <c r="S35" s="175"/>
      <c r="T35" s="175"/>
      <c r="U35" s="175"/>
      <c r="V35" s="175"/>
    </row>
    <row r="36" spans="2:23" s="171" customFormat="1">
      <c r="D36" s="181"/>
      <c r="E36" s="197"/>
      <c r="G36" s="198"/>
      <c r="H36" s="164"/>
      <c r="I36" s="168"/>
      <c r="J36" s="166"/>
      <c r="K36" s="166"/>
      <c r="L36" s="166"/>
      <c r="M36" s="166"/>
      <c r="N36" s="167"/>
      <c r="O36" s="167"/>
      <c r="P36" s="167"/>
      <c r="R36" s="174"/>
      <c r="S36" s="174"/>
      <c r="T36" s="174"/>
      <c r="U36" s="174"/>
      <c r="V36" s="174"/>
      <c r="W36" s="174"/>
    </row>
    <row r="37" spans="2:23">
      <c r="D37" s="199"/>
      <c r="H37" s="169"/>
      <c r="I37" s="172"/>
      <c r="J37" s="168"/>
      <c r="K37" s="168"/>
      <c r="L37" s="168"/>
      <c r="M37" s="170"/>
      <c r="N37" s="171"/>
      <c r="O37" s="171"/>
      <c r="P37" s="171"/>
    </row>
    <row r="38" spans="2:23">
      <c r="D38" s="199"/>
      <c r="H38" s="169"/>
      <c r="I38" s="172"/>
      <c r="J38" s="168"/>
      <c r="K38" s="168"/>
      <c r="L38" s="168"/>
      <c r="M38" s="173"/>
    </row>
    <row r="39" spans="2:23">
      <c r="D39" s="199"/>
      <c r="H39" s="169"/>
      <c r="I39" s="172"/>
      <c r="J39" s="168"/>
      <c r="K39" s="168"/>
      <c r="L39" s="168"/>
      <c r="M39" s="173"/>
    </row>
    <row r="40" spans="2:23">
      <c r="D40" s="199"/>
      <c r="H40" s="199"/>
      <c r="I40" s="172"/>
      <c r="J40" s="168"/>
      <c r="K40" s="168"/>
      <c r="L40" s="168"/>
      <c r="M40" s="173"/>
    </row>
    <row r="41" spans="2:23">
      <c r="D41" s="199"/>
      <c r="H41" s="169"/>
      <c r="I41" s="172"/>
      <c r="J41" s="168"/>
      <c r="K41" s="168"/>
      <c r="L41" s="168"/>
      <c r="M41" s="173"/>
    </row>
    <row r="42" spans="2:23">
      <c r="D42" s="199"/>
      <c r="H42" s="199"/>
      <c r="I42" s="172"/>
      <c r="J42" s="168"/>
      <c r="K42" s="168"/>
      <c r="L42" s="168"/>
      <c r="M42" s="173"/>
    </row>
    <row r="43" spans="2:23">
      <c r="D43" s="199"/>
      <c r="H43" s="169"/>
      <c r="I43" s="172"/>
      <c r="J43" s="168"/>
      <c r="K43" s="168"/>
      <c r="L43" s="168"/>
      <c r="M43" s="173"/>
    </row>
    <row r="44" spans="2:23">
      <c r="D44" s="199"/>
      <c r="H44" s="199"/>
      <c r="I44" s="172"/>
      <c r="J44" s="168"/>
      <c r="K44" s="168"/>
      <c r="L44" s="168"/>
      <c r="M44" s="173"/>
    </row>
    <row r="45" spans="2:23">
      <c r="D45" s="199"/>
      <c r="H45" s="200"/>
      <c r="I45" s="172"/>
      <c r="J45" s="168"/>
      <c r="K45" s="168"/>
      <c r="L45" s="168"/>
      <c r="M45" s="173"/>
    </row>
    <row r="46" spans="2:23">
      <c r="D46" s="199"/>
      <c r="H46" s="199"/>
    </row>
    <row r="47" spans="2:23">
      <c r="D47" s="199"/>
      <c r="H47" s="201"/>
      <c r="I47" s="196"/>
      <c r="J47" s="196"/>
      <c r="K47" s="196"/>
      <c r="L47" s="196"/>
    </row>
    <row r="49" spans="4:10">
      <c r="D49" s="199"/>
      <c r="H49" s="199"/>
    </row>
    <row r="50" spans="4:10">
      <c r="D50" s="199"/>
      <c r="H50" s="199"/>
      <c r="I50" s="196"/>
      <c r="J50" s="196"/>
    </row>
  </sheetData>
  <mergeCells count="1">
    <mergeCell ref="E1:E2"/>
  </mergeCells>
  <conditionalFormatting sqref="A20:B20 A35:D35 E34:E35 J36:K36 E19:E32 F11:F14 F35:F36 G36:G37 Q35:IV35 M36:P36 T20:IV20">
    <cfRule type="expression" dxfId="271" priority="18" stopIfTrue="1">
      <formula>#REF!="world"</formula>
    </cfRule>
  </conditionalFormatting>
  <conditionalFormatting sqref="G35">
    <cfRule type="expression" dxfId="270" priority="17" stopIfTrue="1">
      <formula>#REF!="world"</formula>
    </cfRule>
  </conditionalFormatting>
  <conditionalFormatting sqref="E15 E17">
    <cfRule type="expression" dxfId="269" priority="16" stopIfTrue="1">
      <formula>#REF!="world"</formula>
    </cfRule>
  </conditionalFormatting>
  <conditionalFormatting sqref="E13:E14">
    <cfRule type="expression" dxfId="268" priority="15" stopIfTrue="1">
      <formula>#REF!="world"</formula>
    </cfRule>
  </conditionalFormatting>
  <conditionalFormatting sqref="E5">
    <cfRule type="expression" dxfId="267" priority="14" stopIfTrue="1">
      <formula>#REF!="world"</formula>
    </cfRule>
  </conditionalFormatting>
  <conditionalFormatting sqref="E6">
    <cfRule type="expression" dxfId="266" priority="13" stopIfTrue="1">
      <formula>#REF!="world"</formula>
    </cfRule>
  </conditionalFormatting>
  <conditionalFormatting sqref="E7">
    <cfRule type="expression" dxfId="265" priority="12" stopIfTrue="1">
      <formula>#REF!="world"</formula>
    </cfRule>
  </conditionalFormatting>
  <conditionalFormatting sqref="E9">
    <cfRule type="expression" dxfId="264" priority="11" stopIfTrue="1">
      <formula>#REF!="world"</formula>
    </cfRule>
  </conditionalFormatting>
  <conditionalFormatting sqref="E10">
    <cfRule type="expression" dxfId="263" priority="10" stopIfTrue="1">
      <formula>#REF!="world"</formula>
    </cfRule>
  </conditionalFormatting>
  <conditionalFormatting sqref="E11">
    <cfRule type="expression" dxfId="262" priority="9" stopIfTrue="1">
      <formula>#REF!="world"</formula>
    </cfRule>
  </conditionalFormatting>
  <conditionalFormatting sqref="E12">
    <cfRule type="expression" dxfId="261" priority="8" stopIfTrue="1">
      <formula>#REF!="world"</formula>
    </cfRule>
  </conditionalFormatting>
  <conditionalFormatting sqref="E16">
    <cfRule type="expression" dxfId="260" priority="7" stopIfTrue="1">
      <formula>#REF!="world"</formula>
    </cfRule>
  </conditionalFormatting>
  <conditionalFormatting sqref="I3:J4 I9:J9 I13:J13 I21:J21 I25:J25 I29:J29 I33:J33 R3:S4 R9:S9 R13:S13 R21:S21 R25:S25 R29:S29 R33:S33 L3:O4 L9:O9 L13:O13 L21:O21 L25:O25 L29:O29 L33:O33 I17:J17 R17:S17 L17:O17">
    <cfRule type="expression" dxfId="259" priority="6" stopIfTrue="1">
      <formula>#REF!="world"</formula>
    </cfRule>
  </conditionalFormatting>
  <conditionalFormatting sqref="F16:F18">
    <cfRule type="expression" dxfId="258" priority="5" stopIfTrue="1">
      <formula>#REF!="world"</formula>
    </cfRule>
  </conditionalFormatting>
  <conditionalFormatting sqref="E19">
    <cfRule type="expression" dxfId="257" priority="4" stopIfTrue="1">
      <formula>#REF!="world"</formula>
    </cfRule>
  </conditionalFormatting>
  <conditionalFormatting sqref="E17:E18">
    <cfRule type="expression" dxfId="256" priority="3" stopIfTrue="1">
      <formula>#REF!="world"</formula>
    </cfRule>
  </conditionalFormatting>
  <conditionalFormatting sqref="E16">
    <cfRule type="expression" dxfId="255" priority="2" stopIfTrue="1">
      <formula>#REF!="world"</formula>
    </cfRule>
  </conditionalFormatting>
  <conditionalFormatting sqref="E20">
    <cfRule type="expression" dxfId="254" priority="1" stopIfTrue="1">
      <formula>#REF!="world"</formula>
    </cfRule>
  </conditionalFormatting>
  <hyperlinks>
    <hyperlink ref="E5" location="CAF!A1" display="Complexo AgroFlorestal (CAF)"/>
    <hyperlink ref="E6" location="Agricultura!A1" display="Agricultura"/>
    <hyperlink ref="E7" location="Silvicultura!A1" display="Silvicultura"/>
    <hyperlink ref="E9" location="Imp_Exp_Hortofrutícolas!A1" display="Balança Comercial Hortofrutícolas"/>
    <hyperlink ref="E10" location="Imp_Exp_Pecuária!A1" display="Balança Comercial Pecuária"/>
    <hyperlink ref="E11" location="Imp_Exp_Carnes!A1" display="Balança Comercial Carnes"/>
    <hyperlink ref="E12" location="Imp_Exp_Vinho!A1" display="Balança Comercial Vinho"/>
    <hyperlink ref="E13" location="Imp_Exp_Azeite!A1" display="Balança Comercial Azeite"/>
    <hyperlink ref="E14" location="Imp_Exp_Cereais!A1" display="Balança Comercial Cereais"/>
    <hyperlink ref="E15" location="Imp_Exp_ProdutosFloresta!A1" display="Balança Comercial Produtos da Floresta"/>
    <hyperlink ref="E16" location="Imp_Exp_Cortiça!A1" display="Balança Comercial Cortiça"/>
    <hyperlink ref="E17" location="Imp_Exp_Madeira!A1" display="Balança Comercial Madeira"/>
    <hyperlink ref="E18" location="'Imp_Exp_Pasta madeira'!A1" display="Balança Comercial Pasta de madeira"/>
    <hyperlink ref="E19" location="'Imp_Exp_Papel e cartão'!A1" display="Balança Comercial Papel e cartão"/>
  </hyperlinks>
  <printOptions horizontalCentered="1" verticalCentered="1"/>
  <pageMargins left="0.11811023622047245" right="0.11811023622047245" top="0.98425196850393704" bottom="0.47244094488188981" header="0.47244094488188981" footer="0.35433070866141736"/>
  <pageSetup paperSize="9" scale="71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0"/>
  <sheetViews>
    <sheetView showGridLines="0" zoomScaleNormal="100" workbookViewId="0">
      <pane xSplit="1" ySplit="1" topLeftCell="B2" activePane="bottomRight" state="frozen"/>
      <selection activeCell="I8" sqref="I8"/>
      <selection pane="topRight" activeCell="I8" sqref="I8"/>
      <selection pane="bottomLeft" activeCell="I8" sqref="I8"/>
      <selection pane="bottomRight"/>
    </sheetView>
  </sheetViews>
  <sheetFormatPr defaultRowHeight="12.75"/>
  <cols>
    <col min="1" max="1" width="46.28515625" style="55" customWidth="1"/>
    <col min="2" max="21" width="10.5703125" style="47" customWidth="1"/>
    <col min="22" max="26" width="11.140625" style="47" customWidth="1"/>
    <col min="27" max="30" width="7.28515625" style="47" customWidth="1"/>
    <col min="31" max="32" width="8.28515625" style="2" bestFit="1" customWidth="1"/>
    <col min="33" max="33" width="10" style="2" bestFit="1" customWidth="1"/>
    <col min="34" max="34" width="7.140625" style="2" customWidth="1"/>
    <col min="35" max="35" width="8.85546875" style="2" customWidth="1"/>
    <col min="36" max="40" width="9.140625" style="2" bestFit="1" customWidth="1"/>
    <col min="41" max="41" width="11.7109375" style="2" customWidth="1"/>
    <col min="42" max="99" width="9.140625" style="2"/>
    <col min="100" max="16384" width="9.140625" style="3"/>
  </cols>
  <sheetData>
    <row r="1" spans="1:99" ht="31.5" customHeight="1">
      <c r="A1" s="1" t="s">
        <v>227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24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99" s="8" customFormat="1" ht="31.5" customHeight="1">
      <c r="A2" s="4" t="s">
        <v>14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6" t="s">
        <v>3</v>
      </c>
      <c r="W2" s="94" t="s">
        <v>166</v>
      </c>
      <c r="X2" s="94" t="s">
        <v>165</v>
      </c>
      <c r="Y2" s="271" t="s">
        <v>208</v>
      </c>
      <c r="Z2" s="271" t="s">
        <v>207</v>
      </c>
      <c r="AA2" s="7"/>
      <c r="AB2" s="7"/>
      <c r="AC2" s="7"/>
      <c r="AD2" s="7"/>
      <c r="AE2" s="7"/>
      <c r="AF2" s="7"/>
      <c r="AG2" s="7"/>
      <c r="AI2" s="9"/>
      <c r="AJ2" s="9"/>
      <c r="AK2" s="9"/>
      <c r="AL2" s="9"/>
      <c r="AM2" s="9"/>
      <c r="AN2" s="9"/>
      <c r="AO2" s="10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</row>
    <row r="3" spans="1:99" s="8" customFormat="1" ht="15" customHeight="1">
      <c r="A3" s="13" t="s">
        <v>135</v>
      </c>
      <c r="B3" s="14">
        <v>9.0115610000000004</v>
      </c>
      <c r="C3" s="14">
        <v>15.166289000000001</v>
      </c>
      <c r="D3" s="14">
        <v>25.699097999999999</v>
      </c>
      <c r="E3" s="14">
        <v>14.878565</v>
      </c>
      <c r="F3" s="14">
        <v>9.4047689999999999</v>
      </c>
      <c r="G3" s="14">
        <v>19.112036</v>
      </c>
      <c r="H3" s="14">
        <v>18.006658000000002</v>
      </c>
      <c r="I3" s="14">
        <v>12.822388999999999</v>
      </c>
      <c r="J3" s="14">
        <v>13.719177</v>
      </c>
      <c r="K3" s="14">
        <v>11.546199</v>
      </c>
      <c r="L3" s="14">
        <v>9.8256829999999997</v>
      </c>
      <c r="M3" s="14">
        <v>8.3078500000000002</v>
      </c>
      <c r="N3" s="14">
        <v>9.9060369999999995</v>
      </c>
      <c r="O3" s="14">
        <v>1.850322</v>
      </c>
      <c r="P3" s="14">
        <v>7.561159</v>
      </c>
      <c r="Q3" s="14">
        <v>3.5441700000000003</v>
      </c>
      <c r="R3" s="14">
        <v>6.9049690000000004</v>
      </c>
      <c r="S3" s="14">
        <v>8.8242060000000002</v>
      </c>
      <c r="T3" s="14">
        <v>5.3410799999999998</v>
      </c>
      <c r="U3" s="14">
        <v>5.6990230000000004</v>
      </c>
      <c r="V3" s="15">
        <f>AVERAGE(B3:U3)</f>
        <v>10.856562</v>
      </c>
      <c r="W3" s="95">
        <f>(U3/B3)^(1/20)-1</f>
        <v>-2.2650220893465578E-2</v>
      </c>
      <c r="X3" s="95">
        <f>(U3-B3)/B3</f>
        <v>-0.36758759109548278</v>
      </c>
      <c r="Y3" s="95">
        <f>(U3/L3)^(1/10)-1</f>
        <v>-5.3013547427280039E-2</v>
      </c>
      <c r="Z3" s="95">
        <f>(U3-L3)/L3</f>
        <v>-0.41998708893824477</v>
      </c>
      <c r="AA3" s="14"/>
      <c r="AB3" s="14"/>
      <c r="AC3" s="14"/>
      <c r="AD3" s="14"/>
      <c r="AE3" s="14"/>
      <c r="AF3" s="7"/>
      <c r="AG3" s="7"/>
      <c r="AO3" s="2"/>
      <c r="AP3" s="2"/>
      <c r="AQ3" s="2"/>
      <c r="AR3" s="2"/>
      <c r="AS3" s="2"/>
      <c r="AT3" s="2"/>
      <c r="AU3" s="2"/>
      <c r="AV3" s="2"/>
      <c r="AW3" s="2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</row>
    <row r="4" spans="1:99" s="8" customFormat="1" ht="15" customHeight="1">
      <c r="A4" s="13" t="s">
        <v>136</v>
      </c>
      <c r="B4" s="226">
        <v>1.0252000000000001E-2</v>
      </c>
      <c r="C4" s="225">
        <v>9.5823000000000005E-2</v>
      </c>
      <c r="D4" s="14">
        <v>6.9999999999999999E-6</v>
      </c>
      <c r="E4" s="227">
        <v>3.9240000000000004E-3</v>
      </c>
      <c r="F4" s="14">
        <v>3.0000000000000001E-5</v>
      </c>
      <c r="G4" s="14">
        <v>1.4E-5</v>
      </c>
      <c r="H4" s="14">
        <v>1.5999999999999999E-5</v>
      </c>
      <c r="I4" s="226">
        <v>2.1909000000000001E-2</v>
      </c>
      <c r="J4" s="14">
        <v>2.6800000000000001E-4</v>
      </c>
      <c r="K4" s="14">
        <v>0</v>
      </c>
      <c r="L4" s="14">
        <v>0</v>
      </c>
      <c r="M4" s="14">
        <v>1.1E-5</v>
      </c>
      <c r="N4" s="226">
        <v>2.4201E-2</v>
      </c>
      <c r="O4" s="226">
        <v>2.46E-2</v>
      </c>
      <c r="P4" s="14">
        <v>6.9999999999999999E-6</v>
      </c>
      <c r="Q4" s="226">
        <v>1.1567000000000001E-2</v>
      </c>
      <c r="R4" s="226">
        <v>2.0976999999999999E-2</v>
      </c>
      <c r="S4" s="225">
        <v>9.7531000000000007E-2</v>
      </c>
      <c r="T4" s="227">
        <v>3.0760000000000002E-3</v>
      </c>
      <c r="U4" s="14">
        <v>0</v>
      </c>
      <c r="V4" s="15">
        <f t="shared" ref="V4:V10" si="0">AVERAGE(B4:U4)</f>
        <v>1.571065E-2</v>
      </c>
      <c r="W4" s="95">
        <f t="shared" ref="W4:W20" si="1">(U4/B4)^(1/20)-1</f>
        <v>-1</v>
      </c>
      <c r="X4" s="95">
        <f t="shared" ref="X4:X20" si="2">(U4-B4)/B4</f>
        <v>-1</v>
      </c>
      <c r="Y4" s="95"/>
      <c r="Z4" s="95"/>
      <c r="AA4" s="14"/>
      <c r="AB4" s="14"/>
      <c r="AC4" s="14"/>
      <c r="AD4" s="14"/>
      <c r="AE4" s="14"/>
      <c r="AF4" s="7"/>
      <c r="AG4" s="7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</row>
    <row r="5" spans="1:99" s="8" customFormat="1" ht="15" customHeight="1">
      <c r="A5" s="13" t="s">
        <v>137</v>
      </c>
      <c r="B5" s="14">
        <v>0.21973699999999999</v>
      </c>
      <c r="C5" s="14">
        <v>2.1447690000000001</v>
      </c>
      <c r="D5" s="14">
        <v>6.7093299999999996</v>
      </c>
      <c r="E5" s="14">
        <v>0.59920899999999999</v>
      </c>
      <c r="F5" s="14">
        <v>10.951294000000001</v>
      </c>
      <c r="G5" s="14">
        <v>9.8757249999999992</v>
      </c>
      <c r="H5" s="14">
        <v>8.0276770000000006</v>
      </c>
      <c r="I5" s="14">
        <v>3.7438899999999999</v>
      </c>
      <c r="J5" s="14">
        <v>0.49354999999999999</v>
      </c>
      <c r="K5" s="14">
        <v>8.531561</v>
      </c>
      <c r="L5" s="14">
        <v>4.5257290000000001</v>
      </c>
      <c r="M5" s="14">
        <v>8.2402110000000004</v>
      </c>
      <c r="N5" s="14">
        <v>1.042149</v>
      </c>
      <c r="O5" s="14">
        <v>0.96179899999999996</v>
      </c>
      <c r="P5" s="14">
        <v>2.9087170000000002</v>
      </c>
      <c r="Q5" s="14">
        <v>3.5596220000000001</v>
      </c>
      <c r="R5" s="14">
        <v>4.4732299999999992</v>
      </c>
      <c r="S5" s="14">
        <v>6.7233860000000005</v>
      </c>
      <c r="T5" s="14">
        <v>5.4965140000000003</v>
      </c>
      <c r="U5" s="14">
        <v>6.0889860000000002</v>
      </c>
      <c r="V5" s="15">
        <f t="shared" si="0"/>
        <v>4.7658542500000003</v>
      </c>
      <c r="W5" s="95">
        <f t="shared" si="1"/>
        <v>0.18067968086377029</v>
      </c>
      <c r="X5" s="95">
        <f t="shared" si="2"/>
        <v>26.710335537483449</v>
      </c>
      <c r="Y5" s="95">
        <f t="shared" ref="Y5:Y20" si="3">(U5/L5)^(1/10)-1</f>
        <v>3.0114838406091859E-2</v>
      </c>
      <c r="Z5" s="95">
        <f t="shared" ref="Z5:Z20" si="4">(U5-L5)/L5</f>
        <v>0.34541551206446519</v>
      </c>
      <c r="AA5" s="14"/>
      <c r="AB5" s="14"/>
      <c r="AC5" s="14"/>
      <c r="AD5" s="14"/>
      <c r="AE5" s="14"/>
      <c r="AF5" s="7"/>
      <c r="AG5" s="7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</row>
    <row r="6" spans="1:99" s="8" customFormat="1" ht="15" customHeight="1">
      <c r="A6" s="13" t="s">
        <v>138</v>
      </c>
      <c r="B6" s="14">
        <v>0.42663000000000001</v>
      </c>
      <c r="C6" s="14">
        <v>0.30298999999999998</v>
      </c>
      <c r="D6" s="14">
        <v>0.307805</v>
      </c>
      <c r="E6" s="14">
        <v>0.38862600000000003</v>
      </c>
      <c r="F6" s="14">
        <v>0.31468200000000002</v>
      </c>
      <c r="G6" s="14">
        <v>0.43532999999999999</v>
      </c>
      <c r="H6" s="14">
        <v>2.333485</v>
      </c>
      <c r="I6" s="14">
        <v>0.41372599999999998</v>
      </c>
      <c r="J6" s="14">
        <v>1.3241689999999999</v>
      </c>
      <c r="K6" s="14">
        <v>0.124016</v>
      </c>
      <c r="L6" s="14">
        <v>9.6979999999999997E-2</v>
      </c>
      <c r="M6" s="14">
        <v>4.1926999999999999E-2</v>
      </c>
      <c r="N6" s="225">
        <v>9.6318000000000001E-2</v>
      </c>
      <c r="O6" s="226">
        <v>3.5005000000000001E-2</v>
      </c>
      <c r="P6" s="14">
        <v>0.93098800000000004</v>
      </c>
      <c r="Q6" s="225">
        <v>0.36771199999999998</v>
      </c>
      <c r="R6" s="225">
        <v>0.19065499999999999</v>
      </c>
      <c r="S6" s="225">
        <v>0.46915699999999999</v>
      </c>
      <c r="T6" s="14">
        <v>0.65731500000000009</v>
      </c>
      <c r="U6" s="14">
        <v>1.6425179999999999</v>
      </c>
      <c r="V6" s="15">
        <f t="shared" si="0"/>
        <v>0.54500169999999992</v>
      </c>
      <c r="W6" s="95">
        <f t="shared" si="1"/>
        <v>6.9726950123339515E-2</v>
      </c>
      <c r="X6" s="95">
        <f t="shared" si="2"/>
        <v>2.8499824203642499</v>
      </c>
      <c r="Y6" s="95">
        <f t="shared" si="3"/>
        <v>0.32703627855600303</v>
      </c>
      <c r="Z6" s="95">
        <f t="shared" si="4"/>
        <v>15.936667354093627</v>
      </c>
      <c r="AA6" s="14"/>
      <c r="AB6" s="14"/>
      <c r="AC6" s="14"/>
      <c r="AD6" s="14"/>
      <c r="AE6" s="14"/>
      <c r="AF6" s="7"/>
      <c r="AG6" s="7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</row>
    <row r="7" spans="1:99" s="8" customFormat="1" ht="15" customHeight="1">
      <c r="A7" s="13" t="s">
        <v>139</v>
      </c>
      <c r="B7" s="14">
        <v>5.7412340000000004</v>
      </c>
      <c r="C7" s="14">
        <v>1.7404299999999999</v>
      </c>
      <c r="D7" s="14">
        <v>3.5919669999999999</v>
      </c>
      <c r="E7" s="14">
        <v>3.0823909999999999</v>
      </c>
      <c r="F7" s="14">
        <v>9.7455499999999997</v>
      </c>
      <c r="G7" s="14">
        <v>5.1948840000000001</v>
      </c>
      <c r="H7" s="14">
        <v>2.6604350000000001</v>
      </c>
      <c r="I7" s="14">
        <v>21.223520000000001</v>
      </c>
      <c r="J7" s="14">
        <v>16.302491</v>
      </c>
      <c r="K7" s="14">
        <v>7.4933389999999997</v>
      </c>
      <c r="L7" s="14">
        <v>6.2713919999999996</v>
      </c>
      <c r="M7" s="14">
        <v>9.5489680000000003</v>
      </c>
      <c r="N7" s="14">
        <v>8.0352689999999996</v>
      </c>
      <c r="O7" s="14">
        <v>7.6277020000000002</v>
      </c>
      <c r="P7" s="14">
        <v>22.73292</v>
      </c>
      <c r="Q7" s="14">
        <v>9.5055990000000001</v>
      </c>
      <c r="R7" s="14">
        <v>10.903477000000001</v>
      </c>
      <c r="S7" s="14">
        <v>16.529730999999998</v>
      </c>
      <c r="T7" s="14">
        <v>50.703527999999999</v>
      </c>
      <c r="U7" s="14">
        <v>31.290358999999999</v>
      </c>
      <c r="V7" s="15">
        <f t="shared" si="0"/>
        <v>12.496259300000002</v>
      </c>
      <c r="W7" s="95">
        <f t="shared" si="1"/>
        <v>8.8479526991998902E-2</v>
      </c>
      <c r="X7" s="95">
        <f t="shared" si="2"/>
        <v>4.4501103769677384</v>
      </c>
      <c r="Y7" s="95">
        <f t="shared" si="3"/>
        <v>0.17436921968169505</v>
      </c>
      <c r="Z7" s="95">
        <f t="shared" si="4"/>
        <v>3.9893801886407356</v>
      </c>
      <c r="AA7" s="14"/>
      <c r="AB7" s="14"/>
      <c r="AC7" s="14"/>
      <c r="AD7" s="14"/>
      <c r="AE7" s="14"/>
      <c r="AF7" s="7"/>
      <c r="AG7" s="7"/>
      <c r="AO7" s="42"/>
      <c r="AP7" s="42"/>
      <c r="AQ7" s="42"/>
      <c r="AR7" s="42"/>
      <c r="AS7" s="42"/>
      <c r="AT7" s="42"/>
      <c r="AU7" s="42"/>
      <c r="AV7" s="2"/>
      <c r="AW7" s="2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</row>
    <row r="8" spans="1:99" s="8" customFormat="1" ht="15" customHeight="1">
      <c r="A8" s="13" t="s">
        <v>140</v>
      </c>
      <c r="B8" s="14">
        <v>2.8150409999999999</v>
      </c>
      <c r="C8" s="14">
        <v>3.0210140000000001</v>
      </c>
      <c r="D8" s="14">
        <v>3.4939770000000001</v>
      </c>
      <c r="E8" s="14">
        <v>4.5946059999999997</v>
      </c>
      <c r="F8" s="14">
        <v>8.8314679999999992</v>
      </c>
      <c r="G8" s="14">
        <v>4.8180069999999997</v>
      </c>
      <c r="H8" s="14">
        <v>4.7661959999999999</v>
      </c>
      <c r="I8" s="14">
        <v>6.1154710000000003</v>
      </c>
      <c r="J8" s="14">
        <v>4.8919589999999999</v>
      </c>
      <c r="K8" s="14">
        <v>14.029486</v>
      </c>
      <c r="L8" s="14">
        <v>12.724309</v>
      </c>
      <c r="M8" s="14">
        <v>12.74062</v>
      </c>
      <c r="N8" s="14">
        <v>11.328074000000001</v>
      </c>
      <c r="O8" s="14">
        <v>16.347484000000001</v>
      </c>
      <c r="P8" s="14">
        <v>32.870668999999999</v>
      </c>
      <c r="Q8" s="14">
        <v>30.975557000000002</v>
      </c>
      <c r="R8" s="14">
        <v>40.194803999999998</v>
      </c>
      <c r="S8" s="14">
        <v>39.556029000000002</v>
      </c>
      <c r="T8" s="14">
        <v>47.119585000000001</v>
      </c>
      <c r="U8" s="14">
        <v>50.701661000000001</v>
      </c>
      <c r="V8" s="15">
        <f t="shared" si="0"/>
        <v>17.596800850000001</v>
      </c>
      <c r="W8" s="95">
        <f t="shared" si="1"/>
        <v>0.15551842057543319</v>
      </c>
      <c r="X8" s="95">
        <f t="shared" si="2"/>
        <v>17.010984919935449</v>
      </c>
      <c r="Y8" s="95">
        <f t="shared" si="3"/>
        <v>0.14825619720877414</v>
      </c>
      <c r="Z8" s="95">
        <f t="shared" si="4"/>
        <v>2.9846298136896867</v>
      </c>
      <c r="AA8" s="14"/>
      <c r="AB8" s="14"/>
      <c r="AC8" s="14"/>
      <c r="AD8" s="14"/>
      <c r="AE8" s="14"/>
      <c r="AF8" s="7"/>
      <c r="AG8" s="7"/>
      <c r="AO8" s="32"/>
      <c r="AP8" s="32"/>
      <c r="AQ8" s="32"/>
      <c r="AR8" s="32"/>
      <c r="AS8" s="32"/>
      <c r="AT8" s="32"/>
      <c r="AU8" s="32"/>
      <c r="AV8" s="32"/>
      <c r="AW8" s="32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</row>
    <row r="9" spans="1:99" s="8" customFormat="1" ht="15" customHeight="1">
      <c r="A9" s="13" t="s">
        <v>141</v>
      </c>
      <c r="B9" s="14">
        <v>1.4428E-2</v>
      </c>
      <c r="C9" s="14">
        <v>5.0820999999999998E-2</v>
      </c>
      <c r="D9" s="14">
        <v>8.1224000000000005E-2</v>
      </c>
      <c r="E9" s="14">
        <v>7.9582E-2</v>
      </c>
      <c r="F9" s="14">
        <v>8.3168000000000006E-2</v>
      </c>
      <c r="G9" s="14">
        <v>6.1787000000000002E-2</v>
      </c>
      <c r="H9" s="14">
        <v>6.3918000000000003E-2</v>
      </c>
      <c r="I9" s="14">
        <v>0.32983699999999999</v>
      </c>
      <c r="J9" s="14">
        <v>2.2011639999999999</v>
      </c>
      <c r="K9" s="14">
        <v>1.5030999999999999E-2</v>
      </c>
      <c r="L9" s="226">
        <v>4.4142000000000001E-2</v>
      </c>
      <c r="M9" s="14">
        <v>2.1273309999999999</v>
      </c>
      <c r="N9" s="225">
        <v>7.4107999999999993E-2</v>
      </c>
      <c r="O9" s="226">
        <v>4.9868999999999997E-2</v>
      </c>
      <c r="P9" s="225">
        <v>6.1649000000000002E-2</v>
      </c>
      <c r="Q9" s="225">
        <v>8.7691999999999992E-2</v>
      </c>
      <c r="R9" s="225">
        <v>0.27204500000000004</v>
      </c>
      <c r="S9" s="225">
        <v>9.4223000000000001E-2</v>
      </c>
      <c r="T9" s="225">
        <v>0.14093700000000001</v>
      </c>
      <c r="U9" s="225">
        <v>7.9704999999999998E-2</v>
      </c>
      <c r="V9" s="15">
        <f t="shared" si="0"/>
        <v>0.30063305000000001</v>
      </c>
      <c r="W9" s="95">
        <f t="shared" si="1"/>
        <v>8.9215898062611654E-2</v>
      </c>
      <c r="X9" s="95">
        <f t="shared" si="2"/>
        <v>4.5243276961463819</v>
      </c>
      <c r="Y9" s="95">
        <f t="shared" si="3"/>
        <v>6.0872901148982583E-2</v>
      </c>
      <c r="Z9" s="95">
        <f t="shared" si="4"/>
        <v>0.80564994789542832</v>
      </c>
      <c r="AA9" s="14"/>
      <c r="AB9" s="14"/>
      <c r="AC9" s="14"/>
      <c r="AD9" s="14"/>
      <c r="AE9" s="14"/>
      <c r="AF9" s="7"/>
      <c r="AG9" s="7"/>
      <c r="AO9" s="10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</row>
    <row r="10" spans="1:99" s="8" customFormat="1" ht="15" customHeight="1">
      <c r="A10" s="13" t="s">
        <v>142</v>
      </c>
      <c r="B10" s="14">
        <v>0.52087499999999998</v>
      </c>
      <c r="C10" s="14">
        <v>0.119662</v>
      </c>
      <c r="D10" s="14">
        <v>0.40611999999999998</v>
      </c>
      <c r="E10" s="14">
        <v>1.7861069999999999</v>
      </c>
      <c r="F10" s="14">
        <v>0.70990500000000001</v>
      </c>
      <c r="G10" s="14">
        <v>1.6818169999999999</v>
      </c>
      <c r="H10" s="14">
        <v>2.1822689999999998</v>
      </c>
      <c r="I10" s="14">
        <v>1.3983719999999999</v>
      </c>
      <c r="J10" s="14">
        <v>1.2494130000000001</v>
      </c>
      <c r="K10" s="14">
        <v>1.38476</v>
      </c>
      <c r="L10" s="14">
        <v>0.78044599999999997</v>
      </c>
      <c r="M10" s="14">
        <v>1.4326730000000001</v>
      </c>
      <c r="N10" s="14">
        <v>1.4986189999999999</v>
      </c>
      <c r="O10" s="14">
        <v>0.80813599999999997</v>
      </c>
      <c r="P10" s="14">
        <v>0.80166800000000005</v>
      </c>
      <c r="Q10" s="14">
        <v>0.56419699999999995</v>
      </c>
      <c r="R10" s="14">
        <v>0.84018300000000001</v>
      </c>
      <c r="S10" s="14">
        <v>0.538408</v>
      </c>
      <c r="T10" s="225">
        <v>0.25980900000000001</v>
      </c>
      <c r="U10" s="225">
        <v>0.37032299999999996</v>
      </c>
      <c r="V10" s="15">
        <f t="shared" si="0"/>
        <v>0.96668809999999983</v>
      </c>
      <c r="W10" s="95">
        <f t="shared" si="1"/>
        <v>-1.6912082213227708E-2</v>
      </c>
      <c r="X10" s="95">
        <f t="shared" si="2"/>
        <v>-0.28903671706263506</v>
      </c>
      <c r="Y10" s="95">
        <f t="shared" si="3"/>
        <v>-7.1838002663175415E-2</v>
      </c>
      <c r="Z10" s="95">
        <f t="shared" si="4"/>
        <v>-0.52549824074952023</v>
      </c>
      <c r="AA10" s="14"/>
      <c r="AB10" s="14"/>
      <c r="AC10" s="14"/>
      <c r="AD10" s="14"/>
      <c r="AE10" s="14"/>
      <c r="AF10" s="7"/>
      <c r="AG10" s="7"/>
      <c r="AO10" s="10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</row>
    <row r="11" spans="1:99" s="8" customFormat="1" ht="18" customHeight="1">
      <c r="A11" s="16" t="s">
        <v>4</v>
      </c>
      <c r="B11" s="17">
        <f t="shared" ref="B11:U11" si="5">SUM(B3:B10)</f>
        <v>18.759757999999998</v>
      </c>
      <c r="C11" s="17">
        <f t="shared" si="5"/>
        <v>22.641798000000001</v>
      </c>
      <c r="D11" s="17">
        <f t="shared" si="5"/>
        <v>40.289527999999997</v>
      </c>
      <c r="E11" s="17">
        <f t="shared" si="5"/>
        <v>25.41301</v>
      </c>
      <c r="F11" s="17">
        <f t="shared" si="5"/>
        <v>40.040866000000001</v>
      </c>
      <c r="G11" s="17">
        <f t="shared" si="5"/>
        <v>41.179600000000008</v>
      </c>
      <c r="H11" s="17">
        <f t="shared" si="5"/>
        <v>38.040653999999996</v>
      </c>
      <c r="I11" s="17">
        <f t="shared" si="5"/>
        <v>46.069113999999999</v>
      </c>
      <c r="J11" s="17">
        <f t="shared" si="5"/>
        <v>40.182190999999996</v>
      </c>
      <c r="K11" s="17">
        <f t="shared" si="5"/>
        <v>43.124392</v>
      </c>
      <c r="L11" s="17">
        <f t="shared" si="5"/>
        <v>34.268681000000001</v>
      </c>
      <c r="M11" s="17">
        <f t="shared" si="5"/>
        <v>42.439591</v>
      </c>
      <c r="N11" s="17">
        <f t="shared" si="5"/>
        <v>32.004775000000002</v>
      </c>
      <c r="O11" s="17">
        <f t="shared" si="5"/>
        <v>27.704917000000005</v>
      </c>
      <c r="P11" s="17">
        <f t="shared" si="5"/>
        <v>67.867777000000004</v>
      </c>
      <c r="Q11" s="17">
        <f t="shared" si="5"/>
        <v>48.616115999999998</v>
      </c>
      <c r="R11" s="17">
        <f t="shared" si="5"/>
        <v>63.800339999999998</v>
      </c>
      <c r="S11" s="17">
        <f t="shared" si="5"/>
        <v>72.832671000000005</v>
      </c>
      <c r="T11" s="17">
        <f t="shared" si="5"/>
        <v>109.721844</v>
      </c>
      <c r="U11" s="17">
        <f t="shared" si="5"/>
        <v>95.872575000000012</v>
      </c>
      <c r="V11" s="18">
        <f>SUM(V3:V10)</f>
        <v>47.543509900000004</v>
      </c>
      <c r="W11" s="96">
        <f t="shared" si="1"/>
        <v>8.4984060515552295E-2</v>
      </c>
      <c r="X11" s="96">
        <f t="shared" si="2"/>
        <v>4.1105443364461323</v>
      </c>
      <c r="Y11" s="96">
        <f t="shared" si="3"/>
        <v>0.10835708128613231</v>
      </c>
      <c r="Z11" s="96">
        <f t="shared" si="4"/>
        <v>1.7976733332689405</v>
      </c>
      <c r="AA11" s="14"/>
      <c r="AB11" s="14"/>
      <c r="AC11" s="14"/>
      <c r="AD11" s="14"/>
      <c r="AE11" s="14"/>
      <c r="AF11" s="7"/>
      <c r="AG11" s="7"/>
      <c r="AO11" s="10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</row>
    <row r="12" spans="1:99" s="8" customFormat="1" ht="15" customHeight="1">
      <c r="A12" s="13" t="s">
        <v>135</v>
      </c>
      <c r="B12" s="14">
        <v>192.24969400000001</v>
      </c>
      <c r="C12" s="14">
        <v>237.23568399999999</v>
      </c>
      <c r="D12" s="14">
        <v>229.495611</v>
      </c>
      <c r="E12" s="14">
        <v>199.719313</v>
      </c>
      <c r="F12" s="14">
        <v>227.564626</v>
      </c>
      <c r="G12" s="14">
        <v>230.184709</v>
      </c>
      <c r="H12" s="14">
        <v>218.207234</v>
      </c>
      <c r="I12" s="14">
        <v>285.05269800000002</v>
      </c>
      <c r="J12" s="14">
        <v>308.99191400000001</v>
      </c>
      <c r="K12" s="14">
        <v>254.23874000000001</v>
      </c>
      <c r="L12" s="14">
        <v>260.22570899999999</v>
      </c>
      <c r="M12" s="14">
        <v>305.60993400000001</v>
      </c>
      <c r="N12" s="14">
        <v>338.997973</v>
      </c>
      <c r="O12" s="14">
        <v>254.607968</v>
      </c>
      <c r="P12" s="14">
        <v>265.37881699999997</v>
      </c>
      <c r="Q12" s="14">
        <v>270.095371</v>
      </c>
      <c r="R12" s="14">
        <v>261.22709800000001</v>
      </c>
      <c r="S12" s="14">
        <v>274.388802</v>
      </c>
      <c r="T12" s="14">
        <v>256.303969</v>
      </c>
      <c r="U12" s="14">
        <v>264.928788</v>
      </c>
      <c r="V12" s="15">
        <f>AVERAGE(B12:U12)</f>
        <v>256.73523260000002</v>
      </c>
      <c r="W12" s="95">
        <f t="shared" si="1"/>
        <v>1.616252552591968E-2</v>
      </c>
      <c r="X12" s="95">
        <f t="shared" si="2"/>
        <v>0.37804530393686864</v>
      </c>
      <c r="Y12" s="95">
        <f t="shared" si="3"/>
        <v>1.7927750412596311E-3</v>
      </c>
      <c r="Z12" s="95">
        <f t="shared" si="4"/>
        <v>1.8073075938857382E-2</v>
      </c>
      <c r="AA12" s="14"/>
      <c r="AB12" s="14"/>
      <c r="AC12" s="14"/>
      <c r="AD12" s="14"/>
      <c r="AE12" s="14"/>
      <c r="AF12" s="7"/>
      <c r="AG12" s="7"/>
      <c r="AO12" s="10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</row>
    <row r="13" spans="1:99" s="8" customFormat="1" ht="15" customHeight="1">
      <c r="A13" s="13" t="s">
        <v>136</v>
      </c>
      <c r="B13" s="14">
        <v>1.9208259999999999</v>
      </c>
      <c r="C13" s="14">
        <v>1.906458</v>
      </c>
      <c r="D13" s="14">
        <v>2.8767520000000002</v>
      </c>
      <c r="E13" s="14">
        <v>3.1254840000000002</v>
      </c>
      <c r="F13" s="14">
        <v>4.9991620000000001</v>
      </c>
      <c r="G13" s="14">
        <v>4.7395420000000001</v>
      </c>
      <c r="H13" s="14">
        <v>3.3319809999999999</v>
      </c>
      <c r="I13" s="14">
        <v>3.86137</v>
      </c>
      <c r="J13" s="14">
        <v>4.9303299999999997</v>
      </c>
      <c r="K13" s="14">
        <v>4.6233389999999996</v>
      </c>
      <c r="L13" s="14">
        <v>5.4609050000000003</v>
      </c>
      <c r="M13" s="14">
        <v>4.5564710000000002</v>
      </c>
      <c r="N13" s="14">
        <v>7.6889139999999996</v>
      </c>
      <c r="O13" s="14">
        <v>7.5244450000000001</v>
      </c>
      <c r="P13" s="14">
        <v>4.9048370000000006</v>
      </c>
      <c r="Q13" s="14">
        <v>5.6383559999999999</v>
      </c>
      <c r="R13" s="14">
        <v>3.4847069999999998</v>
      </c>
      <c r="S13" s="14">
        <v>5.7235659999999999</v>
      </c>
      <c r="T13" s="14">
        <v>3.8834299999999997</v>
      </c>
      <c r="U13" s="14">
        <v>4.348312</v>
      </c>
      <c r="V13" s="15">
        <f t="shared" ref="V13:V19" si="6">AVERAGE(B13:U13)</f>
        <v>4.4764593500000007</v>
      </c>
      <c r="W13" s="95">
        <f t="shared" si="1"/>
        <v>4.1697528142012219E-2</v>
      </c>
      <c r="X13" s="95">
        <f t="shared" si="2"/>
        <v>1.2637719397800737</v>
      </c>
      <c r="Y13" s="95">
        <f t="shared" si="3"/>
        <v>-2.2525114770289068E-2</v>
      </c>
      <c r="Z13" s="95">
        <f t="shared" si="4"/>
        <v>-0.20373784198772921</v>
      </c>
      <c r="AA13" s="14"/>
      <c r="AB13" s="14"/>
      <c r="AC13" s="14"/>
      <c r="AD13" s="14"/>
      <c r="AE13" s="14"/>
      <c r="AF13" s="7"/>
      <c r="AG13" s="7"/>
      <c r="AO13" s="10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</row>
    <row r="14" spans="1:99" s="8" customFormat="1" ht="15" customHeight="1">
      <c r="A14" s="13" t="s">
        <v>137</v>
      </c>
      <c r="B14" s="14">
        <v>29.813306999999998</v>
      </c>
      <c r="C14" s="14">
        <v>43.624437</v>
      </c>
      <c r="D14" s="14">
        <v>50.516227999999998</v>
      </c>
      <c r="E14" s="14">
        <v>39.584184999999998</v>
      </c>
      <c r="F14" s="14">
        <v>56.475670000000001</v>
      </c>
      <c r="G14" s="14">
        <v>54.582489000000002</v>
      </c>
      <c r="H14" s="14">
        <v>44.850002000000003</v>
      </c>
      <c r="I14" s="14">
        <v>52.638499000000003</v>
      </c>
      <c r="J14" s="14">
        <v>56.568407000000001</v>
      </c>
      <c r="K14" s="14">
        <v>68.481722000000005</v>
      </c>
      <c r="L14" s="14">
        <v>61.870404999999998</v>
      </c>
      <c r="M14" s="14">
        <v>75.438267999999994</v>
      </c>
      <c r="N14" s="14">
        <v>50.920605999999999</v>
      </c>
      <c r="O14" s="14">
        <v>52.405513999999997</v>
      </c>
      <c r="P14" s="14">
        <v>54.266133000000004</v>
      </c>
      <c r="Q14" s="14">
        <v>57.338554999999999</v>
      </c>
      <c r="R14" s="14">
        <v>61.024586000000006</v>
      </c>
      <c r="S14" s="14">
        <v>62.665406000000004</v>
      </c>
      <c r="T14" s="14">
        <v>60.216622999999998</v>
      </c>
      <c r="U14" s="14">
        <v>62.931851000000002</v>
      </c>
      <c r="V14" s="15">
        <f t="shared" si="6"/>
        <v>54.810644650000008</v>
      </c>
      <c r="W14" s="95">
        <f t="shared" si="1"/>
        <v>3.8061341301491858E-2</v>
      </c>
      <c r="X14" s="95">
        <f t="shared" si="2"/>
        <v>1.1108644874585702</v>
      </c>
      <c r="Y14" s="95">
        <f t="shared" si="3"/>
        <v>1.7024931221785167E-3</v>
      </c>
      <c r="Z14" s="95">
        <f t="shared" si="4"/>
        <v>1.7155956874696451E-2</v>
      </c>
      <c r="AA14" s="14"/>
      <c r="AB14" s="14"/>
      <c r="AC14" s="14"/>
      <c r="AD14" s="14"/>
      <c r="AE14" s="14"/>
      <c r="AF14" s="7"/>
      <c r="AG14" s="7"/>
      <c r="AO14" s="10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</row>
    <row r="15" spans="1:99" s="8" customFormat="1" ht="15" customHeight="1">
      <c r="A15" s="13" t="s">
        <v>138</v>
      </c>
      <c r="B15" s="14">
        <v>0.53530100000000003</v>
      </c>
      <c r="C15" s="14">
        <v>2.356576</v>
      </c>
      <c r="D15" s="14">
        <v>1.232837</v>
      </c>
      <c r="E15" s="14">
        <v>2.5253260000000002</v>
      </c>
      <c r="F15" s="14">
        <v>3.82857</v>
      </c>
      <c r="G15" s="14">
        <v>5.7306100000000004</v>
      </c>
      <c r="H15" s="14">
        <v>1.024343</v>
      </c>
      <c r="I15" s="14">
        <v>2.5813359999999999</v>
      </c>
      <c r="J15" s="14">
        <v>2.5388289999999998</v>
      </c>
      <c r="K15" s="14">
        <v>2.6623169999999998</v>
      </c>
      <c r="L15" s="14">
        <v>2.9687070000000002</v>
      </c>
      <c r="M15" s="14">
        <v>4.4039080000000004</v>
      </c>
      <c r="N15" s="14">
        <v>3.7559420000000001</v>
      </c>
      <c r="O15" s="14">
        <v>5.977582</v>
      </c>
      <c r="P15" s="14">
        <v>3.5554229999999998</v>
      </c>
      <c r="Q15" s="14">
        <v>3.1677109999999997</v>
      </c>
      <c r="R15" s="14">
        <v>2.6880709999999999</v>
      </c>
      <c r="S15" s="14">
        <v>2.0883440000000002</v>
      </c>
      <c r="T15" s="14">
        <v>2.2215540000000003</v>
      </c>
      <c r="U15" s="14">
        <v>2.3413980000000003</v>
      </c>
      <c r="V15" s="15">
        <f t="shared" si="6"/>
        <v>2.9092342499999999</v>
      </c>
      <c r="W15" s="95">
        <f t="shared" si="1"/>
        <v>7.6573931386061167E-2</v>
      </c>
      <c r="X15" s="95">
        <f t="shared" si="2"/>
        <v>3.3739839828432978</v>
      </c>
      <c r="Y15" s="95">
        <f t="shared" si="3"/>
        <v>-2.3458305582952255E-2</v>
      </c>
      <c r="Z15" s="95">
        <f t="shared" si="4"/>
        <v>-0.21130714482769766</v>
      </c>
      <c r="AA15" s="14"/>
      <c r="AB15" s="14"/>
      <c r="AC15" s="14"/>
      <c r="AD15" s="14"/>
      <c r="AE15" s="14"/>
      <c r="AF15" s="7"/>
      <c r="AG15" s="7"/>
      <c r="AO15" s="10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</row>
    <row r="16" spans="1:99" s="8" customFormat="1" ht="15" customHeight="1">
      <c r="A16" s="13" t="s">
        <v>139</v>
      </c>
      <c r="B16" s="14">
        <v>159.95501400000001</v>
      </c>
      <c r="C16" s="14">
        <v>174.998053</v>
      </c>
      <c r="D16" s="14">
        <v>173.70305400000001</v>
      </c>
      <c r="E16" s="14">
        <v>174.59298999999999</v>
      </c>
      <c r="F16" s="14">
        <v>180.119609</v>
      </c>
      <c r="G16" s="14">
        <v>173.27796699999999</v>
      </c>
      <c r="H16" s="14">
        <v>195.74579</v>
      </c>
      <c r="I16" s="14">
        <v>308.19627100000002</v>
      </c>
      <c r="J16" s="14">
        <v>332.69651199999998</v>
      </c>
      <c r="K16" s="14">
        <v>217.31167600000001</v>
      </c>
      <c r="L16" s="14">
        <v>255.096948</v>
      </c>
      <c r="M16" s="14">
        <v>374.630292</v>
      </c>
      <c r="N16" s="14">
        <v>378.98094600000002</v>
      </c>
      <c r="O16" s="14">
        <v>370.542438</v>
      </c>
      <c r="P16" s="14">
        <v>325.33689600000002</v>
      </c>
      <c r="Q16" s="14">
        <v>317.89318500000002</v>
      </c>
      <c r="R16" s="14">
        <v>337.02236800000003</v>
      </c>
      <c r="S16" s="14">
        <v>364.89099099999999</v>
      </c>
      <c r="T16" s="14">
        <v>458.24183399999998</v>
      </c>
      <c r="U16" s="14">
        <v>369.89825000000002</v>
      </c>
      <c r="V16" s="15">
        <f t="shared" si="6"/>
        <v>282.15655420000002</v>
      </c>
      <c r="W16" s="95">
        <f t="shared" si="1"/>
        <v>4.2807679889179218E-2</v>
      </c>
      <c r="X16" s="95">
        <f t="shared" si="2"/>
        <v>1.3125142547891622</v>
      </c>
      <c r="Y16" s="95">
        <f t="shared" si="3"/>
        <v>3.7857436260334998E-2</v>
      </c>
      <c r="Z16" s="95">
        <f t="shared" si="4"/>
        <v>0.45003008816867546</v>
      </c>
      <c r="AA16" s="14"/>
      <c r="AB16" s="14"/>
      <c r="AC16" s="14"/>
      <c r="AD16" s="14"/>
      <c r="AE16" s="14"/>
      <c r="AF16" s="7"/>
      <c r="AG16" s="7"/>
      <c r="AO16" s="10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</row>
    <row r="17" spans="1:99" s="8" customFormat="1" ht="15" customHeight="1">
      <c r="A17" s="13" t="s">
        <v>140</v>
      </c>
      <c r="B17" s="14">
        <v>42.413148</v>
      </c>
      <c r="C17" s="14">
        <v>44.744942000000002</v>
      </c>
      <c r="D17" s="14">
        <v>34.247214999999997</v>
      </c>
      <c r="E17" s="14">
        <v>34.794469999999997</v>
      </c>
      <c r="F17" s="14">
        <v>30.763204000000002</v>
      </c>
      <c r="G17" s="14">
        <v>42.784672999999998</v>
      </c>
      <c r="H17" s="14">
        <v>27.134816000000001</v>
      </c>
      <c r="I17" s="14">
        <v>32.951355999999997</v>
      </c>
      <c r="J17" s="14">
        <v>62.532384999999998</v>
      </c>
      <c r="K17" s="14">
        <v>47.697958</v>
      </c>
      <c r="L17" s="14">
        <v>48.045077999999997</v>
      </c>
      <c r="M17" s="14">
        <v>52.791913999999998</v>
      </c>
      <c r="N17" s="14">
        <v>47.319763999999999</v>
      </c>
      <c r="O17" s="14">
        <v>49.138948999999997</v>
      </c>
      <c r="P17" s="14">
        <v>50.448434999999996</v>
      </c>
      <c r="Q17" s="14">
        <v>66.911192999999997</v>
      </c>
      <c r="R17" s="14">
        <v>65.226184000000003</v>
      </c>
      <c r="S17" s="14">
        <v>54.191211000000003</v>
      </c>
      <c r="T17" s="14">
        <v>69.385036999999997</v>
      </c>
      <c r="U17" s="14">
        <v>84.917405000000002</v>
      </c>
      <c r="V17" s="15">
        <f t="shared" si="6"/>
        <v>49.421966850000004</v>
      </c>
      <c r="W17" s="95">
        <f t="shared" si="1"/>
        <v>3.5320492614671517E-2</v>
      </c>
      <c r="X17" s="95">
        <f t="shared" si="2"/>
        <v>1.002148131046533</v>
      </c>
      <c r="Y17" s="95">
        <f t="shared" si="3"/>
        <v>5.8607048031130704E-2</v>
      </c>
      <c r="Z17" s="95">
        <f t="shared" si="4"/>
        <v>0.76745274510741779</v>
      </c>
      <c r="AA17" s="14"/>
      <c r="AB17" s="14"/>
      <c r="AC17" s="14"/>
      <c r="AD17" s="14"/>
      <c r="AE17" s="14"/>
      <c r="AF17" s="7"/>
      <c r="AG17" s="7"/>
      <c r="AO17" s="10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</row>
    <row r="18" spans="1:99" s="8" customFormat="1" ht="15" customHeight="1">
      <c r="A18" s="13" t="s">
        <v>141</v>
      </c>
      <c r="B18" s="14">
        <v>0.52236099999999996</v>
      </c>
      <c r="C18" s="14">
        <v>0.65631700000000004</v>
      </c>
      <c r="D18" s="14">
        <v>0.73543199999999997</v>
      </c>
      <c r="E18" s="14">
        <v>5.0163000000000002</v>
      </c>
      <c r="F18" s="14">
        <v>0.51144100000000003</v>
      </c>
      <c r="G18" s="14">
        <v>0.54320599999999997</v>
      </c>
      <c r="H18" s="14">
        <v>0.54494799999999999</v>
      </c>
      <c r="I18" s="14">
        <v>4.3064660000000003</v>
      </c>
      <c r="J18" s="14">
        <v>22.032353000000001</v>
      </c>
      <c r="K18" s="14">
        <v>0.82081800000000005</v>
      </c>
      <c r="L18" s="14">
        <v>1.057396</v>
      </c>
      <c r="M18" s="14">
        <v>6.3734690000000001</v>
      </c>
      <c r="N18" s="14">
        <v>1.5614060000000001</v>
      </c>
      <c r="O18" s="14">
        <v>1.1880740000000001</v>
      </c>
      <c r="P18" s="14">
        <v>1.2507109999999999</v>
      </c>
      <c r="Q18" s="14">
        <v>1.232631</v>
      </c>
      <c r="R18" s="14">
        <v>1.348379</v>
      </c>
      <c r="S18" s="14">
        <v>1.5458859999999999</v>
      </c>
      <c r="T18" s="14">
        <v>1.1555630000000001</v>
      </c>
      <c r="U18" s="14">
        <v>1.3836300000000001</v>
      </c>
      <c r="V18" s="15">
        <f t="shared" si="6"/>
        <v>2.68933935</v>
      </c>
      <c r="W18" s="95">
        <f t="shared" si="1"/>
        <v>4.9910940481214361E-2</v>
      </c>
      <c r="X18" s="95">
        <f t="shared" si="2"/>
        <v>1.6488003507153104</v>
      </c>
      <c r="Y18" s="95">
        <f t="shared" si="3"/>
        <v>2.7254921633391049E-2</v>
      </c>
      <c r="Z18" s="95">
        <f t="shared" si="4"/>
        <v>0.30852585029638863</v>
      </c>
      <c r="AA18" s="14"/>
      <c r="AB18" s="14"/>
      <c r="AC18" s="14"/>
      <c r="AD18" s="14"/>
      <c r="AE18" s="14"/>
      <c r="AF18" s="7"/>
      <c r="AG18" s="7"/>
      <c r="AO18" s="10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</row>
    <row r="19" spans="1:99" s="8" customFormat="1" ht="15" customHeight="1">
      <c r="A19" s="13" t="s">
        <v>142</v>
      </c>
      <c r="B19" s="14">
        <v>3.3722439999999998</v>
      </c>
      <c r="C19" s="14">
        <v>3.3343980000000002</v>
      </c>
      <c r="D19" s="14">
        <v>4.0398120000000004</v>
      </c>
      <c r="E19" s="14">
        <v>5.064362</v>
      </c>
      <c r="F19" s="14">
        <v>4.9621060000000003</v>
      </c>
      <c r="G19" s="14">
        <v>6.7148159999999999</v>
      </c>
      <c r="H19" s="14">
        <v>6.4080789999999999</v>
      </c>
      <c r="I19" s="14">
        <v>8.1597259999999991</v>
      </c>
      <c r="J19" s="14">
        <v>12.466547</v>
      </c>
      <c r="K19" s="14">
        <v>12.901560999999999</v>
      </c>
      <c r="L19" s="14">
        <v>5.3164759999999998</v>
      </c>
      <c r="M19" s="14">
        <v>5.7207540000000003</v>
      </c>
      <c r="N19" s="14">
        <v>5.104552</v>
      </c>
      <c r="O19" s="14">
        <v>5.355499</v>
      </c>
      <c r="P19" s="14">
        <v>5.847105</v>
      </c>
      <c r="Q19" s="14">
        <v>7.0885829999999999</v>
      </c>
      <c r="R19" s="14">
        <v>5.4250220000000002</v>
      </c>
      <c r="S19" s="14">
        <v>5.11843</v>
      </c>
      <c r="T19" s="14">
        <v>4.7762770000000003</v>
      </c>
      <c r="U19" s="14">
        <v>5.8664170000000002</v>
      </c>
      <c r="V19" s="15">
        <f t="shared" si="6"/>
        <v>6.1521382999999989</v>
      </c>
      <c r="W19" s="95">
        <f t="shared" si="1"/>
        <v>2.8070025471202298E-2</v>
      </c>
      <c r="X19" s="95">
        <f t="shared" si="2"/>
        <v>0.7396181889566712</v>
      </c>
      <c r="Y19" s="95">
        <f t="shared" si="3"/>
        <v>9.8919427770449708E-3</v>
      </c>
      <c r="Z19" s="95">
        <f t="shared" si="4"/>
        <v>0.1034408882876553</v>
      </c>
      <c r="AA19" s="14"/>
      <c r="AB19" s="14"/>
      <c r="AC19" s="14"/>
      <c r="AD19" s="14"/>
      <c r="AE19" s="14"/>
      <c r="AF19" s="7"/>
      <c r="AG19" s="7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</row>
    <row r="20" spans="1:99" s="8" customFormat="1" ht="18" customHeight="1">
      <c r="A20" s="16" t="s">
        <v>5</v>
      </c>
      <c r="B20" s="17">
        <f t="shared" ref="B20:T20" si="7">SUM(B12:B19)</f>
        <v>430.78189500000002</v>
      </c>
      <c r="C20" s="17">
        <f t="shared" si="7"/>
        <v>508.85686500000003</v>
      </c>
      <c r="D20" s="17">
        <f t="shared" si="7"/>
        <v>496.84694100000002</v>
      </c>
      <c r="E20" s="17">
        <f t="shared" si="7"/>
        <v>464.42242999999996</v>
      </c>
      <c r="F20" s="17">
        <f t="shared" si="7"/>
        <v>509.22438800000003</v>
      </c>
      <c r="G20" s="17">
        <f t="shared" si="7"/>
        <v>518.55801199999996</v>
      </c>
      <c r="H20" s="17">
        <f t="shared" si="7"/>
        <v>497.24719299999998</v>
      </c>
      <c r="I20" s="17">
        <f t="shared" si="7"/>
        <v>697.74772200000018</v>
      </c>
      <c r="J20" s="17">
        <f t="shared" si="7"/>
        <v>802.75727699999993</v>
      </c>
      <c r="K20" s="17">
        <f t="shared" si="7"/>
        <v>608.73813099999995</v>
      </c>
      <c r="L20" s="17">
        <f t="shared" si="7"/>
        <v>640.04162399999996</v>
      </c>
      <c r="M20" s="17">
        <f t="shared" si="7"/>
        <v>829.52501000000007</v>
      </c>
      <c r="N20" s="17">
        <f t="shared" si="7"/>
        <v>834.33010300000012</v>
      </c>
      <c r="O20" s="17">
        <f t="shared" si="7"/>
        <v>746.74046900000008</v>
      </c>
      <c r="P20" s="17">
        <f t="shared" si="7"/>
        <v>710.98835700000006</v>
      </c>
      <c r="Q20" s="17">
        <f t="shared" si="7"/>
        <v>729.36558500000001</v>
      </c>
      <c r="R20" s="17">
        <f t="shared" si="7"/>
        <v>737.44641500000012</v>
      </c>
      <c r="S20" s="17">
        <f>SUM(S12:S19)</f>
        <v>770.61263599999995</v>
      </c>
      <c r="T20" s="17">
        <f t="shared" si="7"/>
        <v>856.18428700000004</v>
      </c>
      <c r="U20" s="17">
        <f t="shared" ref="U20" si="8">SUM(U12:U19)</f>
        <v>796.61605100000008</v>
      </c>
      <c r="V20" s="18">
        <f>SUM(V12:V19)</f>
        <v>659.35156955000014</v>
      </c>
      <c r="W20" s="97">
        <f t="shared" si="1"/>
        <v>3.121585219929135E-2</v>
      </c>
      <c r="X20" s="97">
        <f t="shared" si="2"/>
        <v>0.84923289545397451</v>
      </c>
      <c r="Y20" s="97">
        <f t="shared" si="3"/>
        <v>2.2125171021000423E-2</v>
      </c>
      <c r="Z20" s="97">
        <f t="shared" si="4"/>
        <v>0.24463163195773677</v>
      </c>
      <c r="AA20" s="14"/>
      <c r="AB20" s="14"/>
      <c r="AC20" s="14"/>
      <c r="AD20" s="14"/>
      <c r="AE20" s="14"/>
      <c r="AF20" s="7"/>
      <c r="AG20" s="7"/>
      <c r="AH20" s="11"/>
      <c r="AO20" s="10"/>
      <c r="AP20" s="11" t="s">
        <v>13</v>
      </c>
      <c r="AQ20" s="11" t="s">
        <v>13</v>
      </c>
      <c r="AR20" s="11" t="s">
        <v>13</v>
      </c>
      <c r="AS20" s="11" t="s">
        <v>13</v>
      </c>
      <c r="AT20" s="11" t="s">
        <v>13</v>
      </c>
      <c r="AU20" s="11" t="s">
        <v>13</v>
      </c>
      <c r="AV20" s="11" t="s">
        <v>13</v>
      </c>
      <c r="AW20" s="11" t="s">
        <v>13</v>
      </c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</row>
    <row r="21" spans="1:99" s="8" customFormat="1" ht="19.5" customHeight="1">
      <c r="A21" s="19" t="s">
        <v>6</v>
      </c>
      <c r="B21" s="20">
        <f t="shared" ref="B21:P21" si="9">B11-B20</f>
        <v>-412.02213700000004</v>
      </c>
      <c r="C21" s="20">
        <f t="shared" si="9"/>
        <v>-486.21506700000003</v>
      </c>
      <c r="D21" s="20">
        <f t="shared" si="9"/>
        <v>-456.557413</v>
      </c>
      <c r="E21" s="20">
        <f t="shared" si="9"/>
        <v>-439.00941999999998</v>
      </c>
      <c r="F21" s="20">
        <f t="shared" si="9"/>
        <v>-469.18352200000004</v>
      </c>
      <c r="G21" s="20">
        <f t="shared" si="9"/>
        <v>-477.37841199999997</v>
      </c>
      <c r="H21" s="20">
        <f t="shared" si="9"/>
        <v>-459.20653899999996</v>
      </c>
      <c r="I21" s="20">
        <f t="shared" si="9"/>
        <v>-651.67860800000017</v>
      </c>
      <c r="J21" s="20">
        <f t="shared" si="9"/>
        <v>-762.57508599999994</v>
      </c>
      <c r="K21" s="20">
        <f t="shared" si="9"/>
        <v>-565.6137389999999</v>
      </c>
      <c r="L21" s="20">
        <f t="shared" si="9"/>
        <v>-605.77294299999994</v>
      </c>
      <c r="M21" s="20">
        <f t="shared" si="9"/>
        <v>-787.08541900000012</v>
      </c>
      <c r="N21" s="20">
        <f t="shared" si="9"/>
        <v>-802.32532800000013</v>
      </c>
      <c r="O21" s="20">
        <f t="shared" si="9"/>
        <v>-719.03555200000005</v>
      </c>
      <c r="P21" s="20">
        <f t="shared" si="9"/>
        <v>-643.12058000000002</v>
      </c>
      <c r="Q21" s="20">
        <f t="shared" ref="Q21:V21" si="10">Q11-Q20</f>
        <v>-680.74946899999998</v>
      </c>
      <c r="R21" s="20">
        <f t="shared" si="10"/>
        <v>-673.64607500000011</v>
      </c>
      <c r="S21" s="20">
        <f t="shared" si="10"/>
        <v>-697.77996499999995</v>
      </c>
      <c r="T21" s="20">
        <f t="shared" si="10"/>
        <v>-746.46244300000001</v>
      </c>
      <c r="U21" s="20">
        <f t="shared" si="10"/>
        <v>-700.7434760000001</v>
      </c>
      <c r="V21" s="21">
        <f t="shared" si="10"/>
        <v>-611.80805965000013</v>
      </c>
      <c r="W21" s="98"/>
      <c r="X21" s="98"/>
      <c r="Y21" s="22"/>
      <c r="Z21" s="22"/>
      <c r="AA21" s="22"/>
      <c r="AB21" s="22"/>
      <c r="AC21" s="22"/>
      <c r="AD21" s="22"/>
      <c r="AE21" s="23"/>
      <c r="AF21" s="23"/>
      <c r="AH21" s="11"/>
      <c r="AI21" s="24"/>
      <c r="AJ21" s="24"/>
      <c r="AK21" s="24"/>
      <c r="AL21" s="24"/>
      <c r="AM21" s="24"/>
      <c r="AO21" s="10"/>
      <c r="AP21" s="11" t="s">
        <v>13</v>
      </c>
      <c r="AQ21" s="11" t="s">
        <v>13</v>
      </c>
      <c r="AR21" s="11" t="s">
        <v>13</v>
      </c>
      <c r="AS21" s="11" t="s">
        <v>13</v>
      </c>
      <c r="AT21" s="11" t="s">
        <v>13</v>
      </c>
      <c r="AU21" s="11" t="s">
        <v>13</v>
      </c>
      <c r="AV21" s="11" t="s">
        <v>13</v>
      </c>
      <c r="AW21" s="11" t="s">
        <v>13</v>
      </c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</row>
    <row r="22" spans="1:99" s="8" customFormat="1" ht="19.5" customHeight="1">
      <c r="A22" s="25" t="s">
        <v>7</v>
      </c>
      <c r="B22" s="26">
        <f t="shared" ref="B22:P22" si="11">B11/B20</f>
        <v>4.3548157937324632E-2</v>
      </c>
      <c r="C22" s="26">
        <f t="shared" si="11"/>
        <v>4.4495416211000713E-2</v>
      </c>
      <c r="D22" s="26">
        <f t="shared" si="11"/>
        <v>8.1090421768340915E-2</v>
      </c>
      <c r="E22" s="26">
        <f t="shared" si="11"/>
        <v>5.4719600859932632E-2</v>
      </c>
      <c r="F22" s="26">
        <f t="shared" si="11"/>
        <v>7.8631084731157846E-2</v>
      </c>
      <c r="G22" s="26">
        <f t="shared" si="11"/>
        <v>7.9411751524533405E-2</v>
      </c>
      <c r="H22" s="26">
        <f t="shared" si="11"/>
        <v>7.6502501241872259E-2</v>
      </c>
      <c r="I22" s="26">
        <f t="shared" si="11"/>
        <v>6.6025459557143479E-2</v>
      </c>
      <c r="J22" s="26">
        <f t="shared" si="11"/>
        <v>5.0055218621207216E-2</v>
      </c>
      <c r="K22" s="26">
        <f t="shared" si="11"/>
        <v>7.084227158426519E-2</v>
      </c>
      <c r="L22" s="26">
        <f t="shared" si="11"/>
        <v>5.3541331868128629E-2</v>
      </c>
      <c r="M22" s="26">
        <f t="shared" si="11"/>
        <v>5.1161315799266853E-2</v>
      </c>
      <c r="N22" s="26">
        <f t="shared" si="11"/>
        <v>3.8359846881852226E-2</v>
      </c>
      <c r="O22" s="26">
        <f t="shared" si="11"/>
        <v>3.7101132388205948E-2</v>
      </c>
      <c r="P22" s="26">
        <f t="shared" si="11"/>
        <v>9.5455539224814617E-2</v>
      </c>
      <c r="Q22" s="26">
        <f t="shared" ref="Q22:V22" si="12">Q11/Q20</f>
        <v>6.6655346783328143E-2</v>
      </c>
      <c r="R22" s="26">
        <f t="shared" si="12"/>
        <v>8.6515221583930255E-2</v>
      </c>
      <c r="S22" s="26">
        <f t="shared" si="12"/>
        <v>9.4512687175817359E-2</v>
      </c>
      <c r="T22" s="26">
        <f t="shared" si="12"/>
        <v>0.12815213461164582</v>
      </c>
      <c r="U22" s="26">
        <f t="shared" si="12"/>
        <v>0.1203497906923294</v>
      </c>
      <c r="V22" s="27">
        <f t="shared" si="12"/>
        <v>7.210646352513865E-2</v>
      </c>
      <c r="W22" s="98"/>
      <c r="X22" s="98"/>
      <c r="Y22" s="22"/>
      <c r="Z22" s="22"/>
      <c r="AA22" s="22"/>
      <c r="AB22" s="22"/>
      <c r="AC22" s="22"/>
      <c r="AD22" s="22"/>
      <c r="AE22" s="23"/>
      <c r="AF22" s="23"/>
      <c r="AH22" s="11"/>
      <c r="AI22" s="308"/>
      <c r="AJ22" s="308"/>
      <c r="AK22" s="308"/>
      <c r="AL22" s="308"/>
      <c r="AM22" s="308"/>
      <c r="AN22" s="308"/>
      <c r="AO22" s="10"/>
      <c r="AP22" s="11" t="s">
        <v>13</v>
      </c>
      <c r="AQ22" s="11" t="s">
        <v>13</v>
      </c>
      <c r="AR22" s="11" t="s">
        <v>13</v>
      </c>
      <c r="AS22" s="11" t="s">
        <v>13</v>
      </c>
      <c r="AT22" s="11" t="s">
        <v>13</v>
      </c>
      <c r="AU22" s="11" t="s">
        <v>13</v>
      </c>
      <c r="AV22" s="11" t="s">
        <v>13</v>
      </c>
      <c r="AW22" s="11" t="s">
        <v>13</v>
      </c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</row>
    <row r="23" spans="1:99" s="8" customFormat="1" ht="12.75" customHeight="1">
      <c r="A23" s="28"/>
      <c r="J23" s="29"/>
      <c r="K23" s="29"/>
      <c r="L23" s="29"/>
      <c r="M23" s="29"/>
      <c r="N23" s="29"/>
      <c r="Q23" s="30"/>
      <c r="R23" s="31"/>
      <c r="S23" s="31"/>
      <c r="T23" s="272"/>
      <c r="U23" s="272"/>
      <c r="V23" s="272"/>
      <c r="W23" s="309" t="s">
        <v>105</v>
      </c>
      <c r="X23" s="309"/>
      <c r="Y23" s="309"/>
      <c r="Z23" s="309"/>
      <c r="AA23" s="31"/>
      <c r="AB23" s="31"/>
      <c r="AC23" s="31"/>
      <c r="AD23" s="31"/>
      <c r="AE23" s="23"/>
      <c r="AF23" s="23"/>
      <c r="AI23" s="32"/>
      <c r="AJ23" s="32"/>
      <c r="AK23" s="32"/>
      <c r="AL23" s="32"/>
      <c r="AM23" s="32"/>
      <c r="AN23" s="32"/>
      <c r="AO23" s="10"/>
      <c r="AP23" s="11" t="s">
        <v>13</v>
      </c>
      <c r="AQ23" s="11" t="s">
        <v>13</v>
      </c>
      <c r="AR23" s="11" t="s">
        <v>13</v>
      </c>
      <c r="AS23" s="11" t="s">
        <v>13</v>
      </c>
      <c r="AT23" s="11" t="s">
        <v>13</v>
      </c>
      <c r="AU23" s="11" t="s">
        <v>13</v>
      </c>
      <c r="AV23" s="11" t="s">
        <v>13</v>
      </c>
      <c r="AW23" s="11" t="s">
        <v>13</v>
      </c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</row>
    <row r="24" spans="1:99" s="8" customFormat="1" ht="18" customHeight="1">
      <c r="A24" s="3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34"/>
      <c r="AF24" s="34"/>
      <c r="AI24" s="32"/>
      <c r="AJ24" s="32"/>
      <c r="AK24" s="32"/>
      <c r="AL24" s="32"/>
      <c r="AM24" s="32"/>
      <c r="AN24" s="32"/>
      <c r="AO24" s="10"/>
      <c r="AP24" s="11" t="s">
        <v>13</v>
      </c>
      <c r="AQ24" s="11" t="s">
        <v>13</v>
      </c>
      <c r="AR24" s="11" t="s">
        <v>13</v>
      </c>
      <c r="AS24" s="11" t="s">
        <v>13</v>
      </c>
      <c r="AT24" s="11" t="s">
        <v>13</v>
      </c>
      <c r="AU24" s="11" t="s">
        <v>13</v>
      </c>
      <c r="AV24" s="11" t="s">
        <v>13</v>
      </c>
      <c r="AW24" s="11" t="s">
        <v>13</v>
      </c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</row>
    <row r="25" spans="1:99" s="37" customFormat="1" ht="18" customHeight="1">
      <c r="A25" s="3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35"/>
      <c r="AF25" s="34"/>
      <c r="AG25" s="8"/>
      <c r="AH25" s="8"/>
      <c r="AI25" s="36"/>
      <c r="AJ25" s="36"/>
      <c r="AK25" s="36"/>
      <c r="AL25" s="36"/>
      <c r="AM25" s="36"/>
      <c r="AN25" s="36"/>
      <c r="AO25" s="10"/>
      <c r="AP25" s="11" t="s">
        <v>13</v>
      </c>
      <c r="AQ25" s="11" t="s">
        <v>13</v>
      </c>
      <c r="AR25" s="11" t="s">
        <v>13</v>
      </c>
      <c r="AS25" s="11" t="s">
        <v>13</v>
      </c>
      <c r="AT25" s="11" t="s">
        <v>13</v>
      </c>
      <c r="AU25" s="11" t="s">
        <v>13</v>
      </c>
      <c r="AV25" s="11" t="s">
        <v>13</v>
      </c>
      <c r="AW25" s="11" t="s">
        <v>13</v>
      </c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</row>
    <row r="26" spans="1:99" s="40" customFormat="1" ht="18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5"/>
      <c r="AF26" s="34"/>
      <c r="AG26" s="8"/>
      <c r="AH26" s="8"/>
      <c r="AI26" s="36"/>
      <c r="AJ26" s="36"/>
      <c r="AK26" s="36"/>
      <c r="AL26" s="36"/>
      <c r="AM26" s="36"/>
      <c r="AN26" s="36"/>
      <c r="AO26" s="10"/>
      <c r="AP26" s="11" t="s">
        <v>13</v>
      </c>
      <c r="AQ26" s="11" t="s">
        <v>13</v>
      </c>
      <c r="AR26" s="11" t="s">
        <v>13</v>
      </c>
      <c r="AS26" s="11" t="s">
        <v>13</v>
      </c>
      <c r="AT26" s="11" t="s">
        <v>13</v>
      </c>
      <c r="AU26" s="11" t="s">
        <v>13</v>
      </c>
      <c r="AV26" s="11" t="s">
        <v>13</v>
      </c>
      <c r="AW26" s="11" t="s">
        <v>13</v>
      </c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</row>
    <row r="27" spans="1:99" s="42" customFormat="1" ht="18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5"/>
      <c r="AF27" s="34"/>
      <c r="AG27" s="8"/>
      <c r="AH27" s="8"/>
      <c r="AI27" s="36"/>
      <c r="AJ27" s="36"/>
      <c r="AK27" s="36"/>
      <c r="AL27" s="36"/>
      <c r="AM27" s="36"/>
      <c r="AN27" s="36"/>
      <c r="AO27" s="10"/>
      <c r="AP27" s="11" t="s">
        <v>13</v>
      </c>
      <c r="AQ27" s="11" t="s">
        <v>13</v>
      </c>
      <c r="AR27" s="11" t="s">
        <v>13</v>
      </c>
      <c r="AS27" s="11" t="s">
        <v>13</v>
      </c>
      <c r="AT27" s="11" t="s">
        <v>13</v>
      </c>
      <c r="AU27" s="11" t="s">
        <v>13</v>
      </c>
      <c r="AV27" s="11" t="s">
        <v>13</v>
      </c>
      <c r="AW27" s="11" t="s">
        <v>13</v>
      </c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</row>
    <row r="28" spans="1:99" s="42" customFormat="1" ht="18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4"/>
      <c r="AF28" s="23"/>
      <c r="AG28" s="8"/>
      <c r="AH28" s="8"/>
      <c r="AI28" s="36"/>
      <c r="AJ28" s="36"/>
      <c r="AK28" s="36"/>
      <c r="AL28" s="36"/>
      <c r="AM28" s="36"/>
      <c r="AN28" s="36"/>
      <c r="AO28" s="10"/>
      <c r="AP28" s="11" t="s">
        <v>13</v>
      </c>
      <c r="AQ28" s="11" t="s">
        <v>13</v>
      </c>
      <c r="AR28" s="11" t="s">
        <v>13</v>
      </c>
      <c r="AS28" s="11" t="s">
        <v>13</v>
      </c>
      <c r="AT28" s="11" t="s">
        <v>13</v>
      </c>
      <c r="AU28" s="11" t="s">
        <v>13</v>
      </c>
      <c r="AV28" s="11" t="s">
        <v>13</v>
      </c>
      <c r="AW28" s="11" t="s">
        <v>13</v>
      </c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</row>
    <row r="29" spans="1:99" s="8" customFormat="1" ht="18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4"/>
      <c r="AF29" s="23"/>
      <c r="AI29" s="36"/>
      <c r="AJ29" s="36"/>
      <c r="AK29" s="36"/>
      <c r="AL29" s="36"/>
      <c r="AM29" s="36"/>
      <c r="AN29" s="36"/>
      <c r="AO29" s="10"/>
      <c r="AP29" s="11" t="s">
        <v>13</v>
      </c>
      <c r="AQ29" s="11" t="s">
        <v>13</v>
      </c>
      <c r="AR29" s="11" t="s">
        <v>13</v>
      </c>
      <c r="AS29" s="11" t="s">
        <v>13</v>
      </c>
      <c r="AT29" s="11" t="s">
        <v>13</v>
      </c>
      <c r="AU29" s="11" t="s">
        <v>13</v>
      </c>
      <c r="AV29" s="11" t="s">
        <v>13</v>
      </c>
      <c r="AW29" s="11" t="s">
        <v>13</v>
      </c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</row>
    <row r="30" spans="1:99" s="8" customFormat="1" ht="18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4"/>
      <c r="AF30" s="23"/>
      <c r="AI30" s="36"/>
      <c r="AJ30" s="36"/>
      <c r="AK30" s="36"/>
      <c r="AL30" s="36"/>
      <c r="AM30" s="36"/>
      <c r="AN30" s="36"/>
      <c r="AO30" s="11"/>
      <c r="AP30" s="11" t="s">
        <v>13</v>
      </c>
      <c r="AQ30" s="11" t="s">
        <v>13</v>
      </c>
      <c r="AR30" s="11" t="s">
        <v>13</v>
      </c>
      <c r="AS30" s="11" t="s">
        <v>13</v>
      </c>
      <c r="AT30" s="11" t="s">
        <v>13</v>
      </c>
      <c r="AU30" s="11" t="s">
        <v>13</v>
      </c>
      <c r="AV30" s="11" t="s">
        <v>13</v>
      </c>
      <c r="AW30" s="11" t="s">
        <v>13</v>
      </c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</row>
    <row r="31" spans="1:99" s="8" customFormat="1" ht="18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4"/>
      <c r="AF31" s="23"/>
      <c r="AI31" s="36"/>
      <c r="AJ31" s="36"/>
      <c r="AK31" s="36"/>
      <c r="AL31" s="23"/>
      <c r="AM31" s="36"/>
      <c r="AN31" s="36"/>
      <c r="AO31" s="40"/>
      <c r="AP31" s="40" t="s">
        <v>13</v>
      </c>
      <c r="AQ31" s="40" t="s">
        <v>13</v>
      </c>
      <c r="AR31" s="40" t="s">
        <v>13</v>
      </c>
      <c r="AS31" s="40" t="s">
        <v>13</v>
      </c>
      <c r="AT31" s="40" t="s">
        <v>13</v>
      </c>
      <c r="AU31" s="40" t="s">
        <v>13</v>
      </c>
      <c r="AV31" s="41" t="s">
        <v>13</v>
      </c>
      <c r="AW31" s="41" t="s">
        <v>13</v>
      </c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</row>
    <row r="32" spans="1:99" s="8" customFormat="1" ht="18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44"/>
      <c r="AF32" s="23"/>
      <c r="AI32" s="36"/>
      <c r="AJ32" s="36"/>
      <c r="AK32" s="36"/>
      <c r="AL32" s="23"/>
      <c r="AM32" s="36"/>
      <c r="AN32" s="36"/>
      <c r="AO32" s="42"/>
      <c r="AP32" s="42" t="s">
        <v>13</v>
      </c>
      <c r="AQ32" s="42" t="s">
        <v>13</v>
      </c>
      <c r="AR32" s="42" t="s">
        <v>13</v>
      </c>
      <c r="AS32" s="42" t="s">
        <v>13</v>
      </c>
      <c r="AT32" s="42" t="s">
        <v>13</v>
      </c>
      <c r="AU32" s="42" t="s">
        <v>13</v>
      </c>
      <c r="AV32" s="2" t="s">
        <v>13</v>
      </c>
      <c r="AW32" s="2" t="s">
        <v>13</v>
      </c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</row>
    <row r="33" spans="1:99" s="8" customFormat="1" ht="18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44"/>
      <c r="AF33" s="23"/>
      <c r="AI33" s="36"/>
      <c r="AJ33" s="36"/>
      <c r="AK33" s="36"/>
      <c r="AL33" s="23"/>
      <c r="AM33" s="36"/>
      <c r="AN33" s="36"/>
      <c r="AP33" s="8" t="s">
        <v>13</v>
      </c>
      <c r="AQ33" s="8" t="s">
        <v>13</v>
      </c>
      <c r="AR33" s="8" t="s">
        <v>13</v>
      </c>
      <c r="AS33" s="8" t="s">
        <v>13</v>
      </c>
      <c r="AT33" s="8" t="s">
        <v>13</v>
      </c>
      <c r="AU33" s="8" t="s">
        <v>13</v>
      </c>
      <c r="AV33" s="11" t="s">
        <v>13</v>
      </c>
      <c r="AW33" s="11" t="s">
        <v>13</v>
      </c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8" customFormat="1" ht="12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4"/>
      <c r="AF34" s="23"/>
      <c r="AH34" s="11"/>
      <c r="AI34" s="36"/>
      <c r="AJ34" s="36"/>
      <c r="AK34" s="36"/>
      <c r="AL34" s="23"/>
      <c r="AM34" s="36"/>
      <c r="AN34" s="36"/>
      <c r="AP34" s="8" t="s">
        <v>13</v>
      </c>
      <c r="AQ34" s="11" t="s">
        <v>13</v>
      </c>
      <c r="AR34" s="11" t="s">
        <v>13</v>
      </c>
      <c r="AS34" s="11" t="s">
        <v>13</v>
      </c>
      <c r="AT34" s="11" t="s">
        <v>13</v>
      </c>
      <c r="AU34" s="11" t="s">
        <v>13</v>
      </c>
      <c r="AV34" s="11" t="s">
        <v>13</v>
      </c>
      <c r="AW34" s="11" t="s">
        <v>13</v>
      </c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>
      <c r="A35" s="46" t="s">
        <v>163</v>
      </c>
      <c r="AO35" s="8"/>
      <c r="AP35" s="8" t="s">
        <v>13</v>
      </c>
      <c r="AQ35" s="11" t="s">
        <v>13</v>
      </c>
      <c r="AR35" s="11" t="s">
        <v>13</v>
      </c>
      <c r="AS35" s="11" t="s">
        <v>13</v>
      </c>
      <c r="AT35" s="11" t="s">
        <v>13</v>
      </c>
      <c r="AU35" s="11" t="s">
        <v>13</v>
      </c>
      <c r="AV35" s="11" t="s">
        <v>13</v>
      </c>
      <c r="AW35" s="11" t="s">
        <v>13</v>
      </c>
    </row>
    <row r="36" spans="1:99">
      <c r="AP36" s="2" t="s">
        <v>13</v>
      </c>
      <c r="AQ36" s="2" t="s">
        <v>13</v>
      </c>
      <c r="AR36" s="2" t="s">
        <v>13</v>
      </c>
      <c r="AS36" s="2" t="s">
        <v>13</v>
      </c>
      <c r="AT36" s="2" t="s">
        <v>13</v>
      </c>
      <c r="AU36" s="2" t="s">
        <v>13</v>
      </c>
      <c r="AV36" s="2" t="s">
        <v>13</v>
      </c>
      <c r="AW36" s="2" t="s">
        <v>13</v>
      </c>
    </row>
    <row r="49" spans="1:32"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</row>
    <row r="57" spans="1:32">
      <c r="A57" s="46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49"/>
      <c r="Q57" s="49"/>
      <c r="R57" s="49"/>
      <c r="S57" s="49"/>
      <c r="T57" s="39"/>
      <c r="U57" s="39"/>
      <c r="V57" s="310">
        <v>42864.635367939816</v>
      </c>
      <c r="W57" s="310"/>
      <c r="X57" s="310"/>
      <c r="Y57" s="310"/>
      <c r="Z57" s="310"/>
      <c r="AA57" s="310"/>
      <c r="AB57" s="310"/>
      <c r="AC57" s="310"/>
      <c r="AD57" s="310"/>
    </row>
    <row r="58" spans="1:32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2">
      <c r="A59" s="3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V59" s="51"/>
      <c r="W59" s="51"/>
      <c r="X59" s="51"/>
      <c r="Y59" s="51"/>
      <c r="Z59" s="51"/>
      <c r="AA59" s="51"/>
      <c r="AB59" s="51"/>
      <c r="AC59" s="3"/>
      <c r="AD59" s="3"/>
    </row>
    <row r="60" spans="1:32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</row>
  </sheetData>
  <mergeCells count="3">
    <mergeCell ref="AI22:AN22"/>
    <mergeCell ref="V57:AD57"/>
    <mergeCell ref="W23:Z23"/>
  </mergeCells>
  <conditionalFormatting sqref="B21:R21 U21">
    <cfRule type="cellIs" dxfId="155" priority="49" operator="lessThan">
      <formula>0</formula>
    </cfRule>
    <cfRule type="cellIs" dxfId="154" priority="50" operator="greaterThan">
      <formula>0</formula>
    </cfRule>
    <cfRule type="cellIs" priority="51" operator="equal">
      <formula>0</formula>
    </cfRule>
  </conditionalFormatting>
  <conditionalFormatting sqref="S21">
    <cfRule type="cellIs" dxfId="153" priority="43" operator="lessThan">
      <formula>0</formula>
    </cfRule>
    <cfRule type="cellIs" dxfId="152" priority="44" operator="greaterThan">
      <formula>0</formula>
    </cfRule>
    <cfRule type="cellIs" priority="45" operator="equal">
      <formula>0</formula>
    </cfRule>
  </conditionalFormatting>
  <conditionalFormatting sqref="X3:X10">
    <cfRule type="cellIs" dxfId="151" priority="40" operator="lessThan">
      <formula>0</formula>
    </cfRule>
    <cfRule type="cellIs" dxfId="150" priority="41" operator="greaterThan">
      <formula>0</formula>
    </cfRule>
    <cfRule type="cellIs" priority="42" operator="equal">
      <formula>0</formula>
    </cfRule>
  </conditionalFormatting>
  <conditionalFormatting sqref="W3:W10">
    <cfRule type="cellIs" dxfId="149" priority="37" operator="lessThan">
      <formula>0</formula>
    </cfRule>
    <cfRule type="cellIs" dxfId="148" priority="38" operator="greaterThan">
      <formula>0</formula>
    </cfRule>
    <cfRule type="cellIs" priority="39" operator="equal">
      <formula>0</formula>
    </cfRule>
  </conditionalFormatting>
  <conditionalFormatting sqref="X11:X19">
    <cfRule type="cellIs" dxfId="147" priority="34" operator="lessThan">
      <formula>0</formula>
    </cfRule>
    <cfRule type="cellIs" dxfId="146" priority="35" operator="greaterThan">
      <formula>0</formula>
    </cfRule>
    <cfRule type="cellIs" priority="36" operator="equal">
      <formula>0</formula>
    </cfRule>
  </conditionalFormatting>
  <conditionalFormatting sqref="W11:W19">
    <cfRule type="cellIs" dxfId="145" priority="31" operator="lessThan">
      <formula>0</formula>
    </cfRule>
    <cfRule type="cellIs" dxfId="144" priority="32" operator="greaterThan">
      <formula>0</formula>
    </cfRule>
    <cfRule type="cellIs" priority="33" operator="equal">
      <formula>0</formula>
    </cfRule>
  </conditionalFormatting>
  <conditionalFormatting sqref="T21">
    <cfRule type="cellIs" dxfId="143" priority="28" operator="lessThan">
      <formula>0</formula>
    </cfRule>
    <cfRule type="cellIs" dxfId="142" priority="29" operator="greaterThan">
      <formula>0</formula>
    </cfRule>
    <cfRule type="cellIs" priority="30" operator="equal">
      <formula>0</formula>
    </cfRule>
  </conditionalFormatting>
  <conditionalFormatting sqref="V21">
    <cfRule type="cellIs" dxfId="141" priority="25" operator="lessThan">
      <formula>0</formula>
    </cfRule>
    <cfRule type="cellIs" dxfId="140" priority="26" operator="greaterThan">
      <formula>0</formula>
    </cfRule>
    <cfRule type="cellIs" priority="27" operator="equal">
      <formula>0</formula>
    </cfRule>
  </conditionalFormatting>
  <conditionalFormatting sqref="X20">
    <cfRule type="cellIs" dxfId="139" priority="22" operator="lessThan">
      <formula>0</formula>
    </cfRule>
    <cfRule type="cellIs" dxfId="138" priority="23" operator="greaterThan">
      <formula>0</formula>
    </cfRule>
    <cfRule type="cellIs" priority="24" operator="equal">
      <formula>0</formula>
    </cfRule>
  </conditionalFormatting>
  <conditionalFormatting sqref="W20">
    <cfRule type="cellIs" dxfId="137" priority="19" operator="lessThan">
      <formula>0</formula>
    </cfRule>
    <cfRule type="cellIs" dxfId="136" priority="20" operator="greaterThan">
      <formula>0</formula>
    </cfRule>
    <cfRule type="cellIs" priority="21" operator="equal">
      <formula>0</formula>
    </cfRule>
  </conditionalFormatting>
  <conditionalFormatting sqref="Z3:Z10 Z12:Z19">
    <cfRule type="cellIs" dxfId="135" priority="16" operator="lessThan">
      <formula>0</formula>
    </cfRule>
    <cfRule type="cellIs" dxfId="134" priority="17" operator="greaterThan">
      <formula>0</formula>
    </cfRule>
    <cfRule type="cellIs" priority="18" operator="equal">
      <formula>0</formula>
    </cfRule>
  </conditionalFormatting>
  <conditionalFormatting sqref="Y3:Y10 Y12:Y19">
    <cfRule type="cellIs" dxfId="133" priority="13" operator="lessThan">
      <formula>0</formula>
    </cfRule>
    <cfRule type="cellIs" dxfId="132" priority="14" operator="greaterThan">
      <formula>0</formula>
    </cfRule>
    <cfRule type="cellIs" priority="15" operator="equal">
      <formula>0</formula>
    </cfRule>
  </conditionalFormatting>
  <conditionalFormatting sqref="Z11">
    <cfRule type="cellIs" dxfId="131" priority="10" operator="lessThan">
      <formula>0</formula>
    </cfRule>
    <cfRule type="cellIs" dxfId="130" priority="11" operator="greaterThan">
      <formula>0</formula>
    </cfRule>
    <cfRule type="cellIs" priority="12" operator="equal">
      <formula>0</formula>
    </cfRule>
  </conditionalFormatting>
  <conditionalFormatting sqref="Y11">
    <cfRule type="cellIs" dxfId="129" priority="7" operator="lessThan">
      <formula>0</formula>
    </cfRule>
    <cfRule type="cellIs" dxfId="128" priority="8" operator="greaterThan">
      <formula>0</formula>
    </cfRule>
    <cfRule type="cellIs" priority="9" operator="equal">
      <formula>0</formula>
    </cfRule>
  </conditionalFormatting>
  <conditionalFormatting sqref="Z20">
    <cfRule type="cellIs" dxfId="127" priority="4" operator="lessThan">
      <formula>0</formula>
    </cfRule>
    <cfRule type="cellIs" dxfId="126" priority="5" operator="greaterThan">
      <formula>0</formula>
    </cfRule>
    <cfRule type="cellIs" priority="6" operator="equal">
      <formula>0</formula>
    </cfRule>
  </conditionalFormatting>
  <conditionalFormatting sqref="Y20">
    <cfRule type="cellIs" dxfId="125" priority="1" operator="lessThan">
      <formula>0</formula>
    </cfRule>
    <cfRule type="cellIs" dxfId="124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27559055118110237" header="0.15748031496062992" footer="0.15748031496062992"/>
  <pageSetup paperSize="9" scale="46" fitToHeight="3" orientation="landscape" r:id="rId1"/>
  <headerFooter alignWithMargins="0">
    <oddFooter>&amp;C&amp;9Pág. 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6"/>
  <sheetViews>
    <sheetView showGridLines="0" zoomScaleNormal="100" workbookViewId="0">
      <pane xSplit="1" ySplit="2" topLeftCell="B3" activePane="bottomRight" state="frozen"/>
      <selection activeCell="I8" sqref="I8"/>
      <selection pane="topRight" activeCell="I8" sqref="I8"/>
      <selection pane="bottomLeft" activeCell="I8" sqref="I8"/>
      <selection pane="bottomRight"/>
    </sheetView>
  </sheetViews>
  <sheetFormatPr defaultRowHeight="12.75"/>
  <cols>
    <col min="1" max="1" width="50" style="55" customWidth="1"/>
    <col min="2" max="21" width="10.5703125" style="47" customWidth="1"/>
    <col min="22" max="26" width="11.140625" style="47" customWidth="1"/>
    <col min="27" max="30" width="7.28515625" style="47" customWidth="1"/>
    <col min="31" max="32" width="8.28515625" style="2" bestFit="1" customWidth="1"/>
    <col min="33" max="33" width="10" style="2" bestFit="1" customWidth="1"/>
    <col min="34" max="34" width="7.140625" style="2" customWidth="1"/>
    <col min="35" max="35" width="8.85546875" style="2" customWidth="1"/>
    <col min="36" max="40" width="9.140625" style="2" bestFit="1" customWidth="1"/>
    <col min="41" max="41" width="11.7109375" style="2" customWidth="1"/>
    <col min="42" max="99" width="9.140625" style="2"/>
    <col min="100" max="16384" width="9.140625" style="3"/>
  </cols>
  <sheetData>
    <row r="1" spans="1:99" ht="31.5" customHeight="1">
      <c r="A1" s="1" t="s">
        <v>228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24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99" s="8" customFormat="1" ht="31.5" customHeight="1">
      <c r="A2" s="4" t="s">
        <v>125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6" t="s">
        <v>3</v>
      </c>
      <c r="W2" s="94" t="s">
        <v>166</v>
      </c>
      <c r="X2" s="94" t="s">
        <v>165</v>
      </c>
      <c r="Y2" s="271" t="s">
        <v>208</v>
      </c>
      <c r="Z2" s="271" t="s">
        <v>207</v>
      </c>
      <c r="AA2" s="7"/>
      <c r="AB2" s="7"/>
      <c r="AC2" s="7"/>
      <c r="AD2" s="7"/>
      <c r="AE2" s="7"/>
      <c r="AF2" s="7"/>
      <c r="AG2" s="7"/>
      <c r="AI2" s="9"/>
      <c r="AJ2" s="9"/>
      <c r="AK2" s="9"/>
      <c r="AL2" s="9"/>
      <c r="AM2" s="9"/>
      <c r="AN2" s="9"/>
      <c r="AO2" s="10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</row>
    <row r="3" spans="1:99" s="8" customFormat="1" ht="15" customHeight="1">
      <c r="A3" s="13" t="s">
        <v>144</v>
      </c>
      <c r="B3" s="14">
        <v>410.88059399999997</v>
      </c>
      <c r="C3" s="14">
        <v>422.98734999999999</v>
      </c>
      <c r="D3" s="14">
        <v>440.675141</v>
      </c>
      <c r="E3" s="14">
        <v>462.90039300000001</v>
      </c>
      <c r="F3" s="14">
        <v>512.98987199999999</v>
      </c>
      <c r="G3" s="14">
        <v>521.40972499999998</v>
      </c>
      <c r="H3" s="14">
        <v>653.80906800000002</v>
      </c>
      <c r="I3" s="14">
        <v>745.65096100000005</v>
      </c>
      <c r="J3" s="14">
        <v>701.97823700000004</v>
      </c>
      <c r="K3" s="14">
        <v>483.52735100000001</v>
      </c>
      <c r="L3" s="14">
        <v>536.73790899999995</v>
      </c>
      <c r="M3" s="14">
        <v>613.89397399999996</v>
      </c>
      <c r="N3" s="14">
        <v>620.12932599999999</v>
      </c>
      <c r="O3" s="14">
        <v>684.01327600000002</v>
      </c>
      <c r="P3" s="14">
        <v>710.99154699999997</v>
      </c>
      <c r="Q3" s="14">
        <v>668.53928700000006</v>
      </c>
      <c r="R3" s="14">
        <v>622.40830400000004</v>
      </c>
      <c r="S3" s="14">
        <v>614.05186700000002</v>
      </c>
      <c r="T3" s="14">
        <v>649.78370799999993</v>
      </c>
      <c r="U3" s="14">
        <v>699.594649</v>
      </c>
      <c r="V3" s="15">
        <f>AVERAGE(B3:U3)</f>
        <v>588.84762694999995</v>
      </c>
      <c r="W3" s="95">
        <f>(U3/B3)^(1/20)-1</f>
        <v>2.6967127734585983E-2</v>
      </c>
      <c r="X3" s="95">
        <f>(U3-B3)/B3</f>
        <v>0.7026714311068194</v>
      </c>
      <c r="Y3" s="95">
        <f>(U3/L3)^(1/10)-1</f>
        <v>2.6853342015044523E-2</v>
      </c>
      <c r="Z3" s="95">
        <f>(U3-L3)/L3</f>
        <v>0.3034194851327337</v>
      </c>
      <c r="AA3" s="14"/>
      <c r="AB3" s="14"/>
      <c r="AC3" s="14"/>
      <c r="AD3" s="14"/>
      <c r="AE3" s="14"/>
      <c r="AF3" s="7"/>
      <c r="AG3" s="7"/>
      <c r="AO3" s="2"/>
      <c r="AP3" s="2"/>
      <c r="AQ3" s="2"/>
      <c r="AR3" s="2"/>
      <c r="AS3" s="2"/>
      <c r="AT3" s="2"/>
      <c r="AU3" s="2"/>
      <c r="AV3" s="2"/>
      <c r="AW3" s="2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</row>
    <row r="4" spans="1:99" s="8" customFormat="1" ht="15" customHeight="1">
      <c r="A4" s="13" t="s">
        <v>145</v>
      </c>
      <c r="B4" s="14">
        <v>927.50748199999998</v>
      </c>
      <c r="C4" s="14">
        <v>908.08456200000001</v>
      </c>
      <c r="D4" s="14">
        <v>921.17955200000006</v>
      </c>
      <c r="E4" s="14">
        <v>916.81379300000003</v>
      </c>
      <c r="F4" s="14">
        <v>891.90177999999992</v>
      </c>
      <c r="G4" s="14">
        <v>815.75666200000001</v>
      </c>
      <c r="H4" s="14">
        <v>837.33006999999998</v>
      </c>
      <c r="I4" s="14">
        <v>844.06389600000011</v>
      </c>
      <c r="J4" s="14">
        <v>802.51717299999996</v>
      </c>
      <c r="K4" s="14">
        <v>667.69036400000005</v>
      </c>
      <c r="L4" s="14">
        <v>739.38145699999995</v>
      </c>
      <c r="M4" s="14">
        <v>817.03511000000003</v>
      </c>
      <c r="N4" s="14">
        <v>835.81622800000002</v>
      </c>
      <c r="O4" s="14">
        <v>833.69477800000004</v>
      </c>
      <c r="P4" s="14">
        <v>841.78469299999995</v>
      </c>
      <c r="Q4" s="14">
        <v>901.52527800000007</v>
      </c>
      <c r="R4" s="14">
        <v>934.83584400000007</v>
      </c>
      <c r="S4" s="14">
        <v>988.03567899999996</v>
      </c>
      <c r="T4" s="14">
        <v>1064.6548</v>
      </c>
      <c r="U4" s="14">
        <v>1063.721436</v>
      </c>
      <c r="V4" s="15">
        <f t="shared" ref="V4:V15" si="0">AVERAGE(B4:U4)</f>
        <v>877.66653184999973</v>
      </c>
      <c r="W4" s="95">
        <f t="shared" ref="W4:W7" si="1">(U4/B4)^(1/20)-1</f>
        <v>6.8749228268449869E-3</v>
      </c>
      <c r="X4" s="95">
        <f t="shared" ref="X4:X7" si="2">(U4-B4)/B4</f>
        <v>0.14686022123107798</v>
      </c>
      <c r="Y4" s="95">
        <f t="shared" ref="Y4:Y7" si="3">(U4/L4)^(1/10)-1</f>
        <v>3.7041021123033646E-2</v>
      </c>
      <c r="Z4" s="95">
        <f t="shared" ref="Z4:Z7" si="4">(U4-L4)/L4</f>
        <v>0.43866393446759122</v>
      </c>
      <c r="AA4" s="14"/>
      <c r="AB4" s="14"/>
      <c r="AC4" s="14"/>
      <c r="AD4" s="14"/>
      <c r="AE4" s="14"/>
      <c r="AF4" s="7"/>
      <c r="AG4" s="7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</row>
    <row r="5" spans="1:99" s="8" customFormat="1" ht="15" customHeight="1">
      <c r="A5" s="13" t="s">
        <v>146</v>
      </c>
      <c r="B5" s="14">
        <v>1.2318070000000001</v>
      </c>
      <c r="C5" s="14">
        <v>2.0284629999999999</v>
      </c>
      <c r="D5" s="14">
        <v>0.72873100000000002</v>
      </c>
      <c r="E5" s="14">
        <v>0.851325</v>
      </c>
      <c r="F5" s="14">
        <v>0.90981199999999995</v>
      </c>
      <c r="G5" s="14">
        <v>0.70264400000000005</v>
      </c>
      <c r="H5" s="14">
        <v>1.0463249999999999</v>
      </c>
      <c r="I5" s="14">
        <v>1.4387300000000001</v>
      </c>
      <c r="J5" s="14">
        <v>1.7396640000000001</v>
      </c>
      <c r="K5" s="14">
        <v>1.239395</v>
      </c>
      <c r="L5" s="14">
        <v>1.066368</v>
      </c>
      <c r="M5" s="14">
        <v>1.5818829999999999</v>
      </c>
      <c r="N5" s="14">
        <v>0.89678800000000003</v>
      </c>
      <c r="O5" s="14">
        <v>2.448947</v>
      </c>
      <c r="P5" s="14">
        <v>1.193309</v>
      </c>
      <c r="Q5" s="14">
        <v>0.74146900000000004</v>
      </c>
      <c r="R5" s="14">
        <v>0.929894</v>
      </c>
      <c r="S5" s="14">
        <v>0.56260599999999994</v>
      </c>
      <c r="T5" s="14">
        <v>0.53326399999999996</v>
      </c>
      <c r="U5" s="14">
        <v>0.47203200000000001</v>
      </c>
      <c r="V5" s="15">
        <f t="shared" si="0"/>
        <v>1.1171727999999999</v>
      </c>
      <c r="W5" s="95">
        <f t="shared" si="1"/>
        <v>-4.682764339662393E-2</v>
      </c>
      <c r="X5" s="95">
        <f t="shared" si="2"/>
        <v>-0.61679711188522235</v>
      </c>
      <c r="Y5" s="95">
        <f t="shared" si="3"/>
        <v>-7.8264246673213078E-2</v>
      </c>
      <c r="Z5" s="95">
        <f t="shared" si="4"/>
        <v>-0.55734605689593086</v>
      </c>
      <c r="AA5" s="14"/>
      <c r="AB5" s="14"/>
      <c r="AC5" s="14"/>
      <c r="AD5" s="14"/>
      <c r="AE5" s="14"/>
      <c r="AF5" s="7"/>
      <c r="AG5" s="7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</row>
    <row r="6" spans="1:99" s="8" customFormat="1" ht="15" customHeight="1">
      <c r="A6" s="13" t="s">
        <v>147</v>
      </c>
      <c r="B6" s="14">
        <v>603.256665</v>
      </c>
      <c r="C6" s="14">
        <v>476.099783</v>
      </c>
      <c r="D6" s="14">
        <v>429.58619299999998</v>
      </c>
      <c r="E6" s="14">
        <v>401.11949399999997</v>
      </c>
      <c r="F6" s="14">
        <v>394.74756500000001</v>
      </c>
      <c r="G6" s="14">
        <v>421.25855799999999</v>
      </c>
      <c r="H6" s="14">
        <v>480.68384099999997</v>
      </c>
      <c r="I6" s="14">
        <v>506.188761</v>
      </c>
      <c r="J6" s="14">
        <v>478.34454399999998</v>
      </c>
      <c r="K6" s="14">
        <v>424.81723199999999</v>
      </c>
      <c r="L6" s="14">
        <v>564.03490099999999</v>
      </c>
      <c r="M6" s="14">
        <v>534.14200200000005</v>
      </c>
      <c r="N6" s="14">
        <v>526.51354000000003</v>
      </c>
      <c r="O6" s="14">
        <v>534.27397199999996</v>
      </c>
      <c r="P6" s="14">
        <v>506.34794300000004</v>
      </c>
      <c r="Q6" s="14">
        <v>633.12140699999998</v>
      </c>
      <c r="R6" s="14">
        <v>629.74970299999995</v>
      </c>
      <c r="S6" s="14">
        <v>647.85988300000008</v>
      </c>
      <c r="T6" s="14">
        <v>673.26840700000002</v>
      </c>
      <c r="U6" s="14">
        <v>640.053946</v>
      </c>
      <c r="V6" s="15">
        <f t="shared" si="0"/>
        <v>525.27341699999999</v>
      </c>
      <c r="W6" s="95">
        <f t="shared" si="1"/>
        <v>2.964872089740167E-3</v>
      </c>
      <c r="X6" s="95">
        <f t="shared" si="2"/>
        <v>6.0997719768251545E-2</v>
      </c>
      <c r="Y6" s="95">
        <f t="shared" si="3"/>
        <v>1.272390193391848E-2</v>
      </c>
      <c r="Z6" s="95">
        <f t="shared" si="4"/>
        <v>0.13477720060447113</v>
      </c>
      <c r="AA6" s="14"/>
      <c r="AB6" s="14"/>
      <c r="AC6" s="14"/>
      <c r="AD6" s="14"/>
      <c r="AE6" s="14"/>
      <c r="AF6" s="7"/>
      <c r="AG6" s="7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</row>
    <row r="7" spans="1:99" s="8" customFormat="1" ht="15" customHeight="1">
      <c r="A7" s="13" t="s">
        <v>148</v>
      </c>
      <c r="B7" s="14">
        <v>776.48786900000005</v>
      </c>
      <c r="C7" s="14">
        <v>804.54102399999999</v>
      </c>
      <c r="D7" s="14">
        <v>859.14774999999997</v>
      </c>
      <c r="E7" s="14">
        <v>950.52106800000001</v>
      </c>
      <c r="F7" s="14">
        <v>929.07033000000001</v>
      </c>
      <c r="G7" s="14">
        <v>941.43898000000002</v>
      </c>
      <c r="H7" s="14">
        <v>1050.499176</v>
      </c>
      <c r="I7" s="14">
        <v>1119.5743050000001</v>
      </c>
      <c r="J7" s="14">
        <v>1158.688985</v>
      </c>
      <c r="K7" s="14">
        <v>1118.465944</v>
      </c>
      <c r="L7" s="14">
        <v>1474.1564699999999</v>
      </c>
      <c r="M7" s="14">
        <v>1572.2115200000001</v>
      </c>
      <c r="N7" s="14">
        <v>1601.243062</v>
      </c>
      <c r="O7" s="14">
        <v>1696.9774849999999</v>
      </c>
      <c r="P7" s="14">
        <v>1707.8326420000001</v>
      </c>
      <c r="Q7" s="14">
        <v>1762.072461</v>
      </c>
      <c r="R7" s="14">
        <v>1776.7279140000001</v>
      </c>
      <c r="S7" s="14">
        <v>1842.1466820000001</v>
      </c>
      <c r="T7" s="14">
        <v>1954.8957990000001</v>
      </c>
      <c r="U7" s="14">
        <v>1961.6244389999999</v>
      </c>
      <c r="V7" s="15">
        <f t="shared" si="0"/>
        <v>1352.9161952499999</v>
      </c>
      <c r="W7" s="95">
        <f t="shared" si="1"/>
        <v>4.7427710763553454E-2</v>
      </c>
      <c r="X7" s="95">
        <f t="shared" si="2"/>
        <v>1.5262782811098878</v>
      </c>
      <c r="Y7" s="150">
        <f t="shared" si="3"/>
        <v>2.8980697727000848E-2</v>
      </c>
      <c r="Z7" s="150">
        <f t="shared" si="4"/>
        <v>0.33067586712827035</v>
      </c>
      <c r="AA7" s="14"/>
      <c r="AB7" s="14"/>
      <c r="AC7" s="14"/>
      <c r="AD7" s="14"/>
      <c r="AE7" s="14"/>
      <c r="AF7" s="7"/>
      <c r="AG7" s="7"/>
      <c r="AO7" s="42"/>
      <c r="AP7" s="42"/>
      <c r="AQ7" s="42"/>
      <c r="AR7" s="42"/>
      <c r="AS7" s="42"/>
      <c r="AT7" s="42"/>
      <c r="AU7" s="42"/>
      <c r="AV7" s="2"/>
      <c r="AW7" s="2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</row>
    <row r="8" spans="1:99" s="8" customFormat="1" ht="15" customHeight="1">
      <c r="A8" s="13" t="s">
        <v>143</v>
      </c>
      <c r="B8" s="149" t="s">
        <v>126</v>
      </c>
      <c r="C8" s="149" t="s">
        <v>126</v>
      </c>
      <c r="D8" s="149" t="s">
        <v>126</v>
      </c>
      <c r="E8" s="149" t="s">
        <v>126</v>
      </c>
      <c r="F8" s="149" t="s">
        <v>126</v>
      </c>
      <c r="G8" s="149" t="s">
        <v>126</v>
      </c>
      <c r="H8" s="149" t="s">
        <v>126</v>
      </c>
      <c r="I8" s="149" t="s">
        <v>126</v>
      </c>
      <c r="J8" s="149" t="s">
        <v>126</v>
      </c>
      <c r="K8" s="14">
        <v>66.146554999999992</v>
      </c>
      <c r="L8" s="14">
        <v>122.41217099999999</v>
      </c>
      <c r="M8" s="14">
        <v>176.80564600000002</v>
      </c>
      <c r="N8" s="14">
        <v>133.63721200000001</v>
      </c>
      <c r="O8" s="14">
        <v>123.568439</v>
      </c>
      <c r="P8" s="14">
        <v>147.66912900000003</v>
      </c>
      <c r="Q8" s="14">
        <v>161.67897999999997</v>
      </c>
      <c r="R8" s="14">
        <v>115.927621</v>
      </c>
      <c r="S8" s="14">
        <v>105.23570599999999</v>
      </c>
      <c r="T8" s="14">
        <v>109.889715</v>
      </c>
      <c r="U8" s="14">
        <v>102.31252299999998</v>
      </c>
      <c r="V8" s="15">
        <f t="shared" si="0"/>
        <v>124.11669972727273</v>
      </c>
      <c r="W8" s="95">
        <f>(U8/K8)^(1/11)-1</f>
        <v>4.0447430914007709E-2</v>
      </c>
      <c r="X8" s="95">
        <f>(U8-K8)/K8</f>
        <v>0.54675512579604479</v>
      </c>
      <c r="Y8" s="311" t="s">
        <v>164</v>
      </c>
      <c r="Z8" s="311"/>
      <c r="AA8" s="14"/>
      <c r="AB8" s="14"/>
      <c r="AC8" s="14"/>
      <c r="AD8" s="14"/>
      <c r="AE8" s="14"/>
      <c r="AF8" s="7"/>
      <c r="AG8" s="7"/>
      <c r="AO8" s="32"/>
      <c r="AP8" s="32"/>
      <c r="AQ8" s="32"/>
      <c r="AR8" s="32"/>
      <c r="AS8" s="32"/>
      <c r="AT8" s="32"/>
      <c r="AU8" s="32"/>
      <c r="AV8" s="32"/>
      <c r="AW8" s="32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</row>
    <row r="9" spans="1:99" s="8" customFormat="1" ht="18" customHeight="1">
      <c r="A9" s="16" t="s">
        <v>4</v>
      </c>
      <c r="B9" s="17">
        <f t="shared" ref="B9:O9" si="5">SUM(B3:B8)</f>
        <v>2719.3644169999998</v>
      </c>
      <c r="C9" s="17">
        <f t="shared" si="5"/>
        <v>2613.7411820000002</v>
      </c>
      <c r="D9" s="17">
        <f t="shared" si="5"/>
        <v>2651.3173670000001</v>
      </c>
      <c r="E9" s="17">
        <f t="shared" si="5"/>
        <v>2732.2060730000003</v>
      </c>
      <c r="F9" s="17">
        <f t="shared" si="5"/>
        <v>2729.6193589999998</v>
      </c>
      <c r="G9" s="17">
        <f t="shared" si="5"/>
        <v>2700.5665690000001</v>
      </c>
      <c r="H9" s="17">
        <f t="shared" si="5"/>
        <v>3023.3684800000001</v>
      </c>
      <c r="I9" s="17">
        <f t="shared" si="5"/>
        <v>3216.9166530000002</v>
      </c>
      <c r="J9" s="17">
        <f t="shared" si="5"/>
        <v>3143.268603</v>
      </c>
      <c r="K9" s="17">
        <f t="shared" si="5"/>
        <v>2761.886841</v>
      </c>
      <c r="L9" s="17">
        <f t="shared" si="5"/>
        <v>3437.7892759999995</v>
      </c>
      <c r="M9" s="17">
        <f t="shared" si="5"/>
        <v>3715.6701350000003</v>
      </c>
      <c r="N9" s="17">
        <f t="shared" si="5"/>
        <v>3718.2361559999999</v>
      </c>
      <c r="O9" s="17">
        <f t="shared" si="5"/>
        <v>3874.9768970000005</v>
      </c>
      <c r="P9" s="17">
        <f t="shared" ref="P9:V9" si="6">SUM(P3:P8)</f>
        <v>3915.8192630000003</v>
      </c>
      <c r="Q9" s="17">
        <f t="shared" si="6"/>
        <v>4127.6788820000002</v>
      </c>
      <c r="R9" s="17">
        <f t="shared" si="6"/>
        <v>4080.5792799999999</v>
      </c>
      <c r="S9" s="17">
        <f t="shared" si="6"/>
        <v>4197.8924230000002</v>
      </c>
      <c r="T9" s="17">
        <f t="shared" si="6"/>
        <v>4453.0256930000005</v>
      </c>
      <c r="U9" s="17">
        <f t="shared" si="6"/>
        <v>4467.7790249999998</v>
      </c>
      <c r="V9" s="18">
        <f t="shared" si="6"/>
        <v>3469.937643577272</v>
      </c>
      <c r="W9" s="96">
        <f t="shared" ref="W9:W14" si="7">(U9/B9)^(1/20)-1</f>
        <v>2.5135359579194327E-2</v>
      </c>
      <c r="X9" s="96">
        <f t="shared" ref="X9:X14" si="8">(U9-B9)/B9</f>
        <v>0.6429497264396985</v>
      </c>
      <c r="Y9" s="95">
        <f t="shared" ref="Y9" si="9">(U9/L9)^(1/10)-1</f>
        <v>2.6552684975398533E-2</v>
      </c>
      <c r="Z9" s="95">
        <f t="shared" ref="Z9" si="10">(U9-L9)/L9</f>
        <v>0.29960816859561362</v>
      </c>
      <c r="AA9" s="14"/>
      <c r="AB9" s="14"/>
      <c r="AC9" s="14"/>
      <c r="AD9" s="14"/>
      <c r="AE9" s="14"/>
      <c r="AF9" s="7"/>
      <c r="AG9" s="7"/>
      <c r="AO9" s="10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</row>
    <row r="10" spans="1:99" s="8" customFormat="1" ht="15" customHeight="1">
      <c r="A10" s="13" t="s">
        <v>144</v>
      </c>
      <c r="B10" s="14">
        <v>584.61826699999995</v>
      </c>
      <c r="C10" s="14">
        <v>558.49271899999997</v>
      </c>
      <c r="D10" s="14">
        <v>546.90553999999997</v>
      </c>
      <c r="E10" s="14">
        <v>466.03814299999999</v>
      </c>
      <c r="F10" s="14">
        <v>523.09632299999998</v>
      </c>
      <c r="G10" s="14">
        <v>521.42170499999997</v>
      </c>
      <c r="H10" s="14">
        <v>552.03605900000002</v>
      </c>
      <c r="I10" s="14">
        <v>658.00842699999998</v>
      </c>
      <c r="J10" s="14">
        <v>636.29168300000003</v>
      </c>
      <c r="K10" s="14">
        <v>489.44989399999997</v>
      </c>
      <c r="L10" s="14">
        <v>611.54845599999999</v>
      </c>
      <c r="M10" s="14">
        <v>602.40961700000003</v>
      </c>
      <c r="N10" s="14">
        <v>489.184754</v>
      </c>
      <c r="O10" s="14">
        <v>546.47371099999998</v>
      </c>
      <c r="P10" s="14">
        <v>610.84347300000002</v>
      </c>
      <c r="Q10" s="14">
        <v>618.59551999999996</v>
      </c>
      <c r="R10" s="14">
        <v>697.10975300000007</v>
      </c>
      <c r="S10" s="14">
        <v>738.35585400000002</v>
      </c>
      <c r="T10" s="14">
        <v>780.70452399999999</v>
      </c>
      <c r="U10" s="14">
        <v>824.08908600000007</v>
      </c>
      <c r="V10" s="15">
        <f t="shared" si="0"/>
        <v>602.78367540000011</v>
      </c>
      <c r="W10" s="95">
        <f t="shared" si="7"/>
        <v>1.7314159012002062E-2</v>
      </c>
      <c r="X10" s="95">
        <f t="shared" si="8"/>
        <v>0.40961911817921376</v>
      </c>
      <c r="Y10" s="95">
        <f t="shared" ref="Y10:Y14" si="11">(U10/L10)^(1/10)-1</f>
        <v>3.0277768968016261E-2</v>
      </c>
      <c r="Z10" s="95">
        <f t="shared" ref="Z10:Z14" si="12">(U10-L10)/L10</f>
        <v>0.34754503574447759</v>
      </c>
      <c r="AA10" s="14"/>
      <c r="AB10" s="14"/>
      <c r="AC10" s="14"/>
      <c r="AD10" s="14"/>
      <c r="AE10" s="14"/>
      <c r="AF10" s="7"/>
      <c r="AG10" s="7"/>
      <c r="AO10" s="10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</row>
    <row r="11" spans="1:99" s="8" customFormat="1" ht="15" customHeight="1">
      <c r="A11" s="13" t="s">
        <v>145</v>
      </c>
      <c r="B11" s="14">
        <v>162.340754</v>
      </c>
      <c r="C11" s="14">
        <v>147.586772</v>
      </c>
      <c r="D11" s="14">
        <v>148.13894499999998</v>
      </c>
      <c r="E11" s="14">
        <v>178.05819399999999</v>
      </c>
      <c r="F11" s="14">
        <v>142.09614800000003</v>
      </c>
      <c r="G11" s="14">
        <v>145.44304099999999</v>
      </c>
      <c r="H11" s="14">
        <v>139.34559999999999</v>
      </c>
      <c r="I11" s="14">
        <v>141.94855200000001</v>
      </c>
      <c r="J11" s="14">
        <v>132.06578999999999</v>
      </c>
      <c r="K11" s="14">
        <v>91.370789000000002</v>
      </c>
      <c r="L11" s="14">
        <v>104.28198599999999</v>
      </c>
      <c r="M11" s="14">
        <v>136.68840500000002</v>
      </c>
      <c r="N11" s="14">
        <v>132.303843</v>
      </c>
      <c r="O11" s="14">
        <v>133.68754200000001</v>
      </c>
      <c r="P11" s="14">
        <v>135.004242</v>
      </c>
      <c r="Q11" s="14">
        <v>147.48287299999998</v>
      </c>
      <c r="R11" s="14">
        <v>167.80860000000001</v>
      </c>
      <c r="S11" s="14">
        <v>175.22880699999999</v>
      </c>
      <c r="T11" s="14">
        <v>220.10242700000001</v>
      </c>
      <c r="U11" s="14">
        <v>202.82344899999998</v>
      </c>
      <c r="V11" s="15">
        <f t="shared" si="0"/>
        <v>149.19033794999999</v>
      </c>
      <c r="W11" s="95">
        <f t="shared" si="7"/>
        <v>1.119410761123274E-2</v>
      </c>
      <c r="X11" s="95">
        <f t="shared" si="8"/>
        <v>0.24936865206379402</v>
      </c>
      <c r="Y11" s="95">
        <f t="shared" si="11"/>
        <v>6.8786321531689953E-2</v>
      </c>
      <c r="Z11" s="95">
        <f t="shared" si="12"/>
        <v>0.94495192103456871</v>
      </c>
      <c r="AA11" s="14"/>
      <c r="AB11" s="14"/>
      <c r="AC11" s="14"/>
      <c r="AD11" s="14"/>
      <c r="AE11" s="14"/>
      <c r="AF11" s="7"/>
      <c r="AG11" s="7"/>
      <c r="AO11" s="10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</row>
    <row r="12" spans="1:99" s="8" customFormat="1" ht="15" customHeight="1">
      <c r="A12" s="13" t="s">
        <v>146</v>
      </c>
      <c r="B12" s="14">
        <v>5.5425779999999998</v>
      </c>
      <c r="C12" s="14">
        <v>4.8120580000000004</v>
      </c>
      <c r="D12" s="14">
        <v>6.0485720000000001</v>
      </c>
      <c r="E12" s="14">
        <v>7.1573739999999999</v>
      </c>
      <c r="F12" s="14">
        <v>7.4304350000000001</v>
      </c>
      <c r="G12" s="14">
        <v>6.2516499999999997</v>
      </c>
      <c r="H12" s="14">
        <v>7.4051609999999997</v>
      </c>
      <c r="I12" s="14">
        <v>8.3535920000000008</v>
      </c>
      <c r="J12" s="14">
        <v>7.2887259999999996</v>
      </c>
      <c r="K12" s="14">
        <v>7.0151159999999999</v>
      </c>
      <c r="L12" s="14">
        <v>7.7716469999999997</v>
      </c>
      <c r="M12" s="14">
        <v>6.2734949999999996</v>
      </c>
      <c r="N12" s="14">
        <v>4.4853360000000002</v>
      </c>
      <c r="O12" s="14">
        <v>3.941433</v>
      </c>
      <c r="P12" s="14">
        <v>4.5005119999999996</v>
      </c>
      <c r="Q12" s="14">
        <v>5.113944</v>
      </c>
      <c r="R12" s="14">
        <v>6.2490180000000004</v>
      </c>
      <c r="S12" s="14">
        <v>6.6550159999999998</v>
      </c>
      <c r="T12" s="14">
        <v>6.8236520000000001</v>
      </c>
      <c r="U12" s="14">
        <v>8.4582139999999999</v>
      </c>
      <c r="V12" s="15">
        <f t="shared" si="0"/>
        <v>6.3788764500000008</v>
      </c>
      <c r="W12" s="95">
        <f t="shared" si="7"/>
        <v>2.1358817987892298E-2</v>
      </c>
      <c r="X12" s="95">
        <f t="shared" si="8"/>
        <v>0.52604329609795297</v>
      </c>
      <c r="Y12" s="95">
        <f t="shared" si="11"/>
        <v>8.5015273814048609E-3</v>
      </c>
      <c r="Z12" s="95">
        <f t="shared" si="12"/>
        <v>8.8342535372489275E-2</v>
      </c>
      <c r="AA12" s="14"/>
      <c r="AB12" s="14"/>
      <c r="AC12" s="14"/>
      <c r="AD12" s="14"/>
      <c r="AE12" s="14"/>
      <c r="AF12" s="7"/>
      <c r="AG12" s="7"/>
      <c r="AO12" s="10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</row>
    <row r="13" spans="1:99" s="8" customFormat="1" ht="15" customHeight="1">
      <c r="A13" s="13" t="s">
        <v>147</v>
      </c>
      <c r="B13" s="14">
        <v>73.369557999999998</v>
      </c>
      <c r="C13" s="14">
        <v>92.401829000000006</v>
      </c>
      <c r="D13" s="14">
        <v>68.070037999999997</v>
      </c>
      <c r="E13" s="14">
        <v>59.287678</v>
      </c>
      <c r="F13" s="14">
        <v>54.526997000000001</v>
      </c>
      <c r="G13" s="14">
        <v>32.136516</v>
      </c>
      <c r="H13" s="14">
        <v>37.950780000000002</v>
      </c>
      <c r="I13" s="14">
        <v>43.992694999999998</v>
      </c>
      <c r="J13" s="14">
        <v>47.835566999999998</v>
      </c>
      <c r="K13" s="14">
        <v>41.644337</v>
      </c>
      <c r="L13" s="14">
        <v>72.422121000000004</v>
      </c>
      <c r="M13" s="14">
        <v>55.210067000000002</v>
      </c>
      <c r="N13" s="14">
        <v>49.867493000000003</v>
      </c>
      <c r="O13" s="14">
        <v>65.215609999999998</v>
      </c>
      <c r="P13" s="14">
        <v>67.338751000000002</v>
      </c>
      <c r="Q13" s="14">
        <v>74.479900000000001</v>
      </c>
      <c r="R13" s="14">
        <v>80.191385999999994</v>
      </c>
      <c r="S13" s="14">
        <v>99.579206999999997</v>
      </c>
      <c r="T13" s="14">
        <v>127.26637099999999</v>
      </c>
      <c r="U13" s="14">
        <v>99.788721999999993</v>
      </c>
      <c r="V13" s="15">
        <f t="shared" si="0"/>
        <v>67.12878114999998</v>
      </c>
      <c r="W13" s="95">
        <f t="shared" si="7"/>
        <v>1.5496142209476593E-2</v>
      </c>
      <c r="X13" s="95">
        <f t="shared" si="8"/>
        <v>0.36008345586598728</v>
      </c>
      <c r="Y13" s="95">
        <f t="shared" si="11"/>
        <v>3.257361171625206E-2</v>
      </c>
      <c r="Z13" s="95">
        <f t="shared" si="12"/>
        <v>0.37787627070463714</v>
      </c>
      <c r="AA13" s="14"/>
      <c r="AB13" s="14"/>
      <c r="AC13" s="14"/>
      <c r="AD13" s="14"/>
      <c r="AE13" s="14"/>
      <c r="AF13" s="7"/>
      <c r="AG13" s="7"/>
      <c r="AO13" s="10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</row>
    <row r="14" spans="1:99" s="8" customFormat="1" ht="15" customHeight="1">
      <c r="A14" s="13" t="s">
        <v>148</v>
      </c>
      <c r="B14" s="14">
        <v>885.45548199999996</v>
      </c>
      <c r="C14" s="14">
        <v>935.835418</v>
      </c>
      <c r="D14" s="14">
        <v>946.09276999999997</v>
      </c>
      <c r="E14" s="14">
        <v>941.42293400000005</v>
      </c>
      <c r="F14" s="14">
        <v>965.26821399999994</v>
      </c>
      <c r="G14" s="14">
        <v>978.10788400000001</v>
      </c>
      <c r="H14" s="14">
        <v>1038.9789519999999</v>
      </c>
      <c r="I14" s="14">
        <v>1136.1406930000001</v>
      </c>
      <c r="J14" s="14">
        <v>1135.720581</v>
      </c>
      <c r="K14" s="14">
        <v>1051.060563</v>
      </c>
      <c r="L14" s="14">
        <v>1118.5718429999999</v>
      </c>
      <c r="M14" s="14">
        <v>1132.1380770000001</v>
      </c>
      <c r="N14" s="14">
        <v>924.99701000000005</v>
      </c>
      <c r="O14" s="14">
        <v>945.95211300000005</v>
      </c>
      <c r="P14" s="14">
        <v>987.10651800000005</v>
      </c>
      <c r="Q14" s="14">
        <v>1010.4169300000001</v>
      </c>
      <c r="R14" s="14">
        <v>984.9940180000001</v>
      </c>
      <c r="S14" s="14">
        <v>1050.289074</v>
      </c>
      <c r="T14" s="14">
        <v>1108.034903</v>
      </c>
      <c r="U14" s="14">
        <v>1109.1523189999998</v>
      </c>
      <c r="V14" s="15">
        <f t="shared" si="0"/>
        <v>1019.2868148000001</v>
      </c>
      <c r="W14" s="95">
        <f t="shared" si="7"/>
        <v>1.132611745922496E-2</v>
      </c>
      <c r="X14" s="95">
        <f t="shared" si="8"/>
        <v>0.25263476430766496</v>
      </c>
      <c r="Y14" s="150">
        <f t="shared" si="11"/>
        <v>-8.4531096794171479E-4</v>
      </c>
      <c r="Z14" s="150">
        <f t="shared" si="12"/>
        <v>-8.4210272759388041E-3</v>
      </c>
      <c r="AA14" s="14"/>
      <c r="AB14" s="14"/>
      <c r="AC14" s="14"/>
      <c r="AD14" s="14"/>
      <c r="AE14" s="14"/>
      <c r="AF14" s="7"/>
      <c r="AG14" s="7"/>
      <c r="AO14" s="10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</row>
    <row r="15" spans="1:99" s="8" customFormat="1" ht="15" customHeight="1">
      <c r="A15" s="13" t="s">
        <v>143</v>
      </c>
      <c r="B15" s="149" t="s">
        <v>126</v>
      </c>
      <c r="C15" s="149" t="s">
        <v>126</v>
      </c>
      <c r="D15" s="149" t="s">
        <v>126</v>
      </c>
      <c r="E15" s="149" t="s">
        <v>126</v>
      </c>
      <c r="F15" s="149" t="s">
        <v>126</v>
      </c>
      <c r="G15" s="149" t="s">
        <v>126</v>
      </c>
      <c r="H15" s="149" t="s">
        <v>126</v>
      </c>
      <c r="I15" s="149" t="s">
        <v>126</v>
      </c>
      <c r="J15" s="149" t="s">
        <v>126</v>
      </c>
      <c r="K15" s="14">
        <v>30.182918999999998</v>
      </c>
      <c r="L15" s="14">
        <v>78.260346999999996</v>
      </c>
      <c r="M15" s="14">
        <v>112.35505499999999</v>
      </c>
      <c r="N15" s="14">
        <v>67.908270999999999</v>
      </c>
      <c r="O15" s="14">
        <v>51.894477000000009</v>
      </c>
      <c r="P15" s="14">
        <v>93.742901000000003</v>
      </c>
      <c r="Q15" s="14">
        <v>108.20162000000001</v>
      </c>
      <c r="R15" s="14">
        <v>77.145631999999992</v>
      </c>
      <c r="S15" s="14">
        <v>88.917638999999994</v>
      </c>
      <c r="T15" s="14">
        <v>87.553481000000005</v>
      </c>
      <c r="U15" s="14">
        <v>92.638377000000006</v>
      </c>
      <c r="V15" s="15">
        <f t="shared" si="0"/>
        <v>80.800065363636364</v>
      </c>
      <c r="W15" s="95">
        <f>(U15/K15)^(1/11)-1</f>
        <v>0.10732582142527614</v>
      </c>
      <c r="X15" s="95">
        <f>(U15-K15)/K15</f>
        <v>2.0692318725037833</v>
      </c>
      <c r="Y15" s="311" t="s">
        <v>164</v>
      </c>
      <c r="Z15" s="311"/>
      <c r="AA15" s="14"/>
      <c r="AB15" s="14"/>
      <c r="AC15" s="14"/>
      <c r="AD15" s="14"/>
      <c r="AE15" s="14"/>
      <c r="AF15" s="7"/>
      <c r="AG15" s="7"/>
      <c r="AO15" s="10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</row>
    <row r="16" spans="1:99" s="8" customFormat="1" ht="18" customHeight="1">
      <c r="A16" s="16" t="s">
        <v>5</v>
      </c>
      <c r="B16" s="17">
        <f t="shared" ref="B16:O16" si="13">SUM(B10:B15)</f>
        <v>1711.3266389999999</v>
      </c>
      <c r="C16" s="17">
        <f t="shared" si="13"/>
        <v>1739.128796</v>
      </c>
      <c r="D16" s="17">
        <f t="shared" si="13"/>
        <v>1715.2558649999999</v>
      </c>
      <c r="E16" s="17">
        <f t="shared" si="13"/>
        <v>1651.9643230000001</v>
      </c>
      <c r="F16" s="17">
        <f t="shared" si="13"/>
        <v>1692.4181170000002</v>
      </c>
      <c r="G16" s="17">
        <f t="shared" si="13"/>
        <v>1683.3607959999999</v>
      </c>
      <c r="H16" s="17">
        <f t="shared" si="13"/>
        <v>1775.7165519999999</v>
      </c>
      <c r="I16" s="17">
        <f t="shared" si="13"/>
        <v>1988.4439590000002</v>
      </c>
      <c r="J16" s="17">
        <f t="shared" si="13"/>
        <v>1959.2023469999999</v>
      </c>
      <c r="K16" s="17">
        <f t="shared" si="13"/>
        <v>1710.723618</v>
      </c>
      <c r="L16" s="17">
        <f t="shared" si="13"/>
        <v>1992.8563999999999</v>
      </c>
      <c r="M16" s="17">
        <f t="shared" si="13"/>
        <v>2045.0747160000001</v>
      </c>
      <c r="N16" s="17">
        <f t="shared" si="13"/>
        <v>1668.746707</v>
      </c>
      <c r="O16" s="17">
        <f t="shared" si="13"/>
        <v>1747.164886</v>
      </c>
      <c r="P16" s="17">
        <f t="shared" ref="P16:V16" si="14">SUM(P10:P15)</f>
        <v>1898.5363970000001</v>
      </c>
      <c r="Q16" s="17">
        <f t="shared" si="14"/>
        <v>1964.2907870000001</v>
      </c>
      <c r="R16" s="17">
        <f t="shared" si="14"/>
        <v>2013.498407</v>
      </c>
      <c r="S16" s="17">
        <f t="shared" si="14"/>
        <v>2159.0255969999998</v>
      </c>
      <c r="T16" s="17">
        <f t="shared" si="14"/>
        <v>2330.4853579999999</v>
      </c>
      <c r="U16" s="17">
        <f t="shared" si="14"/>
        <v>2336.950167</v>
      </c>
      <c r="V16" s="18">
        <f t="shared" si="14"/>
        <v>1925.5685511136367</v>
      </c>
      <c r="W16" s="97">
        <f t="shared" ref="W16" si="15">(U16/B16)^(1/20)-1</f>
        <v>1.5700876070212866E-2</v>
      </c>
      <c r="X16" s="97">
        <f t="shared" ref="X16" si="16">(U16-B16)/B16</f>
        <v>0.36557809230713445</v>
      </c>
      <c r="Y16" s="97">
        <f t="shared" ref="Y16" si="17">(U16/L16)^(1/10)-1</f>
        <v>1.6055297693169601E-2</v>
      </c>
      <c r="Z16" s="97">
        <f t="shared" ref="Z16" si="18">(U16-L16)/L16</f>
        <v>0.17266360335847586</v>
      </c>
      <c r="AA16" s="14"/>
      <c r="AB16" s="14"/>
      <c r="AC16" s="14"/>
      <c r="AD16" s="14"/>
      <c r="AE16" s="14"/>
      <c r="AF16" s="7"/>
      <c r="AG16" s="7"/>
      <c r="AH16" s="11"/>
      <c r="AO16" s="10"/>
      <c r="AP16" s="11" t="s">
        <v>13</v>
      </c>
      <c r="AQ16" s="11" t="s">
        <v>13</v>
      </c>
      <c r="AR16" s="11" t="s">
        <v>13</v>
      </c>
      <c r="AS16" s="11" t="s">
        <v>13</v>
      </c>
      <c r="AT16" s="11" t="s">
        <v>13</v>
      </c>
      <c r="AU16" s="11" t="s">
        <v>13</v>
      </c>
      <c r="AV16" s="11" t="s">
        <v>13</v>
      </c>
      <c r="AW16" s="11" t="s">
        <v>13</v>
      </c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</row>
    <row r="17" spans="1:99" s="8" customFormat="1" ht="19.5" customHeight="1">
      <c r="A17" s="19" t="s">
        <v>6</v>
      </c>
      <c r="B17" s="20">
        <f t="shared" ref="B17:V17" si="19">B9-B16</f>
        <v>1008.0377779999999</v>
      </c>
      <c r="C17" s="20">
        <f t="shared" si="19"/>
        <v>874.61238600000024</v>
      </c>
      <c r="D17" s="20">
        <f t="shared" si="19"/>
        <v>936.06150200000025</v>
      </c>
      <c r="E17" s="20">
        <f t="shared" si="19"/>
        <v>1080.2417500000001</v>
      </c>
      <c r="F17" s="20">
        <f t="shared" si="19"/>
        <v>1037.2012419999996</v>
      </c>
      <c r="G17" s="20">
        <f t="shared" si="19"/>
        <v>1017.2057730000001</v>
      </c>
      <c r="H17" s="20">
        <f t="shared" si="19"/>
        <v>1247.6519280000002</v>
      </c>
      <c r="I17" s="20">
        <f t="shared" si="19"/>
        <v>1228.472694</v>
      </c>
      <c r="J17" s="20">
        <f t="shared" si="19"/>
        <v>1184.0662560000001</v>
      </c>
      <c r="K17" s="20">
        <f t="shared" si="19"/>
        <v>1051.163223</v>
      </c>
      <c r="L17" s="20">
        <f t="shared" si="19"/>
        <v>1444.9328759999996</v>
      </c>
      <c r="M17" s="20">
        <f t="shared" si="19"/>
        <v>1670.5954190000002</v>
      </c>
      <c r="N17" s="20">
        <f t="shared" si="19"/>
        <v>2049.4894489999997</v>
      </c>
      <c r="O17" s="20">
        <f t="shared" si="19"/>
        <v>2127.8120110000004</v>
      </c>
      <c r="P17" s="20">
        <f t="shared" si="19"/>
        <v>2017.2828660000002</v>
      </c>
      <c r="Q17" s="20">
        <f t="shared" si="19"/>
        <v>2163.3880950000002</v>
      </c>
      <c r="R17" s="20">
        <f t="shared" si="19"/>
        <v>2067.0808729999999</v>
      </c>
      <c r="S17" s="20">
        <f t="shared" si="19"/>
        <v>2038.8668260000004</v>
      </c>
      <c r="T17" s="20">
        <f t="shared" si="19"/>
        <v>2122.5403350000006</v>
      </c>
      <c r="U17" s="20">
        <f t="shared" ref="U17" si="20">U9-U16</f>
        <v>2130.8288579999999</v>
      </c>
      <c r="V17" s="21">
        <f t="shared" si="19"/>
        <v>1544.3690924636353</v>
      </c>
      <c r="W17" s="98"/>
      <c r="X17" s="98"/>
      <c r="Y17" s="14"/>
      <c r="Z17" s="14"/>
      <c r="AA17" s="14"/>
      <c r="AB17" s="14"/>
      <c r="AC17" s="14"/>
      <c r="AD17" s="22"/>
      <c r="AE17" s="23"/>
      <c r="AF17" s="23"/>
      <c r="AH17" s="11"/>
      <c r="AI17" s="24"/>
      <c r="AJ17" s="24"/>
      <c r="AK17" s="24"/>
      <c r="AL17" s="24"/>
      <c r="AM17" s="24"/>
      <c r="AO17" s="10"/>
      <c r="AP17" s="11" t="s">
        <v>13</v>
      </c>
      <c r="AQ17" s="11" t="s">
        <v>13</v>
      </c>
      <c r="AR17" s="11" t="s">
        <v>13</v>
      </c>
      <c r="AS17" s="11" t="s">
        <v>13</v>
      </c>
      <c r="AT17" s="11" t="s">
        <v>13</v>
      </c>
      <c r="AU17" s="11" t="s">
        <v>13</v>
      </c>
      <c r="AV17" s="11" t="s">
        <v>13</v>
      </c>
      <c r="AW17" s="11" t="s">
        <v>13</v>
      </c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</row>
    <row r="18" spans="1:99" s="8" customFormat="1" ht="19.5" customHeight="1">
      <c r="A18" s="25" t="s">
        <v>7</v>
      </c>
      <c r="B18" s="26">
        <f t="shared" ref="B18:V18" si="21">B9/B16</f>
        <v>1.5890387930787069</v>
      </c>
      <c r="C18" s="26">
        <f t="shared" si="21"/>
        <v>1.5029025958351161</v>
      </c>
      <c r="D18" s="26">
        <f t="shared" si="21"/>
        <v>1.5457270376393673</v>
      </c>
      <c r="E18" s="26">
        <f t="shared" si="21"/>
        <v>1.6539134864839331</v>
      </c>
      <c r="F18" s="26">
        <f t="shared" si="21"/>
        <v>1.6128516538445916</v>
      </c>
      <c r="G18" s="26">
        <f t="shared" si="21"/>
        <v>1.6042707988786975</v>
      </c>
      <c r="H18" s="26">
        <f t="shared" si="21"/>
        <v>1.7026188535522533</v>
      </c>
      <c r="I18" s="26">
        <f t="shared" si="21"/>
        <v>1.6178060429813701</v>
      </c>
      <c r="J18" s="26">
        <f t="shared" si="21"/>
        <v>1.6043613911616044</v>
      </c>
      <c r="K18" s="26">
        <f t="shared" si="21"/>
        <v>1.6144553170014164</v>
      </c>
      <c r="L18" s="26">
        <f t="shared" si="21"/>
        <v>1.7250561937127029</v>
      </c>
      <c r="M18" s="26">
        <f t="shared" si="21"/>
        <v>1.8168872295617391</v>
      </c>
      <c r="N18" s="26">
        <f t="shared" si="21"/>
        <v>2.228160894881694</v>
      </c>
      <c r="O18" s="26">
        <f t="shared" si="21"/>
        <v>2.2178655993204299</v>
      </c>
      <c r="P18" s="26">
        <f t="shared" si="21"/>
        <v>2.0625463220971896</v>
      </c>
      <c r="Q18" s="26">
        <f t="shared" si="21"/>
        <v>2.1013583677720522</v>
      </c>
      <c r="R18" s="26">
        <f t="shared" si="21"/>
        <v>2.0266116257225328</v>
      </c>
      <c r="S18" s="26">
        <f t="shared" si="21"/>
        <v>1.9443458330614691</v>
      </c>
      <c r="T18" s="26">
        <f t="shared" si="21"/>
        <v>1.910771795975386</v>
      </c>
      <c r="U18" s="26">
        <f t="shared" ref="U18" si="22">U9/U16</f>
        <v>1.9117990139838528</v>
      </c>
      <c r="V18" s="27">
        <f t="shared" si="21"/>
        <v>1.8020327770571773</v>
      </c>
      <c r="W18" s="98"/>
      <c r="X18" s="98"/>
      <c r="Y18" s="22"/>
      <c r="Z18" s="22"/>
      <c r="AA18" s="22"/>
      <c r="AB18" s="22"/>
      <c r="AC18" s="22"/>
      <c r="AD18" s="22"/>
      <c r="AE18" s="23"/>
      <c r="AF18" s="23"/>
      <c r="AH18" s="11"/>
      <c r="AI18" s="308"/>
      <c r="AJ18" s="308"/>
      <c r="AK18" s="308"/>
      <c r="AL18" s="308"/>
      <c r="AM18" s="308"/>
      <c r="AN18" s="308"/>
      <c r="AO18" s="10"/>
      <c r="AP18" s="11" t="s">
        <v>13</v>
      </c>
      <c r="AQ18" s="11" t="s">
        <v>13</v>
      </c>
      <c r="AR18" s="11" t="s">
        <v>13</v>
      </c>
      <c r="AS18" s="11" t="s">
        <v>13</v>
      </c>
      <c r="AT18" s="11" t="s">
        <v>13</v>
      </c>
      <c r="AU18" s="11" t="s">
        <v>13</v>
      </c>
      <c r="AV18" s="11" t="s">
        <v>13</v>
      </c>
      <c r="AW18" s="11" t="s">
        <v>13</v>
      </c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</row>
    <row r="19" spans="1:99" s="8" customFormat="1">
      <c r="A19" s="28" t="s">
        <v>124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272"/>
      <c r="U19" s="272"/>
      <c r="V19" s="272"/>
      <c r="W19" s="309" t="s">
        <v>105</v>
      </c>
      <c r="X19" s="309"/>
      <c r="Y19" s="309"/>
      <c r="Z19" s="309"/>
      <c r="AA19" s="31"/>
      <c r="AB19" s="31"/>
      <c r="AC19" s="31"/>
      <c r="AD19" s="31"/>
      <c r="AE19" s="23"/>
      <c r="AF19" s="23"/>
      <c r="AI19" s="32"/>
      <c r="AJ19" s="32"/>
      <c r="AK19" s="32"/>
      <c r="AL19" s="32"/>
      <c r="AM19" s="32"/>
      <c r="AN19" s="32"/>
      <c r="AO19" s="10"/>
      <c r="AP19" s="11" t="s">
        <v>13</v>
      </c>
      <c r="AQ19" s="11" t="s">
        <v>13</v>
      </c>
      <c r="AR19" s="11" t="s">
        <v>13</v>
      </c>
      <c r="AS19" s="11" t="s">
        <v>13</v>
      </c>
      <c r="AT19" s="11" t="s">
        <v>13</v>
      </c>
      <c r="AU19" s="11" t="s">
        <v>13</v>
      </c>
      <c r="AV19" s="11" t="s">
        <v>13</v>
      </c>
      <c r="AW19" s="11" t="s">
        <v>13</v>
      </c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</row>
    <row r="20" spans="1:99" s="8" customFormat="1" ht="18" customHeight="1">
      <c r="A20" s="3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34"/>
      <c r="AF20" s="34"/>
      <c r="AI20" s="32"/>
      <c r="AJ20" s="32"/>
      <c r="AK20" s="32"/>
      <c r="AL20" s="32"/>
      <c r="AM20" s="32"/>
      <c r="AN20" s="32"/>
      <c r="AO20" s="10"/>
      <c r="AP20" s="11" t="s">
        <v>13</v>
      </c>
      <c r="AQ20" s="11" t="s">
        <v>13</v>
      </c>
      <c r="AR20" s="11" t="s">
        <v>13</v>
      </c>
      <c r="AS20" s="11" t="s">
        <v>13</v>
      </c>
      <c r="AT20" s="11" t="s">
        <v>13</v>
      </c>
      <c r="AU20" s="11" t="s">
        <v>13</v>
      </c>
      <c r="AV20" s="11" t="s">
        <v>13</v>
      </c>
      <c r="AW20" s="11" t="s">
        <v>13</v>
      </c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</row>
    <row r="21" spans="1:99" s="37" customFormat="1" ht="18" customHeight="1">
      <c r="A21" s="3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35"/>
      <c r="AF21" s="34"/>
      <c r="AG21" s="8"/>
      <c r="AH21" s="8"/>
      <c r="AI21" s="36"/>
      <c r="AJ21" s="36"/>
      <c r="AK21" s="36"/>
      <c r="AL21" s="36"/>
      <c r="AM21" s="36"/>
      <c r="AN21" s="36"/>
      <c r="AO21" s="10"/>
      <c r="AP21" s="11" t="s">
        <v>13</v>
      </c>
      <c r="AQ21" s="11" t="s">
        <v>13</v>
      </c>
      <c r="AR21" s="11" t="s">
        <v>13</v>
      </c>
      <c r="AS21" s="11" t="s">
        <v>13</v>
      </c>
      <c r="AT21" s="11" t="s">
        <v>13</v>
      </c>
      <c r="AU21" s="11" t="s">
        <v>13</v>
      </c>
      <c r="AV21" s="11" t="s">
        <v>13</v>
      </c>
      <c r="AW21" s="11" t="s">
        <v>13</v>
      </c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</row>
    <row r="22" spans="1:99" s="40" customFormat="1" ht="18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7"/>
      <c r="W22" s="7"/>
      <c r="X22" s="7"/>
      <c r="Y22" s="7"/>
      <c r="Z22" s="7"/>
      <c r="AA22" s="39"/>
      <c r="AB22" s="39"/>
      <c r="AC22" s="39"/>
      <c r="AD22" s="39"/>
      <c r="AE22" s="35"/>
      <c r="AF22" s="34"/>
      <c r="AG22" s="8"/>
      <c r="AH22" s="8"/>
      <c r="AI22" s="36"/>
      <c r="AJ22" s="36"/>
      <c r="AK22" s="36"/>
      <c r="AL22" s="36"/>
      <c r="AM22" s="36"/>
      <c r="AN22" s="36"/>
      <c r="AO22" s="10"/>
      <c r="AP22" s="11" t="s">
        <v>13</v>
      </c>
      <c r="AQ22" s="11" t="s">
        <v>13</v>
      </c>
      <c r="AR22" s="11" t="s">
        <v>13</v>
      </c>
      <c r="AS22" s="11" t="s">
        <v>13</v>
      </c>
      <c r="AT22" s="11" t="s">
        <v>13</v>
      </c>
      <c r="AU22" s="11" t="s">
        <v>13</v>
      </c>
      <c r="AV22" s="11" t="s">
        <v>13</v>
      </c>
      <c r="AW22" s="11" t="s">
        <v>13</v>
      </c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</row>
    <row r="23" spans="1:99" s="42" customFormat="1" ht="18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5"/>
      <c r="AF23" s="34"/>
      <c r="AG23" s="8"/>
      <c r="AH23" s="8"/>
      <c r="AI23" s="36"/>
      <c r="AJ23" s="36"/>
      <c r="AK23" s="36"/>
      <c r="AL23" s="36"/>
      <c r="AM23" s="36"/>
      <c r="AN23" s="36"/>
      <c r="AO23" s="10"/>
      <c r="AP23" s="11" t="s">
        <v>13</v>
      </c>
      <c r="AQ23" s="11" t="s">
        <v>13</v>
      </c>
      <c r="AR23" s="11" t="s">
        <v>13</v>
      </c>
      <c r="AS23" s="11" t="s">
        <v>13</v>
      </c>
      <c r="AT23" s="11" t="s">
        <v>13</v>
      </c>
      <c r="AU23" s="11" t="s">
        <v>13</v>
      </c>
      <c r="AV23" s="11" t="s">
        <v>13</v>
      </c>
      <c r="AW23" s="11" t="s">
        <v>13</v>
      </c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</row>
    <row r="24" spans="1:99" s="42" customFormat="1" ht="18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44"/>
      <c r="AF24" s="23"/>
      <c r="AG24" s="8"/>
      <c r="AH24" s="8"/>
      <c r="AI24" s="36"/>
      <c r="AJ24" s="36"/>
      <c r="AK24" s="36"/>
      <c r="AL24" s="36"/>
      <c r="AM24" s="36"/>
      <c r="AN24" s="36"/>
      <c r="AO24" s="10"/>
      <c r="AP24" s="11" t="s">
        <v>13</v>
      </c>
      <c r="AQ24" s="11" t="s">
        <v>13</v>
      </c>
      <c r="AR24" s="11" t="s">
        <v>13</v>
      </c>
      <c r="AS24" s="11" t="s">
        <v>13</v>
      </c>
      <c r="AT24" s="11" t="s">
        <v>13</v>
      </c>
      <c r="AU24" s="11" t="s">
        <v>13</v>
      </c>
      <c r="AV24" s="11" t="s">
        <v>13</v>
      </c>
      <c r="AW24" s="11" t="s">
        <v>13</v>
      </c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</row>
    <row r="25" spans="1:99" s="8" customFormat="1" ht="18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4"/>
      <c r="AF25" s="23"/>
      <c r="AI25" s="36"/>
      <c r="AJ25" s="36"/>
      <c r="AK25" s="36"/>
      <c r="AL25" s="36"/>
      <c r="AM25" s="36"/>
      <c r="AN25" s="36"/>
      <c r="AO25" s="10"/>
      <c r="AP25" s="11" t="s">
        <v>13</v>
      </c>
      <c r="AQ25" s="11" t="s">
        <v>13</v>
      </c>
      <c r="AR25" s="11" t="s">
        <v>13</v>
      </c>
      <c r="AS25" s="11" t="s">
        <v>13</v>
      </c>
      <c r="AT25" s="11" t="s">
        <v>13</v>
      </c>
      <c r="AU25" s="11" t="s">
        <v>13</v>
      </c>
      <c r="AV25" s="11" t="s">
        <v>13</v>
      </c>
      <c r="AW25" s="11" t="s">
        <v>13</v>
      </c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</row>
    <row r="26" spans="1:99" s="8" customFormat="1" ht="18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4"/>
      <c r="AF26" s="23"/>
      <c r="AI26" s="36"/>
      <c r="AJ26" s="36"/>
      <c r="AK26" s="36"/>
      <c r="AL26" s="36"/>
      <c r="AM26" s="36"/>
      <c r="AN26" s="36"/>
      <c r="AO26" s="11"/>
      <c r="AP26" s="11" t="s">
        <v>13</v>
      </c>
      <c r="AQ26" s="11" t="s">
        <v>13</v>
      </c>
      <c r="AR26" s="11" t="s">
        <v>13</v>
      </c>
      <c r="AS26" s="11" t="s">
        <v>13</v>
      </c>
      <c r="AT26" s="11" t="s">
        <v>13</v>
      </c>
      <c r="AU26" s="11" t="s">
        <v>13</v>
      </c>
      <c r="AV26" s="11" t="s">
        <v>13</v>
      </c>
      <c r="AW26" s="11" t="s">
        <v>13</v>
      </c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</row>
    <row r="27" spans="1:99" s="8" customFormat="1" ht="18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4"/>
      <c r="AF27" s="23"/>
      <c r="AI27" s="36"/>
      <c r="AJ27" s="36"/>
      <c r="AK27" s="36"/>
      <c r="AL27" s="23"/>
      <c r="AM27" s="36"/>
      <c r="AN27" s="36"/>
      <c r="AO27" s="40"/>
      <c r="AP27" s="40" t="s">
        <v>13</v>
      </c>
      <c r="AQ27" s="40" t="s">
        <v>13</v>
      </c>
      <c r="AR27" s="40" t="s">
        <v>13</v>
      </c>
      <c r="AS27" s="40" t="s">
        <v>13</v>
      </c>
      <c r="AT27" s="40" t="s">
        <v>13</v>
      </c>
      <c r="AU27" s="40" t="s">
        <v>13</v>
      </c>
      <c r="AV27" s="41" t="s">
        <v>13</v>
      </c>
      <c r="AW27" s="41" t="s">
        <v>13</v>
      </c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</row>
    <row r="28" spans="1:99" s="8" customFormat="1" ht="18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4"/>
      <c r="AF28" s="23"/>
      <c r="AI28" s="36"/>
      <c r="AJ28" s="36"/>
      <c r="AK28" s="36"/>
      <c r="AL28" s="23"/>
      <c r="AM28" s="36"/>
      <c r="AN28" s="36"/>
      <c r="AO28" s="42"/>
      <c r="AP28" s="42" t="s">
        <v>13</v>
      </c>
      <c r="AQ28" s="42" t="s">
        <v>13</v>
      </c>
      <c r="AR28" s="42" t="s">
        <v>13</v>
      </c>
      <c r="AS28" s="42" t="s">
        <v>13</v>
      </c>
      <c r="AT28" s="42" t="s">
        <v>13</v>
      </c>
      <c r="AU28" s="42" t="s">
        <v>13</v>
      </c>
      <c r="AV28" s="2" t="s">
        <v>13</v>
      </c>
      <c r="AW28" s="2" t="s">
        <v>13</v>
      </c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</row>
    <row r="29" spans="1:99" s="8" customFormat="1" ht="18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4"/>
      <c r="AF29" s="23"/>
      <c r="AI29" s="36"/>
      <c r="AJ29" s="36"/>
      <c r="AK29" s="36"/>
      <c r="AL29" s="23"/>
      <c r="AM29" s="36"/>
      <c r="AN29" s="36"/>
      <c r="AP29" s="8" t="s">
        <v>13</v>
      </c>
      <c r="AQ29" s="8" t="s">
        <v>13</v>
      </c>
      <c r="AR29" s="8" t="s">
        <v>13</v>
      </c>
      <c r="AS29" s="8" t="s">
        <v>13</v>
      </c>
      <c r="AT29" s="8" t="s">
        <v>13</v>
      </c>
      <c r="AU29" s="8" t="s">
        <v>13</v>
      </c>
      <c r="AV29" s="11" t="s">
        <v>13</v>
      </c>
      <c r="AW29" s="11" t="s">
        <v>13</v>
      </c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</row>
    <row r="30" spans="1:99" s="8" customFormat="1" ht="12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4"/>
      <c r="AF30" s="23"/>
      <c r="AH30" s="11"/>
      <c r="AI30" s="36"/>
      <c r="AJ30" s="36"/>
      <c r="AK30" s="36"/>
      <c r="AL30" s="23"/>
      <c r="AM30" s="36"/>
      <c r="AN30" s="36"/>
      <c r="AP30" s="8" t="s">
        <v>13</v>
      </c>
      <c r="AQ30" s="11" t="s">
        <v>13</v>
      </c>
      <c r="AR30" s="11" t="s">
        <v>13</v>
      </c>
      <c r="AS30" s="11" t="s">
        <v>13</v>
      </c>
      <c r="AT30" s="11" t="s">
        <v>13</v>
      </c>
      <c r="AU30" s="11" t="s">
        <v>13</v>
      </c>
      <c r="AV30" s="11" t="s">
        <v>13</v>
      </c>
      <c r="AW30" s="11" t="s">
        <v>13</v>
      </c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</row>
    <row r="31" spans="1:99">
      <c r="A31" s="46" t="s">
        <v>163</v>
      </c>
      <c r="AO31" s="8"/>
      <c r="AP31" s="8" t="s">
        <v>13</v>
      </c>
      <c r="AQ31" s="11" t="s">
        <v>13</v>
      </c>
      <c r="AR31" s="11" t="s">
        <v>13</v>
      </c>
      <c r="AS31" s="11" t="s">
        <v>13</v>
      </c>
      <c r="AT31" s="11" t="s">
        <v>13</v>
      </c>
      <c r="AU31" s="11" t="s">
        <v>13</v>
      </c>
      <c r="AV31" s="11" t="s">
        <v>13</v>
      </c>
      <c r="AW31" s="11" t="s">
        <v>13</v>
      </c>
    </row>
    <row r="32" spans="1:99">
      <c r="AP32" s="2" t="s">
        <v>13</v>
      </c>
      <c r="AQ32" s="2" t="s">
        <v>13</v>
      </c>
      <c r="AR32" s="2" t="s">
        <v>13</v>
      </c>
      <c r="AS32" s="2" t="s">
        <v>13</v>
      </c>
      <c r="AT32" s="2" t="s">
        <v>13</v>
      </c>
      <c r="AU32" s="2" t="s">
        <v>13</v>
      </c>
      <c r="AV32" s="2" t="s">
        <v>13</v>
      </c>
      <c r="AW32" s="2" t="s">
        <v>13</v>
      </c>
    </row>
    <row r="49" spans="1:32">
      <c r="W49" s="274"/>
      <c r="X49" s="274"/>
      <c r="Y49" s="274"/>
      <c r="Z49" s="274"/>
      <c r="AA49" s="274"/>
      <c r="AB49" s="274"/>
      <c r="AC49" s="274"/>
      <c r="AD49" s="274"/>
      <c r="AE49" s="275"/>
      <c r="AF49" s="275"/>
    </row>
    <row r="53" spans="1:32" s="2" customFormat="1" ht="11.25">
      <c r="A53" s="46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  <c r="P53" s="49"/>
      <c r="Q53" s="49"/>
      <c r="R53" s="49"/>
      <c r="S53" s="49"/>
      <c r="T53" s="39"/>
      <c r="U53" s="39"/>
      <c r="V53" s="310">
        <v>42864.635367939816</v>
      </c>
      <c r="W53" s="310"/>
      <c r="X53" s="310"/>
      <c r="Y53" s="310"/>
      <c r="Z53" s="310"/>
      <c r="AA53" s="310"/>
      <c r="AB53" s="310"/>
      <c r="AC53" s="310"/>
      <c r="AD53" s="310"/>
    </row>
    <row r="54" spans="1:32" s="2" customFormat="1" ht="10.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2" s="2" customFormat="1">
      <c r="A55" s="3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47"/>
      <c r="P55" s="47"/>
      <c r="Q55" s="47"/>
      <c r="R55" s="47"/>
      <c r="S55" s="47"/>
      <c r="T55" s="47"/>
      <c r="U55" s="47"/>
      <c r="V55" s="51"/>
      <c r="W55" s="51"/>
      <c r="X55" s="51"/>
      <c r="Y55" s="51"/>
      <c r="Z55" s="51"/>
      <c r="AA55" s="51"/>
      <c r="AB55" s="51"/>
      <c r="AC55" s="3"/>
      <c r="AD55" s="3"/>
    </row>
    <row r="56" spans="1:32" s="2" customFormat="1" ht="10.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</row>
  </sheetData>
  <mergeCells count="5">
    <mergeCell ref="AI18:AN18"/>
    <mergeCell ref="V53:AD53"/>
    <mergeCell ref="Y8:Z8"/>
    <mergeCell ref="Y15:Z15"/>
    <mergeCell ref="W19:Z19"/>
  </mergeCells>
  <conditionalFormatting sqref="B17:R17 U17">
    <cfRule type="cellIs" dxfId="123" priority="64" operator="lessThan">
      <formula>0</formula>
    </cfRule>
    <cfRule type="cellIs" dxfId="122" priority="65" operator="greaterThan">
      <formula>0</formula>
    </cfRule>
    <cfRule type="cellIs" priority="66" operator="equal">
      <formula>0</formula>
    </cfRule>
  </conditionalFormatting>
  <conditionalFormatting sqref="S17">
    <cfRule type="cellIs" dxfId="121" priority="61" operator="lessThan">
      <formula>0</formula>
    </cfRule>
    <cfRule type="cellIs" dxfId="120" priority="62" operator="greaterThan">
      <formula>0</formula>
    </cfRule>
    <cfRule type="cellIs" priority="63" operator="equal">
      <formula>0</formula>
    </cfRule>
  </conditionalFormatting>
  <conditionalFormatting sqref="X3:X8">
    <cfRule type="cellIs" dxfId="119" priority="58" operator="lessThan">
      <formula>0</formula>
    </cfRule>
    <cfRule type="cellIs" dxfId="118" priority="59" operator="greaterThan">
      <formula>0</formula>
    </cfRule>
    <cfRule type="cellIs" priority="60" operator="equal">
      <formula>0</formula>
    </cfRule>
  </conditionalFormatting>
  <conditionalFormatting sqref="W3:W8">
    <cfRule type="cellIs" dxfId="117" priority="55" operator="lessThan">
      <formula>0</formula>
    </cfRule>
    <cfRule type="cellIs" dxfId="116" priority="56" operator="greaterThan">
      <formula>0</formula>
    </cfRule>
    <cfRule type="cellIs" priority="57" operator="equal">
      <formula>0</formula>
    </cfRule>
  </conditionalFormatting>
  <conditionalFormatting sqref="X9:X15">
    <cfRule type="cellIs" dxfId="115" priority="52" operator="lessThan">
      <formula>0</formula>
    </cfRule>
    <cfRule type="cellIs" dxfId="114" priority="53" operator="greaterThan">
      <formula>0</formula>
    </cfRule>
    <cfRule type="cellIs" priority="54" operator="equal">
      <formula>0</formula>
    </cfRule>
  </conditionalFormatting>
  <conditionalFormatting sqref="W9:W15">
    <cfRule type="cellIs" dxfId="113" priority="49" operator="lessThan">
      <formula>0</formula>
    </cfRule>
    <cfRule type="cellIs" dxfId="112" priority="50" operator="greaterThan">
      <formula>0</formula>
    </cfRule>
    <cfRule type="cellIs" priority="51" operator="equal">
      <formula>0</formula>
    </cfRule>
  </conditionalFormatting>
  <conditionalFormatting sqref="T17">
    <cfRule type="cellIs" dxfId="111" priority="46" operator="lessThan">
      <formula>0</formula>
    </cfRule>
    <cfRule type="cellIs" dxfId="110" priority="47" operator="greaterThan">
      <formula>0</formula>
    </cfRule>
    <cfRule type="cellIs" priority="48" operator="equal">
      <formula>0</formula>
    </cfRule>
  </conditionalFormatting>
  <conditionalFormatting sqref="V17">
    <cfRule type="cellIs" dxfId="109" priority="43" operator="lessThan">
      <formula>0</formula>
    </cfRule>
    <cfRule type="cellIs" dxfId="108" priority="44" operator="greaterThan">
      <formula>0</formula>
    </cfRule>
    <cfRule type="cellIs" priority="45" operator="equal">
      <formula>0</formula>
    </cfRule>
  </conditionalFormatting>
  <conditionalFormatting sqref="X16">
    <cfRule type="cellIs" dxfId="107" priority="40" operator="lessThan">
      <formula>0</formula>
    </cfRule>
    <cfRule type="cellIs" dxfId="106" priority="41" operator="greaterThan">
      <formula>0</formula>
    </cfRule>
    <cfRule type="cellIs" priority="42" operator="equal">
      <formula>0</formula>
    </cfRule>
  </conditionalFormatting>
  <conditionalFormatting sqref="W16">
    <cfRule type="cellIs" dxfId="105" priority="37" operator="lessThan">
      <formula>0</formula>
    </cfRule>
    <cfRule type="cellIs" dxfId="104" priority="38" operator="greaterThan">
      <formula>0</formula>
    </cfRule>
    <cfRule type="cellIs" priority="39" operator="equal">
      <formula>0</formula>
    </cfRule>
  </conditionalFormatting>
  <conditionalFormatting sqref="Z3:Z6">
    <cfRule type="cellIs" dxfId="103" priority="34" operator="lessThan">
      <formula>0</formula>
    </cfRule>
    <cfRule type="cellIs" dxfId="102" priority="35" operator="greaterThan">
      <formula>0</formula>
    </cfRule>
    <cfRule type="cellIs" priority="36" operator="equal">
      <formula>0</formula>
    </cfRule>
  </conditionalFormatting>
  <conditionalFormatting sqref="Y3:Y6">
    <cfRule type="cellIs" dxfId="101" priority="31" operator="lessThan">
      <formula>0</formula>
    </cfRule>
    <cfRule type="cellIs" dxfId="100" priority="32" operator="greaterThan">
      <formula>0</formula>
    </cfRule>
    <cfRule type="cellIs" priority="33" operator="equal">
      <formula>0</formula>
    </cfRule>
  </conditionalFormatting>
  <conditionalFormatting sqref="Z9:Z13">
    <cfRule type="cellIs" dxfId="99" priority="28" operator="lessThan">
      <formula>0</formula>
    </cfRule>
    <cfRule type="cellIs" dxfId="98" priority="29" operator="greaterThan">
      <formula>0</formula>
    </cfRule>
    <cfRule type="cellIs" priority="30" operator="equal">
      <formula>0</formula>
    </cfRule>
  </conditionalFormatting>
  <conditionalFormatting sqref="Y9:Y13">
    <cfRule type="cellIs" dxfId="97" priority="25" operator="lessThan">
      <formula>0</formula>
    </cfRule>
    <cfRule type="cellIs" dxfId="96" priority="26" operator="greaterThan">
      <formula>0</formula>
    </cfRule>
    <cfRule type="cellIs" priority="27" operator="equal">
      <formula>0</formula>
    </cfRule>
  </conditionalFormatting>
  <conditionalFormatting sqref="Z7">
    <cfRule type="cellIs" dxfId="95" priority="16" operator="lessThan">
      <formula>0</formula>
    </cfRule>
    <cfRule type="cellIs" dxfId="94" priority="17" operator="greaterThan">
      <formula>0</formula>
    </cfRule>
    <cfRule type="cellIs" priority="18" operator="equal">
      <formula>0</formula>
    </cfRule>
  </conditionalFormatting>
  <conditionalFormatting sqref="Y7">
    <cfRule type="cellIs" dxfId="93" priority="13" operator="lessThan">
      <formula>0</formula>
    </cfRule>
    <cfRule type="cellIs" dxfId="92" priority="14" operator="greaterThan">
      <formula>0</formula>
    </cfRule>
    <cfRule type="cellIs" priority="15" operator="equal">
      <formula>0</formula>
    </cfRule>
  </conditionalFormatting>
  <conditionalFormatting sqref="Z14">
    <cfRule type="cellIs" dxfId="91" priority="10" operator="lessThan">
      <formula>0</formula>
    </cfRule>
    <cfRule type="cellIs" dxfId="90" priority="11" operator="greaterThan">
      <formula>0</formula>
    </cfRule>
    <cfRule type="cellIs" priority="12" operator="equal">
      <formula>0</formula>
    </cfRule>
  </conditionalFormatting>
  <conditionalFormatting sqref="Y14">
    <cfRule type="cellIs" dxfId="89" priority="7" operator="lessThan">
      <formula>0</formula>
    </cfRule>
    <cfRule type="cellIs" dxfId="88" priority="8" operator="greaterThan">
      <formula>0</formula>
    </cfRule>
    <cfRule type="cellIs" priority="9" operator="equal">
      <formula>0</formula>
    </cfRule>
  </conditionalFormatting>
  <conditionalFormatting sqref="Z16">
    <cfRule type="cellIs" dxfId="87" priority="4" operator="lessThan">
      <formula>0</formula>
    </cfRule>
    <cfRule type="cellIs" dxfId="86" priority="5" operator="greaterThan">
      <formula>0</formula>
    </cfRule>
    <cfRule type="cellIs" priority="6" operator="equal">
      <formula>0</formula>
    </cfRule>
  </conditionalFormatting>
  <conditionalFormatting sqref="Y16">
    <cfRule type="cellIs" dxfId="85" priority="1" operator="lessThan">
      <formula>0</formula>
    </cfRule>
    <cfRule type="cellIs" dxfId="84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27559055118110237" header="0.15748031496062992" footer="0.15748031496062992"/>
  <pageSetup paperSize="9" scale="45" fitToHeight="3" orientation="landscape" r:id="rId1"/>
  <headerFooter alignWithMargins="0">
    <oddFooter>&amp;C&amp;9Pág. &amp;P de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52"/>
  <sheetViews>
    <sheetView showGridLines="0" zoomScaleNormal="100" workbookViewId="0">
      <pane xSplit="1" ySplit="1" topLeftCell="B2" activePane="bottomRight" state="frozen"/>
      <selection activeCell="I8" sqref="I8"/>
      <selection pane="topRight" activeCell="I8" sqref="I8"/>
      <selection pane="bottomLeft" activeCell="I8" sqref="I8"/>
      <selection pane="bottomRight"/>
    </sheetView>
  </sheetViews>
  <sheetFormatPr defaultRowHeight="12.75"/>
  <cols>
    <col min="1" max="1" width="57.7109375" style="55" customWidth="1"/>
    <col min="2" max="21" width="10.5703125" style="47" customWidth="1"/>
    <col min="22" max="26" width="11.140625" style="47" customWidth="1"/>
    <col min="27" max="30" width="7.28515625" style="47" customWidth="1"/>
    <col min="31" max="32" width="8.28515625" style="2" bestFit="1" customWidth="1"/>
    <col min="33" max="33" width="10" style="2" bestFit="1" customWidth="1"/>
    <col min="34" max="34" width="7.140625" style="2" customWidth="1"/>
    <col min="35" max="35" width="8.85546875" style="2" customWidth="1"/>
    <col min="36" max="40" width="9.140625" style="2" bestFit="1" customWidth="1"/>
    <col min="41" max="41" width="11.7109375" style="2" customWidth="1"/>
    <col min="42" max="99" width="9.140625" style="2"/>
    <col min="100" max="16384" width="9.140625" style="3"/>
  </cols>
  <sheetData>
    <row r="1" spans="1:99" ht="31.5" customHeight="1">
      <c r="A1" s="1" t="s">
        <v>229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24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99" s="8" customFormat="1" ht="31.5" customHeight="1">
      <c r="A2" s="4" t="s">
        <v>15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6" t="s">
        <v>3</v>
      </c>
      <c r="W2" s="94" t="s">
        <v>166</v>
      </c>
      <c r="X2" s="94" t="s">
        <v>165</v>
      </c>
      <c r="Y2" s="271" t="s">
        <v>208</v>
      </c>
      <c r="Z2" s="271" t="s">
        <v>207</v>
      </c>
      <c r="AA2" s="7"/>
      <c r="AB2" s="7"/>
      <c r="AC2" s="7"/>
      <c r="AD2" s="7"/>
      <c r="AE2" s="7"/>
      <c r="AF2" s="7"/>
      <c r="AG2" s="7"/>
      <c r="AI2" s="9"/>
      <c r="AJ2" s="9"/>
      <c r="AK2" s="9"/>
      <c r="AL2" s="9"/>
      <c r="AM2" s="9"/>
      <c r="AN2" s="9"/>
      <c r="AO2" s="10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</row>
    <row r="3" spans="1:99" s="8" customFormat="1" ht="15" customHeight="1">
      <c r="A3" s="13" t="s">
        <v>149</v>
      </c>
      <c r="B3" s="14">
        <v>81.672032999999999</v>
      </c>
      <c r="C3" s="14">
        <v>63.377611000000002</v>
      </c>
      <c r="D3" s="14">
        <v>51.150198000000003</v>
      </c>
      <c r="E3" s="14">
        <v>58.841112000000003</v>
      </c>
      <c r="F3" s="14">
        <v>62.612692000000003</v>
      </c>
      <c r="G3" s="14">
        <v>50.879959999999997</v>
      </c>
      <c r="H3" s="14">
        <v>47.341234</v>
      </c>
      <c r="I3" s="14">
        <v>56.992086999999998</v>
      </c>
      <c r="J3" s="14">
        <v>54.056061</v>
      </c>
      <c r="K3" s="14">
        <v>33.883071999999999</v>
      </c>
      <c r="L3" s="14">
        <v>35.699165999999998</v>
      </c>
      <c r="M3" s="14">
        <v>41.127028000000003</v>
      </c>
      <c r="N3" s="14">
        <v>49.476323999999998</v>
      </c>
      <c r="O3" s="14">
        <v>48.098578000000003</v>
      </c>
      <c r="P3" s="14">
        <v>50.124198999999997</v>
      </c>
      <c r="Q3" s="14">
        <v>46.356625999999999</v>
      </c>
      <c r="R3" s="14">
        <v>47.882446000000002</v>
      </c>
      <c r="S3" s="14">
        <v>59.636557000000003</v>
      </c>
      <c r="T3" s="14">
        <v>94.660420000000002</v>
      </c>
      <c r="U3" s="14">
        <v>93.1648</v>
      </c>
      <c r="V3" s="15">
        <f>AVERAGE(B3:U3)</f>
        <v>56.351610199999996</v>
      </c>
      <c r="W3" s="95">
        <f>(U3/B3)^(1/20)-1</f>
        <v>6.6046319220198768E-3</v>
      </c>
      <c r="X3" s="95">
        <f>(U3-B3)/B3</f>
        <v>0.14071851254149631</v>
      </c>
      <c r="Y3" s="95">
        <f>(U3/L3)^(1/10)-1</f>
        <v>0.10067570014822347</v>
      </c>
      <c r="Z3" s="95">
        <f>(U3-L3)/L3</f>
        <v>1.6097192298553979</v>
      </c>
      <c r="AA3" s="14"/>
      <c r="AB3" s="14"/>
      <c r="AC3" s="14"/>
      <c r="AD3" s="14"/>
      <c r="AE3" s="7"/>
      <c r="AF3" s="7"/>
      <c r="AG3" s="7"/>
      <c r="AO3" s="10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</row>
    <row r="4" spans="1:99" s="8" customFormat="1" ht="15" customHeight="1">
      <c r="A4" s="13" t="s">
        <v>150</v>
      </c>
      <c r="B4" s="14">
        <v>6.2220969999999998</v>
      </c>
      <c r="C4" s="14">
        <v>4.0998650000000003</v>
      </c>
      <c r="D4" s="14">
        <v>6.0460130000000003</v>
      </c>
      <c r="E4" s="14">
        <v>6.8352529999999998</v>
      </c>
      <c r="F4" s="14">
        <v>5.9655579999999997</v>
      </c>
      <c r="G4" s="14">
        <v>9.9107489999999991</v>
      </c>
      <c r="H4" s="14">
        <v>26.307998999999999</v>
      </c>
      <c r="I4" s="14">
        <v>11.57164</v>
      </c>
      <c r="J4" s="14">
        <v>8.2722479999999994</v>
      </c>
      <c r="K4" s="14">
        <v>7.251118</v>
      </c>
      <c r="L4" s="14">
        <v>6.5657959999999997</v>
      </c>
      <c r="M4" s="14">
        <v>7.5721350000000003</v>
      </c>
      <c r="N4" s="14">
        <v>7.48942</v>
      </c>
      <c r="O4" s="14">
        <v>6.9109590000000001</v>
      </c>
      <c r="P4" s="14">
        <v>7.0447540000000002</v>
      </c>
      <c r="Q4" s="14">
        <v>3.8301289999999999</v>
      </c>
      <c r="R4" s="14">
        <v>2.3497249999999998</v>
      </c>
      <c r="S4" s="14">
        <v>1.921519</v>
      </c>
      <c r="T4" s="14">
        <v>2.5813769999999998</v>
      </c>
      <c r="U4" s="14">
        <v>1.4662899999999999</v>
      </c>
      <c r="V4" s="15">
        <f t="shared" ref="V4:V11" si="0">AVERAGE(B4:U4)</f>
        <v>7.0107322000000014</v>
      </c>
      <c r="W4" s="95">
        <f t="shared" ref="W4:W12" si="1">(U4/B4)^(1/20)-1</f>
        <v>-6.9718992017999692E-2</v>
      </c>
      <c r="X4" s="95">
        <f t="shared" ref="X4:X12" si="2">(U4-B4)/B4</f>
        <v>-0.7643415073728359</v>
      </c>
      <c r="Y4" s="95">
        <f t="shared" ref="Y4:Y12" si="3">(U4/L4)^(1/10)-1</f>
        <v>-0.13921785733592673</v>
      </c>
      <c r="Z4" s="95">
        <f t="shared" ref="Z4:Z12" si="4">(U4-L4)/L4</f>
        <v>-0.77667749652898144</v>
      </c>
      <c r="AA4" s="14"/>
      <c r="AB4" s="14"/>
      <c r="AC4" s="14"/>
      <c r="AD4" s="14"/>
      <c r="AE4" s="7"/>
      <c r="AF4" s="7"/>
      <c r="AG4" s="7"/>
      <c r="AO4" s="10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</row>
    <row r="5" spans="1:99" s="8" customFormat="1" ht="15" customHeight="1">
      <c r="A5" s="13" t="s">
        <v>151</v>
      </c>
      <c r="B5" s="14">
        <v>488.33465000000001</v>
      </c>
      <c r="C5" s="14">
        <v>517.653684</v>
      </c>
      <c r="D5" s="14">
        <v>532.12101399999995</v>
      </c>
      <c r="E5" s="14">
        <v>507.69209599999999</v>
      </c>
      <c r="F5" s="14">
        <v>474.85542900000002</v>
      </c>
      <c r="G5" s="14">
        <v>425.53040700000003</v>
      </c>
      <c r="H5" s="14">
        <v>429.848547</v>
      </c>
      <c r="I5" s="14">
        <v>440.33233200000001</v>
      </c>
      <c r="J5" s="14">
        <v>404.59951999999998</v>
      </c>
      <c r="K5" s="14">
        <v>332.00070599999998</v>
      </c>
      <c r="L5" s="14">
        <v>345.80263400000001</v>
      </c>
      <c r="M5" s="14">
        <v>365.718322</v>
      </c>
      <c r="N5" s="14">
        <v>361.65321699999998</v>
      </c>
      <c r="O5" s="14">
        <v>362.373987</v>
      </c>
      <c r="P5" s="14">
        <v>379.09833399999997</v>
      </c>
      <c r="Q5" s="14">
        <v>409.93696699999998</v>
      </c>
      <c r="R5" s="14">
        <v>424.686239</v>
      </c>
      <c r="S5" s="14">
        <v>444.18767700000001</v>
      </c>
      <c r="T5" s="14">
        <v>463.549577</v>
      </c>
      <c r="U5" s="14">
        <v>455.49107600000002</v>
      </c>
      <c r="V5" s="15">
        <f t="shared" si="0"/>
        <v>428.27332074999993</v>
      </c>
      <c r="W5" s="95">
        <f t="shared" si="1"/>
        <v>-3.4751877174626911E-3</v>
      </c>
      <c r="X5" s="95">
        <f t="shared" si="2"/>
        <v>-6.7256284189540896E-2</v>
      </c>
      <c r="Y5" s="95">
        <f t="shared" si="3"/>
        <v>2.7933826087749303E-2</v>
      </c>
      <c r="Z5" s="95">
        <f t="shared" si="4"/>
        <v>0.31719955609129341</v>
      </c>
      <c r="AA5" s="14"/>
      <c r="AB5" s="14"/>
      <c r="AC5" s="14"/>
      <c r="AD5" s="14"/>
      <c r="AE5" s="7"/>
      <c r="AF5" s="7"/>
      <c r="AG5" s="7"/>
      <c r="AO5" s="10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</row>
    <row r="6" spans="1:99" s="8" customFormat="1" ht="15" customHeight="1">
      <c r="A6" s="13" t="s">
        <v>152</v>
      </c>
      <c r="B6" s="14">
        <v>351.27870200000001</v>
      </c>
      <c r="C6" s="14">
        <v>322.95340199999998</v>
      </c>
      <c r="D6" s="14">
        <v>331.86232699999999</v>
      </c>
      <c r="E6" s="14">
        <v>343.44533200000001</v>
      </c>
      <c r="F6" s="14">
        <v>348.46810099999999</v>
      </c>
      <c r="G6" s="14">
        <v>329.43554599999999</v>
      </c>
      <c r="H6" s="14">
        <v>333.83229</v>
      </c>
      <c r="I6" s="14">
        <v>335.16783700000002</v>
      </c>
      <c r="J6" s="14">
        <v>335.58934399999998</v>
      </c>
      <c r="K6" s="14">
        <v>294.55546800000002</v>
      </c>
      <c r="L6" s="14">
        <v>351.31386099999997</v>
      </c>
      <c r="M6" s="14">
        <v>402.61762499999998</v>
      </c>
      <c r="N6" s="14">
        <v>417.19726700000001</v>
      </c>
      <c r="O6" s="14">
        <v>416.31125400000002</v>
      </c>
      <c r="P6" s="14">
        <v>405.51740599999999</v>
      </c>
      <c r="Q6" s="14">
        <v>441.40155599999997</v>
      </c>
      <c r="R6" s="14">
        <v>459.91743400000001</v>
      </c>
      <c r="S6" s="14">
        <v>482.28992599999998</v>
      </c>
      <c r="T6" s="14">
        <v>503.863426</v>
      </c>
      <c r="U6" s="14">
        <v>513.59927000000005</v>
      </c>
      <c r="V6" s="15">
        <f t="shared" si="0"/>
        <v>386.03086869999998</v>
      </c>
      <c r="W6" s="95">
        <f t="shared" si="1"/>
        <v>1.9174687622703468E-2</v>
      </c>
      <c r="X6" s="95">
        <f t="shared" si="2"/>
        <v>0.46208485477721911</v>
      </c>
      <c r="Y6" s="95">
        <f t="shared" si="3"/>
        <v>3.8706648087706519E-2</v>
      </c>
      <c r="Z6" s="95">
        <f t="shared" si="4"/>
        <v>0.46193853136924784</v>
      </c>
      <c r="AA6" s="14"/>
      <c r="AB6" s="14"/>
      <c r="AC6" s="14"/>
      <c r="AD6" s="14"/>
      <c r="AE6" s="7"/>
      <c r="AF6" s="7"/>
      <c r="AG6" s="7"/>
      <c r="AO6" s="10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</row>
    <row r="7" spans="1:99" s="8" customFormat="1" ht="18" customHeight="1">
      <c r="A7" s="16" t="s">
        <v>4</v>
      </c>
      <c r="B7" s="17">
        <f t="shared" ref="B7:U7" si="5">SUM(B3:B6)</f>
        <v>927.50748199999998</v>
      </c>
      <c r="C7" s="17">
        <f t="shared" si="5"/>
        <v>908.08456200000001</v>
      </c>
      <c r="D7" s="17">
        <f t="shared" si="5"/>
        <v>921.17955200000006</v>
      </c>
      <c r="E7" s="17">
        <f t="shared" si="5"/>
        <v>916.81379300000003</v>
      </c>
      <c r="F7" s="17">
        <f t="shared" si="5"/>
        <v>891.90177999999992</v>
      </c>
      <c r="G7" s="17">
        <f t="shared" si="5"/>
        <v>815.75666200000001</v>
      </c>
      <c r="H7" s="17">
        <f t="shared" si="5"/>
        <v>837.33006999999998</v>
      </c>
      <c r="I7" s="17">
        <f t="shared" si="5"/>
        <v>844.06389600000011</v>
      </c>
      <c r="J7" s="17">
        <f t="shared" si="5"/>
        <v>802.51717299999996</v>
      </c>
      <c r="K7" s="17">
        <f t="shared" si="5"/>
        <v>667.69036400000005</v>
      </c>
      <c r="L7" s="17">
        <f t="shared" si="5"/>
        <v>739.38145699999995</v>
      </c>
      <c r="M7" s="17">
        <f t="shared" si="5"/>
        <v>817.03511000000003</v>
      </c>
      <c r="N7" s="17">
        <f t="shared" si="5"/>
        <v>835.81622800000002</v>
      </c>
      <c r="O7" s="17">
        <f t="shared" si="5"/>
        <v>833.69477800000004</v>
      </c>
      <c r="P7" s="17">
        <f t="shared" si="5"/>
        <v>841.78469299999995</v>
      </c>
      <c r="Q7" s="17">
        <f t="shared" si="5"/>
        <v>901.52527799999996</v>
      </c>
      <c r="R7" s="17">
        <f t="shared" si="5"/>
        <v>934.83584399999995</v>
      </c>
      <c r="S7" s="17">
        <f t="shared" si="5"/>
        <v>988.03567900000007</v>
      </c>
      <c r="T7" s="17">
        <f>SUM(T3:T6)</f>
        <v>1064.6548</v>
      </c>
      <c r="U7" s="17">
        <f t="shared" si="5"/>
        <v>1063.721436</v>
      </c>
      <c r="V7" s="18">
        <f>SUM(V3:V6)</f>
        <v>877.66653184999996</v>
      </c>
      <c r="W7" s="96">
        <f t="shared" si="1"/>
        <v>6.8749228268449869E-3</v>
      </c>
      <c r="X7" s="96">
        <f t="shared" si="2"/>
        <v>0.14686022123107798</v>
      </c>
      <c r="Y7" s="96">
        <f t="shared" si="3"/>
        <v>3.7041021123033646E-2</v>
      </c>
      <c r="Z7" s="96">
        <f t="shared" si="4"/>
        <v>0.43866393446759122</v>
      </c>
      <c r="AA7" s="14"/>
      <c r="AB7" s="14"/>
      <c r="AC7" s="14"/>
      <c r="AD7" s="14"/>
      <c r="AE7" s="7"/>
      <c r="AF7" s="7"/>
      <c r="AG7" s="7"/>
      <c r="AO7" s="10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</row>
    <row r="8" spans="1:99" s="8" customFormat="1" ht="15" customHeight="1">
      <c r="A8" s="13" t="s">
        <v>149</v>
      </c>
      <c r="B8" s="14">
        <v>111.340771</v>
      </c>
      <c r="C8" s="14">
        <v>100.586085</v>
      </c>
      <c r="D8" s="14">
        <v>95.590163000000004</v>
      </c>
      <c r="E8" s="14">
        <v>118.420214</v>
      </c>
      <c r="F8" s="14">
        <v>89.447342000000006</v>
      </c>
      <c r="G8" s="14">
        <v>80.503722999999994</v>
      </c>
      <c r="H8" s="14">
        <v>69.989009999999993</v>
      </c>
      <c r="I8" s="14">
        <v>91.604223000000005</v>
      </c>
      <c r="J8" s="14">
        <v>82.319543999999993</v>
      </c>
      <c r="K8" s="14">
        <v>59.791442000000004</v>
      </c>
      <c r="L8" s="14">
        <v>72.181979999999996</v>
      </c>
      <c r="M8" s="14">
        <v>92.812055000000001</v>
      </c>
      <c r="N8" s="14">
        <v>90.116787000000002</v>
      </c>
      <c r="O8" s="14">
        <v>100.814142</v>
      </c>
      <c r="P8" s="14">
        <v>93.789704999999998</v>
      </c>
      <c r="Q8" s="14">
        <v>102.925138</v>
      </c>
      <c r="R8" s="14">
        <v>118.471874</v>
      </c>
      <c r="S8" s="14">
        <v>136.11792399999999</v>
      </c>
      <c r="T8" s="14">
        <v>175.60216</v>
      </c>
      <c r="U8" s="14">
        <v>146.46607399999999</v>
      </c>
      <c r="V8" s="15">
        <f t="shared" si="0"/>
        <v>101.44451779999999</v>
      </c>
      <c r="W8" s="95">
        <f t="shared" si="1"/>
        <v>1.3804327731785415E-2</v>
      </c>
      <c r="X8" s="95">
        <f t="shared" si="2"/>
        <v>0.31547565805880745</v>
      </c>
      <c r="Y8" s="95">
        <f t="shared" si="3"/>
        <v>7.3323961639954138E-2</v>
      </c>
      <c r="Z8" s="95">
        <f t="shared" si="4"/>
        <v>1.0291224208590566</v>
      </c>
      <c r="AA8" s="14"/>
      <c r="AB8" s="14"/>
      <c r="AC8" s="14"/>
      <c r="AD8" s="14"/>
      <c r="AE8" s="7"/>
      <c r="AF8" s="7"/>
      <c r="AG8" s="7"/>
      <c r="AO8" s="10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</row>
    <row r="9" spans="1:99" s="8" customFormat="1" ht="15" customHeight="1">
      <c r="A9" s="13" t="s">
        <v>150</v>
      </c>
      <c r="B9" s="14">
        <v>16.630255999999999</v>
      </c>
      <c r="C9" s="14">
        <v>12.180201</v>
      </c>
      <c r="D9" s="14">
        <v>16.665098</v>
      </c>
      <c r="E9" s="14">
        <v>16.261590000000002</v>
      </c>
      <c r="F9" s="14">
        <v>13.018826000000001</v>
      </c>
      <c r="G9" s="14">
        <v>25.006042999999998</v>
      </c>
      <c r="H9" s="14">
        <v>32.671419</v>
      </c>
      <c r="I9" s="14">
        <v>17.411594999999998</v>
      </c>
      <c r="J9" s="14">
        <v>19.328849000000002</v>
      </c>
      <c r="K9" s="14">
        <v>6.9399829999999998</v>
      </c>
      <c r="L9" s="14">
        <v>9.3235329999999994</v>
      </c>
      <c r="M9" s="14">
        <v>17.000133000000002</v>
      </c>
      <c r="N9" s="14">
        <v>11.755464</v>
      </c>
      <c r="O9" s="14">
        <v>11.667759999999999</v>
      </c>
      <c r="P9" s="14">
        <v>13.419696</v>
      </c>
      <c r="Q9" s="14">
        <v>11.214065</v>
      </c>
      <c r="R9" s="14">
        <v>9.5638729999999992</v>
      </c>
      <c r="S9" s="14">
        <v>8.7603200000000001</v>
      </c>
      <c r="T9" s="14">
        <v>9.6499930000000003</v>
      </c>
      <c r="U9" s="14">
        <v>11.014695</v>
      </c>
      <c r="V9" s="15">
        <f t="shared" si="0"/>
        <v>14.474169599999996</v>
      </c>
      <c r="W9" s="95">
        <f t="shared" si="1"/>
        <v>-2.0388946058435553E-2</v>
      </c>
      <c r="X9" s="95">
        <f t="shared" si="2"/>
        <v>-0.33767135033880413</v>
      </c>
      <c r="Y9" s="95">
        <f t="shared" si="3"/>
        <v>1.6808566302207728E-2</v>
      </c>
      <c r="Z9" s="95">
        <f t="shared" si="4"/>
        <v>0.18138639075981181</v>
      </c>
      <c r="AA9" s="14"/>
      <c r="AB9" s="14"/>
      <c r="AC9" s="14"/>
      <c r="AD9" s="14"/>
      <c r="AE9" s="7"/>
      <c r="AF9" s="7"/>
      <c r="AG9" s="7"/>
      <c r="AO9" s="10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</row>
    <row r="10" spans="1:99" s="8" customFormat="1" ht="15" customHeight="1">
      <c r="A10" s="13" t="s">
        <v>151</v>
      </c>
      <c r="B10" s="14">
        <v>23.895318</v>
      </c>
      <c r="C10" s="14">
        <v>25.895699</v>
      </c>
      <c r="D10" s="14">
        <v>27.138114000000002</v>
      </c>
      <c r="E10" s="14">
        <v>33.581327999999999</v>
      </c>
      <c r="F10" s="14">
        <v>31.950994000000001</v>
      </c>
      <c r="G10" s="14">
        <v>30.661055000000001</v>
      </c>
      <c r="H10" s="14">
        <v>27.051572</v>
      </c>
      <c r="I10" s="14">
        <v>22.324407000000001</v>
      </c>
      <c r="J10" s="14">
        <v>23.563887000000001</v>
      </c>
      <c r="K10" s="14">
        <v>20.262782000000001</v>
      </c>
      <c r="L10" s="14">
        <v>17.861553000000001</v>
      </c>
      <c r="M10" s="14">
        <v>19.828520000000001</v>
      </c>
      <c r="N10" s="14">
        <v>22.143377000000001</v>
      </c>
      <c r="O10" s="14">
        <v>15.722842999999999</v>
      </c>
      <c r="P10" s="14">
        <v>22.213789999999999</v>
      </c>
      <c r="Q10" s="14">
        <v>27.122846000000003</v>
      </c>
      <c r="R10" s="14">
        <v>31.290732999999999</v>
      </c>
      <c r="S10" s="14">
        <v>23.168633999999997</v>
      </c>
      <c r="T10" s="14">
        <v>26.649598000000001</v>
      </c>
      <c r="U10" s="14">
        <v>31.965771</v>
      </c>
      <c r="V10" s="15">
        <f t="shared" si="0"/>
        <v>25.214641050000004</v>
      </c>
      <c r="W10" s="95">
        <f t="shared" si="1"/>
        <v>1.4655510836701469E-2</v>
      </c>
      <c r="X10" s="95">
        <f t="shared" si="2"/>
        <v>0.3377420212612362</v>
      </c>
      <c r="Y10" s="95">
        <f t="shared" si="3"/>
        <v>5.9928565515916743E-2</v>
      </c>
      <c r="Z10" s="95">
        <f t="shared" si="4"/>
        <v>0.78964119189412019</v>
      </c>
      <c r="AA10" s="14"/>
      <c r="AB10" s="14"/>
      <c r="AC10" s="14"/>
      <c r="AD10" s="14"/>
      <c r="AE10" s="7"/>
      <c r="AF10" s="7"/>
      <c r="AG10" s="7"/>
      <c r="AO10" s="10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</row>
    <row r="11" spans="1:99" s="8" customFormat="1" ht="15" customHeight="1">
      <c r="A11" s="13" t="s">
        <v>152</v>
      </c>
      <c r="B11" s="14">
        <v>10.474409</v>
      </c>
      <c r="C11" s="14">
        <v>8.9247870000000002</v>
      </c>
      <c r="D11" s="14">
        <v>8.7455700000000007</v>
      </c>
      <c r="E11" s="14">
        <v>9.7950619999999997</v>
      </c>
      <c r="F11" s="14">
        <v>7.6789860000000001</v>
      </c>
      <c r="G11" s="14">
        <v>9.2722200000000008</v>
      </c>
      <c r="H11" s="14">
        <v>9.6335990000000002</v>
      </c>
      <c r="I11" s="14">
        <v>10.608326999999999</v>
      </c>
      <c r="J11" s="14">
        <v>6.85351</v>
      </c>
      <c r="K11" s="14">
        <v>4.376582</v>
      </c>
      <c r="L11" s="14">
        <v>4.9149200000000004</v>
      </c>
      <c r="M11" s="14">
        <v>7.0476970000000003</v>
      </c>
      <c r="N11" s="14">
        <v>8.2882149999999992</v>
      </c>
      <c r="O11" s="14">
        <v>5.4827969999999997</v>
      </c>
      <c r="P11" s="14">
        <v>5.5810510000000004</v>
      </c>
      <c r="Q11" s="14">
        <v>6.2208239999999995</v>
      </c>
      <c r="R11" s="14">
        <v>8.4821200000000001</v>
      </c>
      <c r="S11" s="14">
        <v>7.1819290000000002</v>
      </c>
      <c r="T11" s="14">
        <v>8.2006759999999996</v>
      </c>
      <c r="U11" s="14">
        <v>13.376908999999999</v>
      </c>
      <c r="V11" s="15">
        <f t="shared" si="0"/>
        <v>8.0570094999999995</v>
      </c>
      <c r="W11" s="95">
        <f t="shared" si="1"/>
        <v>1.2304837537604474E-2</v>
      </c>
      <c r="X11" s="95">
        <f t="shared" si="2"/>
        <v>0.27710393970676533</v>
      </c>
      <c r="Y11" s="95">
        <f t="shared" si="3"/>
        <v>0.10530957431130816</v>
      </c>
      <c r="Z11" s="95">
        <f t="shared" si="4"/>
        <v>1.7216941476158307</v>
      </c>
      <c r="AA11" s="14"/>
      <c r="AB11" s="14"/>
      <c r="AC11" s="14"/>
      <c r="AD11" s="14"/>
      <c r="AE11" s="7"/>
      <c r="AF11" s="7"/>
      <c r="AG11" s="7"/>
      <c r="AO11" s="10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</row>
    <row r="12" spans="1:99" s="8" customFormat="1" ht="18" customHeight="1">
      <c r="A12" s="16" t="s">
        <v>5</v>
      </c>
      <c r="B12" s="17">
        <f t="shared" ref="B12:R12" si="6">SUM(B8:B11)</f>
        <v>162.340754</v>
      </c>
      <c r="C12" s="17">
        <f t="shared" si="6"/>
        <v>147.586772</v>
      </c>
      <c r="D12" s="17">
        <f t="shared" si="6"/>
        <v>148.13894499999998</v>
      </c>
      <c r="E12" s="17">
        <f t="shared" si="6"/>
        <v>178.05819399999999</v>
      </c>
      <c r="F12" s="17">
        <f t="shared" si="6"/>
        <v>142.09614800000003</v>
      </c>
      <c r="G12" s="17">
        <f t="shared" si="6"/>
        <v>145.44304099999999</v>
      </c>
      <c r="H12" s="17">
        <f t="shared" si="6"/>
        <v>139.34559999999999</v>
      </c>
      <c r="I12" s="17">
        <f t="shared" si="6"/>
        <v>141.94855200000001</v>
      </c>
      <c r="J12" s="17">
        <f t="shared" si="6"/>
        <v>132.06578999999999</v>
      </c>
      <c r="K12" s="17">
        <f t="shared" si="6"/>
        <v>91.370789000000002</v>
      </c>
      <c r="L12" s="17">
        <f t="shared" si="6"/>
        <v>104.28198599999999</v>
      </c>
      <c r="M12" s="17">
        <f t="shared" si="6"/>
        <v>136.68840500000002</v>
      </c>
      <c r="N12" s="17">
        <f t="shared" si="6"/>
        <v>132.303843</v>
      </c>
      <c r="O12" s="17">
        <f t="shared" si="6"/>
        <v>133.68754200000001</v>
      </c>
      <c r="P12" s="17">
        <f t="shared" si="6"/>
        <v>135.004242</v>
      </c>
      <c r="Q12" s="17">
        <f t="shared" si="6"/>
        <v>147.48287300000001</v>
      </c>
      <c r="R12" s="17">
        <f t="shared" si="6"/>
        <v>167.80859999999998</v>
      </c>
      <c r="S12" s="17">
        <f>SUM(S8:S11)</f>
        <v>175.22880699999999</v>
      </c>
      <c r="T12" s="17">
        <f>SUM(T8:T11)</f>
        <v>220.10242699999998</v>
      </c>
      <c r="U12" s="17">
        <f t="shared" ref="U12" si="7">SUM(U8:U11)</f>
        <v>202.82344899999998</v>
      </c>
      <c r="V12" s="18">
        <f>SUM(V8:V11)</f>
        <v>149.19033794999999</v>
      </c>
      <c r="W12" s="97">
        <f t="shared" si="1"/>
        <v>1.119410761123274E-2</v>
      </c>
      <c r="X12" s="97">
        <f t="shared" si="2"/>
        <v>0.24936865206379402</v>
      </c>
      <c r="Y12" s="97">
        <f t="shared" si="3"/>
        <v>6.8786321531689953E-2</v>
      </c>
      <c r="Z12" s="97">
        <f t="shared" si="4"/>
        <v>0.94495192103456871</v>
      </c>
      <c r="AA12" s="14"/>
      <c r="AB12" s="14"/>
      <c r="AC12" s="14"/>
      <c r="AD12" s="14"/>
      <c r="AE12" s="7"/>
      <c r="AF12" s="7"/>
      <c r="AG12" s="7"/>
      <c r="AH12" s="11"/>
      <c r="AO12" s="10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</row>
    <row r="13" spans="1:99" s="8" customFormat="1" ht="19.5" customHeight="1">
      <c r="A13" s="19" t="s">
        <v>6</v>
      </c>
      <c r="B13" s="20">
        <f t="shared" ref="B13:R13" si="8">B7-B12</f>
        <v>765.16672799999992</v>
      </c>
      <c r="C13" s="20">
        <f t="shared" si="8"/>
        <v>760.49779000000001</v>
      </c>
      <c r="D13" s="20">
        <f t="shared" si="8"/>
        <v>773.04060700000014</v>
      </c>
      <c r="E13" s="20">
        <f t="shared" si="8"/>
        <v>738.75559900000007</v>
      </c>
      <c r="F13" s="20">
        <f t="shared" si="8"/>
        <v>749.80563199999983</v>
      </c>
      <c r="G13" s="20">
        <f t="shared" si="8"/>
        <v>670.31362100000001</v>
      </c>
      <c r="H13" s="20">
        <f t="shared" si="8"/>
        <v>697.98446999999999</v>
      </c>
      <c r="I13" s="20">
        <f t="shared" si="8"/>
        <v>702.11534400000005</v>
      </c>
      <c r="J13" s="20">
        <f t="shared" si="8"/>
        <v>670.45138299999996</v>
      </c>
      <c r="K13" s="20">
        <f t="shared" si="8"/>
        <v>576.31957499999999</v>
      </c>
      <c r="L13" s="20">
        <f t="shared" si="8"/>
        <v>635.09947099999999</v>
      </c>
      <c r="M13" s="20">
        <f t="shared" si="8"/>
        <v>680.34670500000004</v>
      </c>
      <c r="N13" s="20">
        <f t="shared" si="8"/>
        <v>703.51238499999999</v>
      </c>
      <c r="O13" s="20">
        <f t="shared" si="8"/>
        <v>700.00723600000003</v>
      </c>
      <c r="P13" s="20">
        <f t="shared" si="8"/>
        <v>706.78045099999997</v>
      </c>
      <c r="Q13" s="20">
        <f t="shared" si="8"/>
        <v>754.04240499999992</v>
      </c>
      <c r="R13" s="20">
        <f t="shared" si="8"/>
        <v>767.027244</v>
      </c>
      <c r="S13" s="20">
        <f>S7-S12</f>
        <v>812.80687200000011</v>
      </c>
      <c r="T13" s="20">
        <f>T7-T12</f>
        <v>844.55237299999999</v>
      </c>
      <c r="U13" s="20">
        <f t="shared" ref="U13" si="9">U7-U12</f>
        <v>860.89798700000006</v>
      </c>
      <c r="V13" s="21">
        <f>V7-V12</f>
        <v>728.4761939</v>
      </c>
      <c r="W13" s="98"/>
      <c r="X13" s="98"/>
      <c r="Y13" s="22"/>
      <c r="Z13" s="22"/>
      <c r="AA13" s="22"/>
      <c r="AB13" s="22"/>
      <c r="AC13" s="22"/>
      <c r="AD13" s="22"/>
      <c r="AE13" s="23"/>
      <c r="AF13" s="23"/>
      <c r="AH13" s="11"/>
      <c r="AI13" s="24"/>
      <c r="AJ13" s="24"/>
      <c r="AK13" s="24"/>
      <c r="AL13" s="24"/>
      <c r="AM13" s="24"/>
      <c r="AO13" s="10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</row>
    <row r="14" spans="1:99" s="8" customFormat="1" ht="19.5" customHeight="1">
      <c r="A14" s="25" t="s">
        <v>7</v>
      </c>
      <c r="B14" s="26">
        <f t="shared" ref="B14:R14" si="10">B7/B12</f>
        <v>5.7133372806682905</v>
      </c>
      <c r="C14" s="26">
        <f t="shared" si="10"/>
        <v>6.1528858561931283</v>
      </c>
      <c r="D14" s="26">
        <f t="shared" si="10"/>
        <v>6.2183482675673183</v>
      </c>
      <c r="E14" s="26">
        <f t="shared" si="10"/>
        <v>5.1489559250499877</v>
      </c>
      <c r="F14" s="26">
        <f t="shared" si="10"/>
        <v>6.2767484731535417</v>
      </c>
      <c r="G14" s="26">
        <f t="shared" si="10"/>
        <v>5.6087706664494181</v>
      </c>
      <c r="H14" s="26">
        <f t="shared" si="10"/>
        <v>6.0090169334374393</v>
      </c>
      <c r="I14" s="26">
        <f t="shared" si="10"/>
        <v>5.9462663345801516</v>
      </c>
      <c r="J14" s="26">
        <f t="shared" si="10"/>
        <v>6.0766468969746068</v>
      </c>
      <c r="K14" s="26">
        <f t="shared" si="10"/>
        <v>7.3074816503992324</v>
      </c>
      <c r="L14" s="26">
        <f t="shared" si="10"/>
        <v>7.090212656671115</v>
      </c>
      <c r="M14" s="26">
        <f t="shared" si="10"/>
        <v>5.9773549190218436</v>
      </c>
      <c r="N14" s="26">
        <f t="shared" si="10"/>
        <v>6.3173994726668674</v>
      </c>
      <c r="O14" s="26">
        <f t="shared" si="10"/>
        <v>6.23614411281494</v>
      </c>
      <c r="P14" s="26">
        <f t="shared" si="10"/>
        <v>6.2352462450772466</v>
      </c>
      <c r="Q14" s="26">
        <f t="shared" si="10"/>
        <v>6.1127455660563372</v>
      </c>
      <c r="R14" s="26">
        <f t="shared" si="10"/>
        <v>5.5708458565294032</v>
      </c>
      <c r="S14" s="26">
        <f>S7/S12</f>
        <v>5.6385459441038144</v>
      </c>
      <c r="T14" s="26">
        <f>T7/T12</f>
        <v>4.8370879617788134</v>
      </c>
      <c r="U14" s="26">
        <f t="shared" ref="U14" si="11">U7/U12</f>
        <v>5.2445683240501451</v>
      </c>
      <c r="V14" s="27">
        <f>V7/V12</f>
        <v>5.8828644261409426</v>
      </c>
      <c r="W14" s="98"/>
      <c r="X14" s="98"/>
      <c r="Y14" s="22"/>
      <c r="Z14" s="22"/>
      <c r="AA14" s="22"/>
      <c r="AB14" s="22"/>
      <c r="AC14" s="22"/>
      <c r="AD14" s="22"/>
      <c r="AE14" s="23"/>
      <c r="AF14" s="23"/>
      <c r="AH14" s="11"/>
      <c r="AI14" s="308"/>
      <c r="AJ14" s="308"/>
      <c r="AK14" s="308"/>
      <c r="AL14" s="308"/>
      <c r="AM14" s="308"/>
      <c r="AN14" s="308"/>
      <c r="AO14" s="10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</row>
    <row r="15" spans="1:99" s="8" customFormat="1" ht="12.75" customHeight="1">
      <c r="A15" s="28"/>
      <c r="J15" s="29"/>
      <c r="K15" s="29"/>
      <c r="L15" s="29"/>
      <c r="M15" s="29"/>
      <c r="N15" s="29"/>
      <c r="Q15" s="30"/>
      <c r="R15" s="31"/>
      <c r="S15" s="31"/>
      <c r="T15" s="272"/>
      <c r="U15" s="272"/>
      <c r="V15" s="272"/>
      <c r="W15" s="309" t="s">
        <v>105</v>
      </c>
      <c r="X15" s="309"/>
      <c r="Y15" s="309"/>
      <c r="Z15" s="309"/>
      <c r="AA15" s="31"/>
      <c r="AB15" s="31"/>
      <c r="AC15" s="31"/>
      <c r="AD15" s="31"/>
      <c r="AE15" s="23"/>
      <c r="AF15" s="23"/>
      <c r="AI15" s="32"/>
      <c r="AJ15" s="32"/>
      <c r="AK15" s="32"/>
      <c r="AL15" s="32"/>
      <c r="AM15" s="32"/>
      <c r="AN15" s="32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</row>
    <row r="16" spans="1:99" s="8" customFormat="1" ht="18" customHeight="1">
      <c r="A16" s="33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34"/>
      <c r="AF16" s="34"/>
      <c r="AI16" s="32"/>
      <c r="AJ16" s="32"/>
      <c r="AK16" s="32"/>
      <c r="AL16" s="32"/>
      <c r="AM16" s="32"/>
      <c r="AN16" s="32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</row>
    <row r="17" spans="1:99" s="37" customFormat="1" ht="18" customHeight="1">
      <c r="A17" s="33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35"/>
      <c r="AF17" s="34"/>
      <c r="AG17" s="8"/>
      <c r="AH17" s="8"/>
      <c r="AI17" s="36"/>
      <c r="AJ17" s="36"/>
      <c r="AK17" s="36"/>
      <c r="AL17" s="36"/>
      <c r="AM17" s="36"/>
      <c r="AN17" s="36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</row>
    <row r="18" spans="1:99" s="40" customFormat="1" ht="18" customHeigh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5"/>
      <c r="AF18" s="34"/>
      <c r="AG18" s="8"/>
      <c r="AH18" s="8"/>
      <c r="AI18" s="36"/>
      <c r="AJ18" s="36"/>
      <c r="AK18" s="36"/>
      <c r="AL18" s="36"/>
      <c r="AM18" s="36"/>
      <c r="AN18" s="36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</row>
    <row r="19" spans="1:99" s="42" customFormat="1" ht="18" customHeight="1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5"/>
      <c r="AF19" s="34"/>
      <c r="AG19" s="8"/>
      <c r="AH19" s="8"/>
      <c r="AI19" s="36"/>
      <c r="AJ19" s="36"/>
      <c r="AK19" s="36"/>
      <c r="AL19" s="36"/>
      <c r="AM19" s="36"/>
      <c r="AN19" s="36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</row>
    <row r="20" spans="1:99" s="42" customFormat="1" ht="18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4"/>
      <c r="AF20" s="23"/>
      <c r="AG20" s="8"/>
      <c r="AH20" s="8"/>
      <c r="AI20" s="36"/>
      <c r="AJ20" s="36"/>
      <c r="AK20" s="36"/>
      <c r="AL20" s="36"/>
      <c r="AM20" s="36"/>
      <c r="AN20" s="36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</row>
    <row r="21" spans="1:99" s="8" customFormat="1" ht="18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44"/>
      <c r="AF21" s="23"/>
      <c r="AI21" s="36"/>
      <c r="AJ21" s="36"/>
      <c r="AK21" s="36"/>
      <c r="AL21" s="36"/>
      <c r="AM21" s="36"/>
      <c r="AN21" s="36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</row>
    <row r="22" spans="1:99" s="8" customFormat="1" ht="18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44"/>
      <c r="AF22" s="23"/>
      <c r="AI22" s="36"/>
      <c r="AJ22" s="36"/>
      <c r="AK22" s="36"/>
      <c r="AL22" s="36"/>
      <c r="AM22" s="36"/>
      <c r="AN22" s="36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</row>
    <row r="23" spans="1:99" s="8" customFormat="1" ht="18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44"/>
      <c r="AF23" s="23"/>
      <c r="AI23" s="36"/>
      <c r="AJ23" s="36"/>
      <c r="AK23" s="36"/>
      <c r="AL23" s="23"/>
      <c r="AM23" s="36"/>
      <c r="AN23" s="36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</row>
    <row r="24" spans="1:99" s="8" customFormat="1" ht="18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44"/>
      <c r="AF24" s="23"/>
      <c r="AI24" s="36"/>
      <c r="AJ24" s="36"/>
      <c r="AK24" s="36"/>
      <c r="AL24" s="23"/>
      <c r="AM24" s="36"/>
      <c r="AN24" s="36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</row>
    <row r="25" spans="1:99" s="8" customFormat="1" ht="18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4"/>
      <c r="AF25" s="23"/>
      <c r="AI25" s="36"/>
      <c r="AJ25" s="36"/>
      <c r="AK25" s="36"/>
      <c r="AL25" s="23"/>
      <c r="AM25" s="36"/>
      <c r="AN25" s="36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</row>
    <row r="26" spans="1:99" s="8" customFormat="1" ht="12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4"/>
      <c r="AF26" s="23"/>
      <c r="AH26" s="11"/>
      <c r="AI26" s="36"/>
      <c r="AJ26" s="36"/>
      <c r="AK26" s="36"/>
      <c r="AL26" s="23"/>
      <c r="AM26" s="36"/>
      <c r="AN26" s="36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</row>
    <row r="27" spans="1:99">
      <c r="A27" s="46" t="s">
        <v>163</v>
      </c>
    </row>
    <row r="49" spans="1:30" s="2" customFormat="1" ht="11.25">
      <c r="A49" s="46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  <c r="P49" s="49"/>
      <c r="Q49" s="49"/>
      <c r="R49" s="49"/>
      <c r="S49" s="49"/>
      <c r="T49" s="39"/>
      <c r="U49" s="39"/>
      <c r="V49" s="276"/>
      <c r="W49" s="276"/>
      <c r="X49" s="276"/>
      <c r="Y49" s="276"/>
      <c r="Z49" s="276"/>
      <c r="AA49" s="276"/>
      <c r="AB49" s="276"/>
      <c r="AC49" s="276"/>
      <c r="AD49" s="276"/>
    </row>
    <row r="50" spans="1:30" s="2" customFormat="1" ht="10.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2" customFormat="1">
      <c r="A51" s="3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47"/>
      <c r="P51" s="47"/>
      <c r="Q51" s="47"/>
      <c r="R51" s="47"/>
      <c r="S51" s="47"/>
      <c r="T51" s="47"/>
      <c r="U51" s="47"/>
      <c r="V51" s="51"/>
      <c r="W51" s="51"/>
      <c r="X51" s="51"/>
      <c r="Y51" s="51"/>
      <c r="Z51" s="51"/>
      <c r="AA51" s="51"/>
      <c r="AB51" s="51"/>
      <c r="AC51" s="3"/>
      <c r="AD51" s="3"/>
    </row>
    <row r="52" spans="1:30" s="2" customFormat="1" ht="10.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</row>
  </sheetData>
  <mergeCells count="2">
    <mergeCell ref="AI14:AN14"/>
    <mergeCell ref="W15:Z15"/>
  </mergeCells>
  <conditionalFormatting sqref="B13:R13 U13">
    <cfRule type="cellIs" dxfId="83" priority="49" operator="lessThan">
      <formula>0</formula>
    </cfRule>
    <cfRule type="cellIs" dxfId="82" priority="50" operator="greaterThan">
      <formula>0</formula>
    </cfRule>
    <cfRule type="cellIs" priority="51" operator="equal">
      <formula>0</formula>
    </cfRule>
  </conditionalFormatting>
  <conditionalFormatting sqref="S13">
    <cfRule type="cellIs" dxfId="81" priority="43" operator="lessThan">
      <formula>0</formula>
    </cfRule>
    <cfRule type="cellIs" dxfId="80" priority="44" operator="greaterThan">
      <formula>0</formula>
    </cfRule>
    <cfRule type="cellIs" priority="45" operator="equal">
      <formula>0</formula>
    </cfRule>
  </conditionalFormatting>
  <conditionalFormatting sqref="T13">
    <cfRule type="cellIs" dxfId="79" priority="40" operator="lessThan">
      <formula>0</formula>
    </cfRule>
    <cfRule type="cellIs" dxfId="78" priority="41" operator="greaterThan">
      <formula>0</formula>
    </cfRule>
    <cfRule type="cellIs" priority="42" operator="equal">
      <formula>0</formula>
    </cfRule>
  </conditionalFormatting>
  <conditionalFormatting sqref="V13">
    <cfRule type="cellIs" dxfId="77" priority="31" operator="lessThan">
      <formula>0</formula>
    </cfRule>
    <cfRule type="cellIs" dxfId="76" priority="32" operator="greaterThan">
      <formula>0</formula>
    </cfRule>
    <cfRule type="cellIs" priority="33" operator="equal">
      <formula>0</formula>
    </cfRule>
  </conditionalFormatting>
  <conditionalFormatting sqref="X3:X12">
    <cfRule type="cellIs" dxfId="75" priority="37" operator="lessThan">
      <formula>0</formula>
    </cfRule>
    <cfRule type="cellIs" dxfId="74" priority="38" operator="greaterThan">
      <formula>0</formula>
    </cfRule>
    <cfRule type="cellIs" priority="39" operator="equal">
      <formula>0</formula>
    </cfRule>
  </conditionalFormatting>
  <conditionalFormatting sqref="W3:W12">
    <cfRule type="cellIs" dxfId="73" priority="34" operator="lessThan">
      <formula>0</formula>
    </cfRule>
    <cfRule type="cellIs" dxfId="72" priority="35" operator="greaterThan">
      <formula>0</formula>
    </cfRule>
    <cfRule type="cellIs" priority="36" operator="equal">
      <formula>0</formula>
    </cfRule>
  </conditionalFormatting>
  <conditionalFormatting sqref="Z3:Z6 Z8:Z11">
    <cfRule type="cellIs" dxfId="71" priority="22" operator="lessThan">
      <formula>0</formula>
    </cfRule>
    <cfRule type="cellIs" dxfId="70" priority="23" operator="greaterThan">
      <formula>0</formula>
    </cfRule>
    <cfRule type="cellIs" priority="24" operator="equal">
      <formula>0</formula>
    </cfRule>
  </conditionalFormatting>
  <conditionalFormatting sqref="Y3:Y6 Y8:Y11">
    <cfRule type="cellIs" dxfId="69" priority="19" operator="lessThan">
      <formula>0</formula>
    </cfRule>
    <cfRule type="cellIs" dxfId="68" priority="20" operator="greaterThan">
      <formula>0</formula>
    </cfRule>
    <cfRule type="cellIs" priority="21" operator="equal">
      <formula>0</formula>
    </cfRule>
  </conditionalFormatting>
  <conditionalFormatting sqref="Z7">
    <cfRule type="cellIs" dxfId="67" priority="16" operator="lessThan">
      <formula>0</formula>
    </cfRule>
    <cfRule type="cellIs" dxfId="66" priority="17" operator="greaterThan">
      <formula>0</formula>
    </cfRule>
    <cfRule type="cellIs" priority="18" operator="equal">
      <formula>0</formula>
    </cfRule>
  </conditionalFormatting>
  <conditionalFormatting sqref="Y7">
    <cfRule type="cellIs" dxfId="65" priority="13" operator="lessThan">
      <formula>0</formula>
    </cfRule>
    <cfRule type="cellIs" dxfId="64" priority="14" operator="greaterThan">
      <formula>0</formula>
    </cfRule>
    <cfRule type="cellIs" priority="15" operator="equal">
      <formula>0</formula>
    </cfRule>
  </conditionalFormatting>
  <conditionalFormatting sqref="Z12">
    <cfRule type="cellIs" dxfId="63" priority="4" operator="lessThan">
      <formula>0</formula>
    </cfRule>
    <cfRule type="cellIs" dxfId="62" priority="5" operator="greaterThan">
      <formula>0</formula>
    </cfRule>
    <cfRule type="cellIs" priority="6" operator="equal">
      <formula>0</formula>
    </cfRule>
  </conditionalFormatting>
  <conditionalFormatting sqref="Y12">
    <cfRule type="cellIs" dxfId="61" priority="1" operator="lessThan">
      <formula>0</formula>
    </cfRule>
    <cfRule type="cellIs" dxfId="60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27559055118110237" header="0.15748031496062992" footer="0.15748031496062992"/>
  <pageSetup paperSize="9" scale="44" orientation="landscape" r:id="rId1"/>
  <headerFooter alignWithMargins="0">
    <oddFooter>&amp;C&amp;9Pág. &amp;P de &amp;N</oddFooter>
  </headerFooter>
  <colBreaks count="1" manualBreakCount="1">
    <brk id="21" max="27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49"/>
  <sheetViews>
    <sheetView showGridLines="0" zoomScaleNormal="100" workbookViewId="0">
      <pane xSplit="1" ySplit="1" topLeftCell="B2" activePane="bottomRight" state="frozen"/>
      <selection activeCell="I8" sqref="I8"/>
      <selection pane="topRight" activeCell="I8" sqref="I8"/>
      <selection pane="bottomLeft" activeCell="I8" sqref="I8"/>
      <selection pane="bottomRight"/>
    </sheetView>
  </sheetViews>
  <sheetFormatPr defaultRowHeight="12.75"/>
  <cols>
    <col min="1" max="1" width="56.7109375" style="55" customWidth="1"/>
    <col min="2" max="21" width="10.5703125" style="47" customWidth="1"/>
    <col min="22" max="26" width="11.140625" style="47" customWidth="1"/>
    <col min="27" max="30" width="7.28515625" style="47" customWidth="1"/>
    <col min="31" max="32" width="8.28515625" style="2" bestFit="1" customWidth="1"/>
    <col min="33" max="33" width="10" style="2" bestFit="1" customWidth="1"/>
    <col min="34" max="34" width="7.140625" style="2" customWidth="1"/>
    <col min="35" max="35" width="8.85546875" style="2" customWidth="1"/>
    <col min="36" max="40" width="9.140625" style="2" bestFit="1" customWidth="1"/>
    <col min="41" max="41" width="11.7109375" style="2" customWidth="1"/>
    <col min="42" max="99" width="9.140625" style="2"/>
    <col min="100" max="16384" width="9.140625" style="3"/>
  </cols>
  <sheetData>
    <row r="1" spans="1:99" ht="31.5" customHeight="1">
      <c r="A1" s="249" t="s">
        <v>230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99" s="8" customFormat="1" ht="31.5" customHeight="1">
      <c r="A2" s="4" t="s">
        <v>16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6" t="s">
        <v>3</v>
      </c>
      <c r="W2" s="94" t="s">
        <v>166</v>
      </c>
      <c r="X2" s="94" t="s">
        <v>165</v>
      </c>
      <c r="Y2" s="271" t="s">
        <v>208</v>
      </c>
      <c r="Z2" s="271" t="s">
        <v>207</v>
      </c>
      <c r="AA2" s="7"/>
      <c r="AB2" s="7"/>
      <c r="AC2" s="7"/>
      <c r="AD2" s="7"/>
      <c r="AE2" s="7"/>
      <c r="AF2" s="2"/>
      <c r="AG2" s="2"/>
      <c r="AI2" s="9"/>
      <c r="AJ2" s="9"/>
      <c r="AK2" s="9"/>
      <c r="AL2" s="9"/>
      <c r="AM2" s="9"/>
      <c r="AN2" s="9"/>
      <c r="AO2" s="2"/>
      <c r="AP2" s="2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</row>
    <row r="3" spans="1:99" s="8" customFormat="1" ht="27" customHeight="1">
      <c r="A3" s="56" t="s">
        <v>10</v>
      </c>
      <c r="B3" s="57">
        <v>410.88059399999997</v>
      </c>
      <c r="C3" s="57">
        <v>422.98734999999999</v>
      </c>
      <c r="D3" s="57">
        <v>440.675141</v>
      </c>
      <c r="E3" s="57">
        <v>462.90039300000001</v>
      </c>
      <c r="F3" s="57">
        <v>512.98987199999999</v>
      </c>
      <c r="G3" s="57">
        <v>521.40972499999998</v>
      </c>
      <c r="H3" s="57">
        <v>653.80906800000002</v>
      </c>
      <c r="I3" s="57">
        <v>745.65096100000005</v>
      </c>
      <c r="J3" s="57">
        <v>701.97823700000004</v>
      </c>
      <c r="K3" s="57">
        <v>483.52735100000001</v>
      </c>
      <c r="L3" s="57">
        <v>536.73790899999995</v>
      </c>
      <c r="M3" s="57">
        <v>613.89397399999996</v>
      </c>
      <c r="N3" s="57">
        <v>620.12932599999999</v>
      </c>
      <c r="O3" s="57">
        <v>684.01327600000002</v>
      </c>
      <c r="P3" s="57">
        <v>710.99154699999997</v>
      </c>
      <c r="Q3" s="57">
        <v>668.53928700000006</v>
      </c>
      <c r="R3" s="57">
        <v>622.40830400000004</v>
      </c>
      <c r="S3" s="57">
        <v>614.05186700000002</v>
      </c>
      <c r="T3" s="14">
        <v>649.78370799999993</v>
      </c>
      <c r="U3" s="14">
        <v>699.594649</v>
      </c>
      <c r="V3" s="15">
        <f>AVERAGE(B3:U3)</f>
        <v>588.84762694999995</v>
      </c>
      <c r="W3" s="95">
        <f>(U3/B3)^(1/20)-1</f>
        <v>2.6967127734585983E-2</v>
      </c>
      <c r="X3" s="95">
        <f>(U3-B3)/B3</f>
        <v>0.7026714311068194</v>
      </c>
      <c r="Y3" s="95">
        <f>(U3/L3)^(1/10)-1</f>
        <v>2.6853342015044523E-2</v>
      </c>
      <c r="Z3" s="95">
        <f>(U3-L3)/L3</f>
        <v>0.3034194851327337</v>
      </c>
      <c r="AA3" s="57"/>
      <c r="AB3" s="57"/>
      <c r="AC3" s="57"/>
      <c r="AD3" s="57"/>
      <c r="AE3" s="7"/>
      <c r="AF3" s="2"/>
      <c r="AG3" s="2"/>
      <c r="AO3" s="2"/>
      <c r="AP3" s="2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58"/>
      <c r="BM3" s="2"/>
      <c r="BN3" s="11"/>
      <c r="BO3" s="11"/>
      <c r="BP3" s="11"/>
      <c r="BQ3" s="11"/>
      <c r="BR3" s="11"/>
      <c r="BS3" s="11"/>
      <c r="BT3" s="11"/>
      <c r="BU3" s="11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</row>
    <row r="4" spans="1:99" s="8" customFormat="1" ht="27" customHeight="1">
      <c r="A4" s="56" t="s">
        <v>11</v>
      </c>
      <c r="B4" s="57">
        <v>584.61826699999995</v>
      </c>
      <c r="C4" s="57">
        <v>558.49271899999997</v>
      </c>
      <c r="D4" s="57">
        <v>546.90553999999997</v>
      </c>
      <c r="E4" s="57">
        <v>466.03814299999999</v>
      </c>
      <c r="F4" s="57">
        <v>523.09632299999998</v>
      </c>
      <c r="G4" s="57">
        <v>521.42170499999997</v>
      </c>
      <c r="H4" s="57">
        <v>552.03605900000002</v>
      </c>
      <c r="I4" s="57">
        <v>658.00842699999998</v>
      </c>
      <c r="J4" s="57">
        <v>636.29168300000003</v>
      </c>
      <c r="K4" s="57">
        <v>489.44989399999997</v>
      </c>
      <c r="L4" s="57">
        <v>611.54845599999999</v>
      </c>
      <c r="M4" s="57">
        <v>602.40961700000003</v>
      </c>
      <c r="N4" s="57">
        <v>489.184754</v>
      </c>
      <c r="O4" s="57">
        <v>546.47371099999998</v>
      </c>
      <c r="P4" s="57">
        <v>610.84347300000002</v>
      </c>
      <c r="Q4" s="57">
        <v>618.59551999999996</v>
      </c>
      <c r="R4" s="57">
        <v>697.10975300000007</v>
      </c>
      <c r="S4" s="57">
        <v>738.35585400000002</v>
      </c>
      <c r="T4" s="14">
        <v>780.70452399999999</v>
      </c>
      <c r="U4" s="14">
        <v>824.08908600000007</v>
      </c>
      <c r="V4" s="15">
        <f>AVERAGE(B4:U4)</f>
        <v>602.78367540000011</v>
      </c>
      <c r="W4" s="150">
        <f>(U4/B4)^(1/20)-1</f>
        <v>1.7314159012002062E-2</v>
      </c>
      <c r="X4" s="150">
        <f>(U4-B4)/B4</f>
        <v>0.40961911817921376</v>
      </c>
      <c r="Y4" s="150">
        <f>(U4/L4)^(1/10)-1</f>
        <v>3.0277768968016261E-2</v>
      </c>
      <c r="Z4" s="150">
        <f>(U4-L4)/L4</f>
        <v>0.34754503574447759</v>
      </c>
      <c r="AA4" s="57"/>
      <c r="AB4" s="57"/>
      <c r="AC4" s="57"/>
      <c r="AD4" s="57"/>
      <c r="AE4" s="7"/>
      <c r="AF4" s="2"/>
      <c r="AG4" s="2"/>
      <c r="AH4" s="11"/>
      <c r="AO4" s="2"/>
      <c r="AP4" s="2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58"/>
      <c r="BM4" s="2"/>
      <c r="BN4" s="11"/>
      <c r="BO4" s="11"/>
      <c r="BP4" s="11"/>
      <c r="BQ4" s="11"/>
      <c r="BR4" s="11"/>
      <c r="BS4" s="11"/>
      <c r="BT4" s="11"/>
      <c r="BU4" s="11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</row>
    <row r="5" spans="1:99" s="8" customFormat="1" ht="19.5" customHeight="1">
      <c r="A5" s="19" t="s">
        <v>6</v>
      </c>
      <c r="B5" s="20">
        <f t="shared" ref="B5:R5" si="0">B3-B4</f>
        <v>-173.73767299999997</v>
      </c>
      <c r="C5" s="20">
        <f t="shared" si="0"/>
        <v>-135.50536899999997</v>
      </c>
      <c r="D5" s="20">
        <f t="shared" si="0"/>
        <v>-106.23039899999998</v>
      </c>
      <c r="E5" s="20">
        <f t="shared" si="0"/>
        <v>-3.1377499999999827</v>
      </c>
      <c r="F5" s="20">
        <f t="shared" si="0"/>
        <v>-10.106450999999993</v>
      </c>
      <c r="G5" s="20">
        <f t="shared" si="0"/>
        <v>-1.1979999999994106E-2</v>
      </c>
      <c r="H5" s="20">
        <f t="shared" si="0"/>
        <v>101.773009</v>
      </c>
      <c r="I5" s="20">
        <f t="shared" si="0"/>
        <v>87.642534000000069</v>
      </c>
      <c r="J5" s="20">
        <f t="shared" si="0"/>
        <v>65.686554000000001</v>
      </c>
      <c r="K5" s="20">
        <f t="shared" si="0"/>
        <v>-5.9225429999999619</v>
      </c>
      <c r="L5" s="20">
        <f t="shared" si="0"/>
        <v>-74.810547000000042</v>
      </c>
      <c r="M5" s="20">
        <f t="shared" si="0"/>
        <v>11.484356999999932</v>
      </c>
      <c r="N5" s="20">
        <f t="shared" si="0"/>
        <v>130.94457199999999</v>
      </c>
      <c r="O5" s="20">
        <f t="shared" si="0"/>
        <v>137.53956500000004</v>
      </c>
      <c r="P5" s="20">
        <f t="shared" si="0"/>
        <v>100.14807399999995</v>
      </c>
      <c r="Q5" s="20">
        <f t="shared" si="0"/>
        <v>49.943767000000094</v>
      </c>
      <c r="R5" s="20">
        <f t="shared" si="0"/>
        <v>-74.701449000000025</v>
      </c>
      <c r="S5" s="20">
        <f>S3-S4</f>
        <v>-124.30398700000001</v>
      </c>
      <c r="T5" s="20">
        <f>T3-T4</f>
        <v>-130.92081600000006</v>
      </c>
      <c r="U5" s="20">
        <f t="shared" ref="U5" si="1">U3-U4</f>
        <v>-124.49443700000006</v>
      </c>
      <c r="V5" s="21">
        <f>V3-V4</f>
        <v>-13.936048450000158</v>
      </c>
      <c r="W5" s="98"/>
      <c r="X5" s="98"/>
      <c r="Y5" s="22"/>
      <c r="Z5" s="57"/>
      <c r="AA5" s="57"/>
      <c r="AB5" s="57"/>
      <c r="AC5" s="57"/>
      <c r="AD5" s="57"/>
      <c r="AE5" s="23"/>
      <c r="AF5" s="2"/>
      <c r="AG5" s="2"/>
      <c r="AH5" s="11"/>
      <c r="AI5" s="24"/>
      <c r="AJ5" s="24"/>
      <c r="AK5" s="24"/>
      <c r="AL5" s="24"/>
      <c r="AM5" s="24"/>
      <c r="AO5" s="2"/>
      <c r="AP5" s="2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58"/>
      <c r="BM5" s="2"/>
      <c r="BN5" s="11"/>
      <c r="BO5" s="11"/>
      <c r="BP5" s="11"/>
      <c r="BQ5" s="11"/>
      <c r="BR5" s="11"/>
      <c r="BS5" s="11"/>
      <c r="BT5" s="11"/>
      <c r="BU5" s="11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</row>
    <row r="6" spans="1:99" s="8" customFormat="1" ht="19.5" customHeight="1">
      <c r="A6" s="25" t="s">
        <v>7</v>
      </c>
      <c r="B6" s="26">
        <f t="shared" ref="B6:R6" si="2">B3/B4</f>
        <v>0.70281860351106684</v>
      </c>
      <c r="C6" s="26">
        <f t="shared" si="2"/>
        <v>0.75737307866317949</v>
      </c>
      <c r="D6" s="26">
        <f t="shared" si="2"/>
        <v>0.80576097473797759</v>
      </c>
      <c r="E6" s="26">
        <f t="shared" si="2"/>
        <v>0.99326718199544461</v>
      </c>
      <c r="F6" s="26">
        <f t="shared" si="2"/>
        <v>0.98067956023464531</v>
      </c>
      <c r="G6" s="26">
        <f t="shared" si="2"/>
        <v>0.99997702435497959</v>
      </c>
      <c r="H6" s="26">
        <f t="shared" si="2"/>
        <v>1.1843593499749987</v>
      </c>
      <c r="I6" s="26">
        <f t="shared" si="2"/>
        <v>1.133193634615868</v>
      </c>
      <c r="J6" s="26">
        <f t="shared" si="2"/>
        <v>1.1032334002706115</v>
      </c>
      <c r="K6" s="26">
        <f t="shared" si="2"/>
        <v>0.9878995928437162</v>
      </c>
      <c r="L6" s="26">
        <f t="shared" si="2"/>
        <v>0.87767028717672035</v>
      </c>
      <c r="M6" s="26">
        <f t="shared" si="2"/>
        <v>1.019064033302111</v>
      </c>
      <c r="N6" s="26">
        <f t="shared" si="2"/>
        <v>1.2676791762811153</v>
      </c>
      <c r="O6" s="26">
        <f t="shared" si="2"/>
        <v>1.2516856021277116</v>
      </c>
      <c r="P6" s="26">
        <f t="shared" si="2"/>
        <v>1.1639504691900013</v>
      </c>
      <c r="Q6" s="26">
        <f t="shared" si="2"/>
        <v>1.0807373564554752</v>
      </c>
      <c r="R6" s="26">
        <f t="shared" si="2"/>
        <v>0.89284119368790404</v>
      </c>
      <c r="S6" s="26">
        <f>S3/S4</f>
        <v>0.83164759062098526</v>
      </c>
      <c r="T6" s="26">
        <f>T3/T4</f>
        <v>0.83230426880426267</v>
      </c>
      <c r="U6" s="26">
        <f t="shared" ref="U6" si="3">U3/U4</f>
        <v>0.84893085090560216</v>
      </c>
      <c r="V6" s="27">
        <f>V3/V4</f>
        <v>0.97688051448846491</v>
      </c>
      <c r="W6" s="98"/>
      <c r="X6" s="98"/>
      <c r="Y6" s="22"/>
      <c r="Z6" s="22"/>
      <c r="AA6" s="22"/>
      <c r="AB6" s="22"/>
      <c r="AC6" s="22"/>
      <c r="AD6" s="22"/>
      <c r="AE6" s="23"/>
      <c r="AF6" s="23"/>
      <c r="AH6" s="11"/>
      <c r="AI6" s="308"/>
      <c r="AJ6" s="308"/>
      <c r="AK6" s="308"/>
      <c r="AL6" s="308"/>
      <c r="AM6" s="308"/>
      <c r="AN6" s="308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58"/>
      <c r="BM6" s="2"/>
      <c r="BN6" s="11"/>
      <c r="BO6" s="11"/>
      <c r="BP6" s="11"/>
      <c r="BQ6" s="11"/>
      <c r="BR6" s="11"/>
      <c r="BS6" s="11"/>
      <c r="BT6" s="11"/>
      <c r="BU6" s="11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</row>
    <row r="7" spans="1:99" s="8" customFormat="1">
      <c r="A7" s="28"/>
      <c r="J7" s="29"/>
      <c r="K7" s="29"/>
      <c r="L7" s="29"/>
      <c r="M7" s="29"/>
      <c r="N7" s="29"/>
      <c r="Q7" s="30"/>
      <c r="R7" s="31"/>
      <c r="S7" s="31"/>
      <c r="T7" s="272"/>
      <c r="U7" s="272"/>
      <c r="V7" s="272"/>
      <c r="W7" s="309" t="s">
        <v>105</v>
      </c>
      <c r="X7" s="309"/>
      <c r="Y7" s="309"/>
      <c r="Z7" s="309"/>
      <c r="AA7" s="31"/>
      <c r="AB7" s="31"/>
      <c r="AC7" s="31"/>
      <c r="AD7" s="31"/>
      <c r="AE7" s="23"/>
      <c r="AF7" s="23"/>
      <c r="AI7" s="32"/>
      <c r="AJ7" s="32"/>
      <c r="AK7" s="32"/>
      <c r="AL7" s="32"/>
      <c r="AM7" s="32"/>
      <c r="AN7" s="32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58"/>
      <c r="BM7" s="2"/>
      <c r="BN7" s="11"/>
      <c r="BO7" s="11"/>
      <c r="BP7" s="11"/>
      <c r="BQ7" s="11"/>
      <c r="BR7" s="11"/>
      <c r="BS7" s="11"/>
      <c r="BT7" s="11"/>
      <c r="BU7" s="11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</row>
    <row r="8" spans="1:99" s="8" customFormat="1" ht="18" customHeight="1">
      <c r="A8" s="3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34"/>
      <c r="AF8" s="34"/>
      <c r="AI8" s="32"/>
      <c r="AJ8" s="32"/>
      <c r="AK8" s="32"/>
      <c r="AL8" s="32"/>
      <c r="AM8" s="32"/>
      <c r="AN8" s="32"/>
      <c r="AO8" s="32"/>
      <c r="AP8" s="32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58"/>
      <c r="BM8" s="2"/>
      <c r="BN8" s="11"/>
      <c r="BO8" s="11"/>
      <c r="BP8" s="11"/>
      <c r="BQ8" s="11"/>
      <c r="BR8" s="11"/>
      <c r="BS8" s="11"/>
      <c r="BT8" s="11"/>
      <c r="BU8" s="11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</row>
    <row r="9" spans="1:99" s="37" customFormat="1" ht="18" customHeight="1">
      <c r="A9" s="3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35"/>
      <c r="AF9" s="23"/>
      <c r="AG9" s="8"/>
      <c r="AH9" s="8"/>
      <c r="AI9" s="36"/>
      <c r="AJ9" s="36"/>
      <c r="AK9" s="36"/>
      <c r="AL9" s="36"/>
      <c r="AM9" s="36"/>
      <c r="AN9" s="36"/>
      <c r="AO9" s="10"/>
      <c r="AP9" s="11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58"/>
      <c r="BM9" s="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</row>
    <row r="10" spans="1:99" s="40" customFormat="1" ht="18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5"/>
      <c r="AF10" s="7"/>
      <c r="AG10" s="7"/>
      <c r="AH10" s="8"/>
      <c r="AI10" s="36"/>
      <c r="AJ10" s="36"/>
      <c r="AK10" s="36"/>
      <c r="AL10" s="36"/>
      <c r="AM10" s="36"/>
      <c r="AN10" s="36"/>
      <c r="AO10" s="10"/>
      <c r="AP10" s="1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58"/>
      <c r="BM10" s="2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</row>
    <row r="11" spans="1:99" s="42" customFormat="1" ht="18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5"/>
      <c r="AF11" s="23"/>
      <c r="AG11" s="8"/>
      <c r="AH11" s="8"/>
      <c r="AI11" s="36"/>
      <c r="AJ11" s="36"/>
      <c r="AK11" s="36"/>
      <c r="AL11" s="36"/>
      <c r="AM11" s="36"/>
      <c r="AN11" s="36"/>
      <c r="AO11" s="10"/>
      <c r="AP11" s="11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/>
      <c r="BM11" s="2"/>
      <c r="BN11" s="2"/>
      <c r="BO11" s="2"/>
      <c r="BP11" s="2"/>
      <c r="BQ11" s="2"/>
      <c r="BR11" s="2"/>
      <c r="BS11" s="2"/>
      <c r="BT11" s="2"/>
      <c r="BU11" s="2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</row>
    <row r="12" spans="1:99" s="42" customFormat="1" ht="18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44"/>
      <c r="AF12" s="34"/>
      <c r="AG12" s="8"/>
      <c r="AH12" s="8"/>
      <c r="AI12" s="36"/>
      <c r="AJ12" s="36"/>
      <c r="AK12" s="36"/>
      <c r="AL12" s="36"/>
      <c r="AM12" s="36"/>
      <c r="AN12" s="36"/>
      <c r="AO12" s="40"/>
      <c r="AP12" s="40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11"/>
      <c r="BN12" s="2"/>
      <c r="BO12" s="2"/>
      <c r="BP12" s="2"/>
      <c r="BQ12" s="2"/>
      <c r="BR12" s="2"/>
      <c r="BS12" s="2"/>
      <c r="BT12" s="2"/>
      <c r="BU12" s="2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</row>
    <row r="13" spans="1:99" s="8" customFormat="1" ht="18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4"/>
      <c r="AF13" s="23"/>
      <c r="AI13" s="36"/>
      <c r="AJ13" s="36"/>
      <c r="AK13" s="36"/>
      <c r="AL13" s="36"/>
      <c r="AM13" s="36"/>
      <c r="AN13" s="36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59"/>
      <c r="BM13" s="11"/>
      <c r="BN13" s="11"/>
      <c r="BO13" s="11"/>
      <c r="BP13" s="11"/>
      <c r="BQ13" s="11"/>
      <c r="BR13" s="11"/>
      <c r="BS13" s="11"/>
      <c r="BT13" s="11"/>
      <c r="BU13" s="11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</row>
    <row r="14" spans="1:99" s="8" customFormat="1" ht="18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4"/>
      <c r="AF14" s="23"/>
      <c r="AI14" s="36"/>
      <c r="AJ14" s="36"/>
      <c r="AK14" s="36"/>
      <c r="AL14" s="36"/>
      <c r="AM14" s="36"/>
      <c r="AN14" s="36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59"/>
      <c r="BM14" s="11"/>
      <c r="BN14" s="11"/>
      <c r="BO14" s="11"/>
      <c r="BP14" s="11"/>
      <c r="BQ14" s="11"/>
      <c r="BR14" s="11"/>
      <c r="BS14" s="11"/>
      <c r="BT14" s="11"/>
      <c r="BU14" s="11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</row>
    <row r="15" spans="1:99" s="8" customFormat="1" ht="18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4"/>
      <c r="AF15" s="2"/>
      <c r="AG15" s="2"/>
      <c r="AI15" s="36"/>
      <c r="AJ15" s="36"/>
      <c r="AK15" s="36"/>
      <c r="AL15" s="23"/>
      <c r="AM15" s="36"/>
      <c r="AN15" s="36"/>
      <c r="AO15" s="2"/>
      <c r="AP15" s="2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58"/>
      <c r="BM15" s="2"/>
      <c r="BN15" s="11"/>
      <c r="BO15" s="11"/>
      <c r="BP15" s="11"/>
      <c r="BQ15" s="11"/>
      <c r="BR15" s="11"/>
      <c r="BS15" s="11"/>
      <c r="BT15" s="11"/>
      <c r="BU15" s="11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</row>
    <row r="16" spans="1:99" s="8" customFormat="1" ht="18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4"/>
      <c r="AF16" s="2"/>
      <c r="AG16" s="2"/>
      <c r="AI16" s="36"/>
      <c r="AJ16" s="36"/>
      <c r="AK16" s="36"/>
      <c r="AL16" s="23"/>
      <c r="AM16" s="36"/>
      <c r="AN16" s="36"/>
      <c r="AO16" s="2"/>
      <c r="AP16" s="2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60"/>
      <c r="BM16" s="32"/>
      <c r="BN16" s="11"/>
      <c r="BO16" s="11"/>
      <c r="BP16" s="11"/>
      <c r="BQ16" s="11"/>
      <c r="BR16" s="11"/>
      <c r="BS16" s="11"/>
      <c r="BT16" s="11"/>
      <c r="BU16" s="11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</row>
    <row r="17" spans="1:99" s="8" customFormat="1" ht="18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4"/>
      <c r="AF17" s="2"/>
      <c r="AG17" s="2"/>
      <c r="AI17" s="36"/>
      <c r="AJ17" s="36"/>
      <c r="AK17" s="36"/>
      <c r="AL17" s="23"/>
      <c r="AM17" s="36"/>
      <c r="AN17" s="36"/>
      <c r="AO17" s="2"/>
      <c r="AP17" s="2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59"/>
      <c r="BM17" s="11"/>
      <c r="BN17" s="11"/>
      <c r="BO17" s="11"/>
      <c r="BP17" s="11"/>
      <c r="BQ17" s="11"/>
      <c r="BR17" s="11"/>
      <c r="BS17" s="11"/>
      <c r="BT17" s="11"/>
      <c r="BU17" s="11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</row>
    <row r="18" spans="1:99" s="8" customFormat="1" ht="12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4"/>
      <c r="AF18" s="2"/>
      <c r="AG18" s="2"/>
      <c r="AH18" s="11"/>
      <c r="AI18" s="36"/>
      <c r="AJ18" s="36"/>
      <c r="AK18" s="36"/>
      <c r="AL18" s="23"/>
      <c r="AM18" s="36"/>
      <c r="AN18" s="36"/>
      <c r="AO18" s="2"/>
      <c r="AP18" s="2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59"/>
      <c r="BM18" s="11"/>
      <c r="BN18" s="11"/>
      <c r="BO18" s="11"/>
      <c r="BP18" s="11"/>
      <c r="BQ18" s="11"/>
      <c r="BR18" s="11"/>
      <c r="BS18" s="11"/>
      <c r="BT18" s="11"/>
      <c r="BU18" s="11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</row>
    <row r="19" spans="1:99">
      <c r="A19" s="46" t="s">
        <v>163</v>
      </c>
      <c r="BL19" s="59"/>
      <c r="BM19" s="11"/>
    </row>
    <row r="20" spans="1:99">
      <c r="AG20" s="2" t="s">
        <v>13</v>
      </c>
      <c r="AP20" s="2" t="s">
        <v>13</v>
      </c>
      <c r="BL20" s="59"/>
      <c r="BM20" s="11"/>
    </row>
    <row r="21" spans="1:99">
      <c r="AG21" s="2" t="s">
        <v>13</v>
      </c>
      <c r="AP21" s="2" t="s">
        <v>13</v>
      </c>
      <c r="BL21" s="59"/>
      <c r="BM21" s="11"/>
    </row>
    <row r="22" spans="1:99">
      <c r="AG22" s="2" t="s">
        <v>13</v>
      </c>
      <c r="AP22" s="2" t="s">
        <v>13</v>
      </c>
      <c r="BL22" s="59"/>
      <c r="BM22" s="11"/>
    </row>
    <row r="23" spans="1:99">
      <c r="AF23" s="23"/>
      <c r="AG23" s="8" t="s">
        <v>13</v>
      </c>
      <c r="AO23" s="8"/>
      <c r="AP23" s="8" t="s">
        <v>13</v>
      </c>
      <c r="BL23" s="61"/>
      <c r="BM23" s="41"/>
    </row>
    <row r="24" spans="1:99">
      <c r="AF24" s="23"/>
      <c r="AG24" s="8" t="s">
        <v>13</v>
      </c>
      <c r="AO24" s="42"/>
      <c r="AP24" s="42" t="s">
        <v>13</v>
      </c>
      <c r="BL24" s="58"/>
    </row>
    <row r="25" spans="1:99">
      <c r="AF25" s="34"/>
      <c r="AG25" s="8" t="s">
        <v>13</v>
      </c>
      <c r="AO25" s="11"/>
      <c r="AP25" s="11" t="s">
        <v>13</v>
      </c>
      <c r="BL25" s="59"/>
      <c r="BM25" s="11"/>
    </row>
    <row r="26" spans="1:99">
      <c r="AF26" s="7"/>
      <c r="AG26" s="7" t="s">
        <v>13</v>
      </c>
      <c r="AO26" s="10"/>
      <c r="AP26" s="11" t="s">
        <v>13</v>
      </c>
      <c r="BL26" s="59"/>
      <c r="BM26" s="11"/>
    </row>
    <row r="27" spans="1:99">
      <c r="AF27" s="7"/>
      <c r="AG27" s="7" t="s">
        <v>13</v>
      </c>
      <c r="AO27" s="10"/>
      <c r="AP27" s="11" t="s">
        <v>13</v>
      </c>
      <c r="BL27" s="59"/>
      <c r="BM27" s="11"/>
    </row>
    <row r="28" spans="1:99">
      <c r="AF28" s="23"/>
      <c r="AG28" s="8" t="s">
        <v>13</v>
      </c>
      <c r="AO28" s="11"/>
      <c r="AP28" s="11" t="s">
        <v>13</v>
      </c>
      <c r="BL28" s="58"/>
    </row>
    <row r="29" spans="1:99">
      <c r="AF29" s="34"/>
      <c r="AG29" s="8" t="s">
        <v>13</v>
      </c>
      <c r="AO29" s="42"/>
      <c r="AP29" s="42" t="s">
        <v>13</v>
      </c>
      <c r="BL29" s="58"/>
    </row>
    <row r="30" spans="1:99">
      <c r="AF30" s="23"/>
      <c r="AG30" s="8" t="s">
        <v>13</v>
      </c>
      <c r="AO30" s="8"/>
      <c r="AP30" s="8" t="s">
        <v>13</v>
      </c>
      <c r="BL30" s="58"/>
    </row>
    <row r="31" spans="1:99">
      <c r="AG31" s="2" t="s">
        <v>13</v>
      </c>
      <c r="AP31" s="2" t="s">
        <v>13</v>
      </c>
      <c r="BL31" s="58"/>
    </row>
    <row r="32" spans="1:99">
      <c r="AG32" s="2" t="s">
        <v>13</v>
      </c>
      <c r="AP32" s="2" t="s">
        <v>13</v>
      </c>
      <c r="BL32" s="58"/>
    </row>
    <row r="33" spans="1:64">
      <c r="AG33" s="2" t="s">
        <v>13</v>
      </c>
      <c r="AP33" s="2" t="s">
        <v>13</v>
      </c>
      <c r="BL33" s="58"/>
    </row>
    <row r="34" spans="1:64">
      <c r="AG34" s="2" t="s">
        <v>13</v>
      </c>
      <c r="AP34" s="2" t="s">
        <v>13</v>
      </c>
      <c r="BL34" s="58"/>
    </row>
    <row r="35" spans="1:64">
      <c r="AG35" s="2" t="s">
        <v>13</v>
      </c>
      <c r="AP35" s="2" t="s">
        <v>13</v>
      </c>
      <c r="BL35" s="58"/>
    </row>
    <row r="41" spans="1:64" s="2" customFormat="1" ht="11.25">
      <c r="A41" s="46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  <c r="P41" s="49"/>
      <c r="Q41" s="49"/>
      <c r="R41" s="49"/>
      <c r="S41" s="49"/>
      <c r="T41" s="39"/>
      <c r="U41" s="39"/>
      <c r="V41" s="310">
        <v>42864.635367939816</v>
      </c>
      <c r="W41" s="310"/>
      <c r="X41" s="310"/>
      <c r="Y41" s="310"/>
      <c r="Z41" s="310"/>
      <c r="AA41" s="310"/>
      <c r="AB41" s="310"/>
      <c r="AC41" s="310"/>
      <c r="AD41" s="310"/>
    </row>
    <row r="42" spans="1:64" s="2" customFormat="1" ht="10.5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64" s="2" customFormat="1">
      <c r="A43" s="3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47"/>
      <c r="P43" s="47"/>
      <c r="Q43" s="47"/>
      <c r="R43" s="47"/>
      <c r="S43" s="47"/>
      <c r="T43" s="47"/>
      <c r="U43" s="47"/>
      <c r="V43" s="51"/>
      <c r="W43" s="51"/>
      <c r="X43" s="51"/>
      <c r="Y43" s="51"/>
      <c r="Z43" s="51"/>
      <c r="AA43" s="51"/>
      <c r="AB43" s="51"/>
      <c r="AC43" s="3"/>
      <c r="AD43" s="3"/>
    </row>
    <row r="44" spans="1:64" s="2" customFormat="1" ht="10.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</row>
    <row r="49" spans="23:32">
      <c r="W49" s="274"/>
      <c r="X49" s="274"/>
      <c r="Y49" s="274"/>
      <c r="Z49" s="274"/>
      <c r="AA49" s="274"/>
      <c r="AB49" s="274"/>
      <c r="AC49" s="274"/>
      <c r="AD49" s="274"/>
      <c r="AE49" s="275"/>
      <c r="AF49" s="275"/>
    </row>
  </sheetData>
  <mergeCells count="3">
    <mergeCell ref="AI6:AN6"/>
    <mergeCell ref="V41:AD41"/>
    <mergeCell ref="W7:Z7"/>
  </mergeCells>
  <conditionalFormatting sqref="B5:R5 U5">
    <cfRule type="cellIs" dxfId="59" priority="37" operator="lessThan">
      <formula>0</formula>
    </cfRule>
    <cfRule type="cellIs" dxfId="58" priority="38" operator="greaterThan">
      <formula>0</formula>
    </cfRule>
    <cfRule type="cellIs" priority="39" operator="equal">
      <formula>0</formula>
    </cfRule>
  </conditionalFormatting>
  <conditionalFormatting sqref="S5">
    <cfRule type="cellIs" dxfId="57" priority="31" operator="lessThan">
      <formula>0</formula>
    </cfRule>
    <cfRule type="cellIs" dxfId="56" priority="32" operator="greaterThan">
      <formula>0</formula>
    </cfRule>
    <cfRule type="cellIs" priority="33" operator="equal">
      <formula>0</formula>
    </cfRule>
  </conditionalFormatting>
  <conditionalFormatting sqref="T5">
    <cfRule type="cellIs" dxfId="55" priority="28" operator="lessThan">
      <formula>0</formula>
    </cfRule>
    <cfRule type="cellIs" dxfId="54" priority="29" operator="greaterThan">
      <formula>0</formula>
    </cfRule>
    <cfRule type="cellIs" priority="30" operator="equal">
      <formula>0</formula>
    </cfRule>
  </conditionalFormatting>
  <conditionalFormatting sqref="X3:X4">
    <cfRule type="cellIs" dxfId="53" priority="25" operator="lessThan">
      <formula>0</formula>
    </cfRule>
    <cfRule type="cellIs" dxfId="52" priority="26" operator="greaterThan">
      <formula>0</formula>
    </cfRule>
    <cfRule type="cellIs" priority="27" operator="equal">
      <formula>0</formula>
    </cfRule>
  </conditionalFormatting>
  <conditionalFormatting sqref="W3:W4">
    <cfRule type="cellIs" dxfId="51" priority="22" operator="lessThan">
      <formula>0</formula>
    </cfRule>
    <cfRule type="cellIs" dxfId="50" priority="23" operator="greaterThan">
      <formula>0</formula>
    </cfRule>
    <cfRule type="cellIs" priority="24" operator="equal">
      <formula>0</formula>
    </cfRule>
  </conditionalFormatting>
  <conditionalFormatting sqref="V5">
    <cfRule type="cellIs" dxfId="49" priority="13" operator="lessThan">
      <formula>0</formula>
    </cfRule>
    <cfRule type="cellIs" dxfId="48" priority="14" operator="greaterThan">
      <formula>0</formula>
    </cfRule>
    <cfRule type="cellIs" priority="15" operator="equal">
      <formula>0</formula>
    </cfRule>
  </conditionalFormatting>
  <conditionalFormatting sqref="Z3">
    <cfRule type="cellIs" dxfId="47" priority="10" operator="lessThan">
      <formula>0</formula>
    </cfRule>
    <cfRule type="cellIs" dxfId="46" priority="11" operator="greaterThan">
      <formula>0</formula>
    </cfRule>
    <cfRule type="cellIs" priority="12" operator="equal">
      <formula>0</formula>
    </cfRule>
  </conditionalFormatting>
  <conditionalFormatting sqref="Y3">
    <cfRule type="cellIs" dxfId="45" priority="7" operator="lessThan">
      <formula>0</formula>
    </cfRule>
    <cfRule type="cellIs" dxfId="44" priority="8" operator="greaterThan">
      <formula>0</formula>
    </cfRule>
    <cfRule type="cellIs" priority="9" operator="equal">
      <formula>0</formula>
    </cfRule>
  </conditionalFormatting>
  <conditionalFormatting sqref="Z4">
    <cfRule type="cellIs" dxfId="43" priority="4" operator="lessThan">
      <formula>0</formula>
    </cfRule>
    <cfRule type="cellIs" dxfId="42" priority="5" operator="greaterThan">
      <formula>0</formula>
    </cfRule>
    <cfRule type="cellIs" priority="6" operator="equal">
      <formula>0</formula>
    </cfRule>
  </conditionalFormatting>
  <conditionalFormatting sqref="Y4">
    <cfRule type="cellIs" dxfId="41" priority="1" operator="lessThan">
      <formula>0</formula>
    </cfRule>
    <cfRule type="cellIs" dxfId="40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27559055118110237" header="0.15748031496062992" footer="0.15748031496062992"/>
  <pageSetup paperSize="9" scale="44" orientation="landscape" r:id="rId1"/>
  <headerFooter alignWithMargins="0">
    <oddFooter>&amp;C&amp;9Pág. &amp;P de &amp;N</oddFooter>
  </headerFooter>
  <colBreaks count="1" manualBreakCount="1">
    <brk id="21" max="19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49"/>
  <sheetViews>
    <sheetView showGridLines="0" zoomScaleNormal="100" workbookViewId="0">
      <pane xSplit="1" ySplit="1" topLeftCell="B2" activePane="bottomRight" state="frozen"/>
      <selection activeCell="I8" sqref="I8"/>
      <selection pane="topRight" activeCell="I8" sqref="I8"/>
      <selection pane="bottomLeft" activeCell="I8" sqref="I8"/>
      <selection pane="bottomRight"/>
    </sheetView>
  </sheetViews>
  <sheetFormatPr defaultRowHeight="12.75"/>
  <cols>
    <col min="1" max="1" width="47" style="55" customWidth="1"/>
    <col min="2" max="21" width="10.5703125" style="47" customWidth="1"/>
    <col min="22" max="26" width="11.140625" style="47" customWidth="1"/>
    <col min="27" max="30" width="7.28515625" style="47" customWidth="1"/>
    <col min="31" max="32" width="8.28515625" style="2" bestFit="1" customWidth="1"/>
    <col min="33" max="33" width="10" style="2" bestFit="1" customWidth="1"/>
    <col min="34" max="34" width="7.140625" style="2" customWidth="1"/>
    <col min="35" max="35" width="8.85546875" style="2" customWidth="1"/>
    <col min="36" max="40" width="9.140625" style="2" bestFit="1" customWidth="1"/>
    <col min="41" max="41" width="11.7109375" style="2" customWidth="1"/>
    <col min="42" max="99" width="9.140625" style="2"/>
    <col min="100" max="16384" width="9.140625" style="3"/>
  </cols>
  <sheetData>
    <row r="1" spans="1:99" ht="31.5" customHeight="1">
      <c r="A1" s="249" t="s">
        <v>231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24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99" s="8" customFormat="1" ht="31.5" customHeight="1">
      <c r="A2" s="4" t="s">
        <v>17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6" t="s">
        <v>3</v>
      </c>
      <c r="W2" s="94" t="s">
        <v>166</v>
      </c>
      <c r="X2" s="94" t="s">
        <v>165</v>
      </c>
      <c r="Y2" s="271" t="s">
        <v>208</v>
      </c>
      <c r="Z2" s="271" t="s">
        <v>207</v>
      </c>
      <c r="AA2" s="7"/>
      <c r="AB2" s="7"/>
      <c r="AC2" s="7"/>
      <c r="AD2" s="7"/>
      <c r="AE2" s="7"/>
      <c r="AF2" s="7"/>
      <c r="AG2" s="7"/>
      <c r="AI2" s="9"/>
      <c r="AJ2" s="9"/>
      <c r="AK2" s="9"/>
      <c r="AL2" s="9"/>
      <c r="AM2" s="9"/>
      <c r="AN2" s="9"/>
      <c r="AO2" s="2"/>
      <c r="AP2" s="2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</row>
    <row r="3" spans="1:99" s="8" customFormat="1" ht="27" customHeight="1">
      <c r="A3" s="56" t="s">
        <v>10</v>
      </c>
      <c r="B3" s="57">
        <v>603.256665</v>
      </c>
      <c r="C3" s="57">
        <v>476.099783</v>
      </c>
      <c r="D3" s="57">
        <v>429.58619299999998</v>
      </c>
      <c r="E3" s="57">
        <v>401.11949399999997</v>
      </c>
      <c r="F3" s="57">
        <v>394.74756500000001</v>
      </c>
      <c r="G3" s="57">
        <v>421.25855799999999</v>
      </c>
      <c r="H3" s="57">
        <v>480.68384099999997</v>
      </c>
      <c r="I3" s="57">
        <v>506.188761</v>
      </c>
      <c r="J3" s="57">
        <v>478.34454399999998</v>
      </c>
      <c r="K3" s="57">
        <v>424.81723199999999</v>
      </c>
      <c r="L3" s="57">
        <v>564.03490099999999</v>
      </c>
      <c r="M3" s="57">
        <v>534.14200200000005</v>
      </c>
      <c r="N3" s="57">
        <v>526.51354000000003</v>
      </c>
      <c r="O3" s="57">
        <v>534.27397199999996</v>
      </c>
      <c r="P3" s="57">
        <v>506.34794300000004</v>
      </c>
      <c r="Q3" s="57">
        <v>633.12140699999998</v>
      </c>
      <c r="R3" s="57">
        <v>629.74970299999995</v>
      </c>
      <c r="S3" s="57">
        <v>647.85988300000008</v>
      </c>
      <c r="T3" s="14">
        <v>673.26840700000002</v>
      </c>
      <c r="U3" s="14">
        <v>640.053946</v>
      </c>
      <c r="V3" s="15">
        <f>AVERAGE(B3:U3)</f>
        <v>525.27341699999999</v>
      </c>
      <c r="W3" s="95">
        <f>(U3/B3)^(1/20)-1</f>
        <v>2.964872089740167E-3</v>
      </c>
      <c r="X3" s="95">
        <f>(U3-B3)/B3</f>
        <v>6.0997719768251545E-2</v>
      </c>
      <c r="Y3" s="95">
        <f>(U3/L3)^(1/10)-1</f>
        <v>1.272390193391848E-2</v>
      </c>
      <c r="Z3" s="95">
        <f>(U3-L3)/L3</f>
        <v>0.13477720060447113</v>
      </c>
      <c r="AA3" s="14"/>
      <c r="AB3" s="14"/>
      <c r="AC3" s="14"/>
      <c r="AD3" s="14"/>
      <c r="AE3" s="7"/>
      <c r="AF3" s="7"/>
      <c r="AG3" s="7"/>
      <c r="AO3" s="2"/>
      <c r="AP3" s="2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58"/>
      <c r="BM3" s="2"/>
      <c r="BN3" s="11"/>
      <c r="BO3" s="11"/>
      <c r="BP3" s="11"/>
      <c r="BQ3" s="11"/>
      <c r="BR3" s="11"/>
      <c r="BS3" s="11"/>
      <c r="BT3" s="11"/>
      <c r="BU3" s="11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</row>
    <row r="4" spans="1:99" s="8" customFormat="1" ht="27" customHeight="1">
      <c r="A4" s="56" t="s">
        <v>11</v>
      </c>
      <c r="B4" s="57">
        <v>73.369557999999998</v>
      </c>
      <c r="C4" s="57">
        <v>92.401829000000006</v>
      </c>
      <c r="D4" s="57">
        <v>68.070037999999997</v>
      </c>
      <c r="E4" s="57">
        <v>59.287678</v>
      </c>
      <c r="F4" s="57">
        <v>54.526997000000001</v>
      </c>
      <c r="G4" s="57">
        <v>32.136516</v>
      </c>
      <c r="H4" s="57">
        <v>37.950780000000002</v>
      </c>
      <c r="I4" s="57">
        <v>43.992694999999998</v>
      </c>
      <c r="J4" s="57">
        <v>47.835566999999998</v>
      </c>
      <c r="K4" s="57">
        <v>41.644337</v>
      </c>
      <c r="L4" s="57">
        <v>72.422121000000004</v>
      </c>
      <c r="M4" s="57">
        <v>55.210067000000002</v>
      </c>
      <c r="N4" s="57">
        <v>49.867493000000003</v>
      </c>
      <c r="O4" s="57">
        <v>65.215609999999998</v>
      </c>
      <c r="P4" s="57">
        <v>67.338751000000002</v>
      </c>
      <c r="Q4" s="57">
        <v>74.479900000000001</v>
      </c>
      <c r="R4" s="57">
        <v>80.191385999999994</v>
      </c>
      <c r="S4" s="57">
        <v>99.579206999999997</v>
      </c>
      <c r="T4" s="14">
        <v>127.26637099999999</v>
      </c>
      <c r="U4" s="14">
        <v>99.788721999999993</v>
      </c>
      <c r="V4" s="15">
        <f>AVERAGE(B4:U4)</f>
        <v>67.12878114999998</v>
      </c>
      <c r="W4" s="150">
        <f>(U4/B4)^(1/20)-1</f>
        <v>1.5496142209476593E-2</v>
      </c>
      <c r="X4" s="150">
        <f>(U4-B4)/B4</f>
        <v>0.36008345586598728</v>
      </c>
      <c r="Y4" s="150">
        <f>(U4/L4)^(1/10)-1</f>
        <v>3.257361171625206E-2</v>
      </c>
      <c r="Z4" s="150">
        <f>(U4-L4)/L4</f>
        <v>0.37787627070463714</v>
      </c>
      <c r="AA4" s="14"/>
      <c r="AB4" s="14"/>
      <c r="AC4" s="14"/>
      <c r="AD4" s="14"/>
      <c r="AE4" s="7"/>
      <c r="AF4" s="7"/>
      <c r="AG4" s="7"/>
      <c r="AH4" s="11"/>
      <c r="AO4" s="2"/>
      <c r="AP4" s="2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58"/>
      <c r="BM4" s="2"/>
      <c r="BN4" s="11"/>
      <c r="BO4" s="11"/>
      <c r="BP4" s="11"/>
      <c r="BQ4" s="11"/>
      <c r="BR4" s="11"/>
      <c r="BS4" s="11"/>
      <c r="BT4" s="11"/>
      <c r="BU4" s="11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</row>
    <row r="5" spans="1:99" s="8" customFormat="1" ht="19.5" customHeight="1">
      <c r="A5" s="19" t="s">
        <v>6</v>
      </c>
      <c r="B5" s="20">
        <f t="shared" ref="B5:R5" si="0">B3-B4</f>
        <v>529.88710700000001</v>
      </c>
      <c r="C5" s="20">
        <f t="shared" si="0"/>
        <v>383.69795399999998</v>
      </c>
      <c r="D5" s="20">
        <f t="shared" si="0"/>
        <v>361.51615499999997</v>
      </c>
      <c r="E5" s="20">
        <f t="shared" si="0"/>
        <v>341.831816</v>
      </c>
      <c r="F5" s="20">
        <f t="shared" si="0"/>
        <v>340.22056800000001</v>
      </c>
      <c r="G5" s="20">
        <f t="shared" si="0"/>
        <v>389.12204199999996</v>
      </c>
      <c r="H5" s="20">
        <f t="shared" si="0"/>
        <v>442.73306099999996</v>
      </c>
      <c r="I5" s="20">
        <f t="shared" si="0"/>
        <v>462.19606599999997</v>
      </c>
      <c r="J5" s="20">
        <f t="shared" si="0"/>
        <v>430.50897699999996</v>
      </c>
      <c r="K5" s="20">
        <f t="shared" si="0"/>
        <v>383.17289499999998</v>
      </c>
      <c r="L5" s="20">
        <f t="shared" si="0"/>
        <v>491.61277999999999</v>
      </c>
      <c r="M5" s="20">
        <f t="shared" si="0"/>
        <v>478.93193500000007</v>
      </c>
      <c r="N5" s="20">
        <f t="shared" si="0"/>
        <v>476.64604700000001</v>
      </c>
      <c r="O5" s="20">
        <f t="shared" si="0"/>
        <v>469.05836199999999</v>
      </c>
      <c r="P5" s="20">
        <f t="shared" si="0"/>
        <v>439.00919200000004</v>
      </c>
      <c r="Q5" s="20">
        <f t="shared" si="0"/>
        <v>558.64150699999993</v>
      </c>
      <c r="R5" s="20">
        <f t="shared" si="0"/>
        <v>549.55831699999999</v>
      </c>
      <c r="S5" s="20">
        <f>S3-S4</f>
        <v>548.28067600000008</v>
      </c>
      <c r="T5" s="20">
        <f>T3-T4</f>
        <v>546.00203600000009</v>
      </c>
      <c r="U5" s="20">
        <f t="shared" ref="U5" si="1">U3-U4</f>
        <v>540.26522399999999</v>
      </c>
      <c r="V5" s="21">
        <f>V3-V4</f>
        <v>458.14463584999999</v>
      </c>
      <c r="W5" s="98"/>
      <c r="X5" s="98"/>
      <c r="Y5" s="22"/>
      <c r="Z5" s="14"/>
      <c r="AA5" s="14"/>
      <c r="AB5" s="14"/>
      <c r="AC5" s="14"/>
      <c r="AD5" s="14"/>
      <c r="AE5" s="23"/>
      <c r="AF5" s="23"/>
      <c r="AH5" s="11"/>
      <c r="AI5" s="24"/>
      <c r="AJ5" s="24"/>
      <c r="AK5" s="24"/>
      <c r="AL5" s="24"/>
      <c r="AM5" s="24"/>
      <c r="AO5" s="2"/>
      <c r="AP5" s="2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58"/>
      <c r="BM5" s="2"/>
      <c r="BN5" s="11"/>
      <c r="BO5" s="11"/>
      <c r="BP5" s="11"/>
      <c r="BQ5" s="11"/>
      <c r="BR5" s="11"/>
      <c r="BS5" s="11"/>
      <c r="BT5" s="11"/>
      <c r="BU5" s="11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</row>
    <row r="6" spans="1:99" s="8" customFormat="1" ht="19.5" customHeight="1">
      <c r="A6" s="25" t="s">
        <v>7</v>
      </c>
      <c r="B6" s="26">
        <f t="shared" ref="B6:R6" si="2">B3/B4</f>
        <v>8.2221657243730437</v>
      </c>
      <c r="C6" s="26">
        <f t="shared" si="2"/>
        <v>5.152493063746606</v>
      </c>
      <c r="D6" s="26">
        <f t="shared" si="2"/>
        <v>6.3109439280759618</v>
      </c>
      <c r="E6" s="26">
        <f t="shared" si="2"/>
        <v>6.7656468853443705</v>
      </c>
      <c r="F6" s="26">
        <f t="shared" si="2"/>
        <v>7.2394884500974808</v>
      </c>
      <c r="G6" s="26">
        <f t="shared" si="2"/>
        <v>13.108407831141372</v>
      </c>
      <c r="H6" s="26">
        <f t="shared" si="2"/>
        <v>12.665980541111407</v>
      </c>
      <c r="I6" s="26">
        <f t="shared" si="2"/>
        <v>11.506200313483864</v>
      </c>
      <c r="J6" s="26">
        <f t="shared" si="2"/>
        <v>9.9997674115580146</v>
      </c>
      <c r="K6" s="26">
        <f t="shared" si="2"/>
        <v>10.201080449425813</v>
      </c>
      <c r="L6" s="26">
        <f t="shared" si="2"/>
        <v>7.788157723245912</v>
      </c>
      <c r="M6" s="26">
        <f t="shared" si="2"/>
        <v>9.6747211337381653</v>
      </c>
      <c r="N6" s="26">
        <f t="shared" si="2"/>
        <v>10.558251645014519</v>
      </c>
      <c r="O6" s="26">
        <f t="shared" si="2"/>
        <v>8.1924246664257225</v>
      </c>
      <c r="P6" s="26">
        <f t="shared" si="2"/>
        <v>7.5194139404219129</v>
      </c>
      <c r="Q6" s="26">
        <f t="shared" si="2"/>
        <v>8.5005673611269614</v>
      </c>
      <c r="R6" s="26">
        <f t="shared" si="2"/>
        <v>7.8530841579418516</v>
      </c>
      <c r="S6" s="26">
        <f>S3/S4</f>
        <v>6.5059755195680573</v>
      </c>
      <c r="T6" s="26">
        <f>T3/T4</f>
        <v>5.2902302604354148</v>
      </c>
      <c r="U6" s="26">
        <f t="shared" ref="U6" si="3">U3/U4</f>
        <v>6.4140910232320643</v>
      </c>
      <c r="V6" s="27">
        <f>V3/V4</f>
        <v>7.8248615273718576</v>
      </c>
      <c r="W6" s="98"/>
      <c r="X6" s="98"/>
      <c r="Y6" s="22"/>
      <c r="Z6" s="22"/>
      <c r="AA6" s="22"/>
      <c r="AB6" s="22"/>
      <c r="AC6" s="22"/>
      <c r="AD6" s="22"/>
      <c r="AE6" s="23"/>
      <c r="AF6" s="23"/>
      <c r="AH6" s="11"/>
      <c r="AI6" s="308"/>
      <c r="AJ6" s="308"/>
      <c r="AK6" s="308"/>
      <c r="AL6" s="308"/>
      <c r="AM6" s="308"/>
      <c r="AN6" s="308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58"/>
      <c r="BM6" s="2"/>
      <c r="BN6" s="11"/>
      <c r="BO6" s="11"/>
      <c r="BP6" s="11"/>
      <c r="BQ6" s="11"/>
      <c r="BR6" s="11"/>
      <c r="BS6" s="11"/>
      <c r="BT6" s="11"/>
      <c r="BU6" s="11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</row>
    <row r="7" spans="1:99" s="8" customFormat="1">
      <c r="A7" s="28"/>
      <c r="J7" s="29"/>
      <c r="K7" s="29"/>
      <c r="L7" s="29"/>
      <c r="M7" s="29"/>
      <c r="N7" s="29"/>
      <c r="Q7" s="30"/>
      <c r="R7" s="31"/>
      <c r="S7" s="31"/>
      <c r="T7" s="272"/>
      <c r="U7" s="272"/>
      <c r="V7" s="272"/>
      <c r="W7" s="309" t="s">
        <v>105</v>
      </c>
      <c r="X7" s="309"/>
      <c r="Y7" s="309"/>
      <c r="Z7" s="309"/>
      <c r="AA7" s="31"/>
      <c r="AB7" s="31"/>
      <c r="AC7" s="31"/>
      <c r="AD7" s="31"/>
      <c r="AE7" s="23"/>
      <c r="AF7" s="23"/>
      <c r="AI7" s="32"/>
      <c r="AJ7" s="32"/>
      <c r="AK7" s="32"/>
      <c r="AL7" s="32"/>
      <c r="AM7" s="32"/>
      <c r="AN7" s="32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58"/>
      <c r="BM7" s="2"/>
      <c r="BN7" s="11"/>
      <c r="BO7" s="11"/>
      <c r="BP7" s="11"/>
      <c r="BQ7" s="11"/>
      <c r="BR7" s="11"/>
      <c r="BS7" s="11"/>
      <c r="BT7" s="11"/>
      <c r="BU7" s="11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</row>
    <row r="8" spans="1:99" s="8" customFormat="1" ht="18" customHeight="1">
      <c r="A8" s="3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34"/>
      <c r="AF8" s="34"/>
      <c r="AI8" s="32"/>
      <c r="AJ8" s="32"/>
      <c r="AK8" s="32"/>
      <c r="AL8" s="32"/>
      <c r="AM8" s="32"/>
      <c r="AN8" s="32"/>
      <c r="AO8" s="32"/>
      <c r="AP8" s="32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58"/>
      <c r="BM8" s="2"/>
      <c r="BN8" s="11"/>
      <c r="BO8" s="11"/>
      <c r="BP8" s="11"/>
      <c r="BQ8" s="11"/>
      <c r="BR8" s="11"/>
      <c r="BS8" s="11"/>
      <c r="BT8" s="11"/>
      <c r="BU8" s="11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</row>
    <row r="9" spans="1:99" s="37" customFormat="1" ht="18" customHeight="1">
      <c r="A9" s="3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35"/>
      <c r="AF9" s="34"/>
      <c r="AG9" s="8"/>
      <c r="AH9" s="8"/>
      <c r="AI9" s="36"/>
      <c r="AJ9" s="36"/>
      <c r="AK9" s="36"/>
      <c r="AL9" s="36"/>
      <c r="AM9" s="36"/>
      <c r="AN9" s="36"/>
      <c r="AO9" s="10"/>
      <c r="AP9" s="11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58"/>
      <c r="BM9" s="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</row>
    <row r="10" spans="1:99" s="40" customFormat="1" ht="18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5"/>
      <c r="AF10" s="34"/>
      <c r="AG10" s="8"/>
      <c r="AH10" s="8"/>
      <c r="AI10" s="36"/>
      <c r="AJ10" s="36"/>
      <c r="AK10" s="36"/>
      <c r="AL10" s="36"/>
      <c r="AM10" s="36"/>
      <c r="AN10" s="36"/>
      <c r="AO10" s="10"/>
      <c r="AP10" s="1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58"/>
      <c r="BM10" s="2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</row>
    <row r="11" spans="1:99" s="42" customFormat="1" ht="18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5"/>
      <c r="AF11" s="34"/>
      <c r="AG11" s="8"/>
      <c r="AH11" s="8"/>
      <c r="AI11" s="36"/>
      <c r="AJ11" s="36"/>
      <c r="AK11" s="36"/>
      <c r="AL11" s="36"/>
      <c r="AM11" s="36"/>
      <c r="AN11" s="36"/>
      <c r="AO11" s="10"/>
      <c r="AP11" s="11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/>
      <c r="BM11" s="2"/>
      <c r="BN11" s="2"/>
      <c r="BO11" s="2"/>
      <c r="BP11" s="2"/>
      <c r="BQ11" s="2"/>
      <c r="BR11" s="2"/>
      <c r="BS11" s="2"/>
      <c r="BT11" s="2"/>
      <c r="BU11" s="2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</row>
    <row r="12" spans="1:99" s="42" customFormat="1" ht="18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44"/>
      <c r="AF12" s="23"/>
      <c r="AG12" s="8"/>
      <c r="AH12" s="8"/>
      <c r="AI12" s="36"/>
      <c r="AJ12" s="36"/>
      <c r="AK12" s="36"/>
      <c r="AL12" s="36"/>
      <c r="AM12" s="36"/>
      <c r="AN12" s="36"/>
      <c r="AO12" s="40"/>
      <c r="AP12" s="40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11"/>
      <c r="BN12" s="2"/>
      <c r="BO12" s="2"/>
      <c r="BP12" s="2"/>
      <c r="BQ12" s="2"/>
      <c r="BR12" s="2"/>
      <c r="BS12" s="2"/>
      <c r="BT12" s="2"/>
      <c r="BU12" s="2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</row>
    <row r="13" spans="1:99" s="8" customFormat="1" ht="18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4"/>
      <c r="AF13" s="23"/>
      <c r="AI13" s="36"/>
      <c r="AJ13" s="36"/>
      <c r="AK13" s="36"/>
      <c r="AL13" s="36"/>
      <c r="AM13" s="36"/>
      <c r="AN13" s="36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59"/>
      <c r="BM13" s="11"/>
      <c r="BN13" s="11"/>
      <c r="BO13" s="11"/>
      <c r="BP13" s="11"/>
      <c r="BQ13" s="11"/>
      <c r="BR13" s="11"/>
      <c r="BS13" s="11"/>
      <c r="BT13" s="11"/>
      <c r="BU13" s="11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</row>
    <row r="14" spans="1:99" s="8" customFormat="1" ht="18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4"/>
      <c r="AF14" s="23"/>
      <c r="AI14" s="36"/>
      <c r="AJ14" s="36"/>
      <c r="AK14" s="36"/>
      <c r="AL14" s="36"/>
      <c r="AM14" s="36"/>
      <c r="AN14" s="36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59"/>
      <c r="BM14" s="11"/>
      <c r="BN14" s="11"/>
      <c r="BO14" s="11"/>
      <c r="BP14" s="11"/>
      <c r="BQ14" s="11"/>
      <c r="BR14" s="11"/>
      <c r="BS14" s="11"/>
      <c r="BT14" s="11"/>
      <c r="BU14" s="11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</row>
    <row r="15" spans="1:99" s="8" customFormat="1" ht="18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4"/>
      <c r="AF15" s="23"/>
      <c r="AI15" s="36"/>
      <c r="AJ15" s="36"/>
      <c r="AK15" s="36"/>
      <c r="AL15" s="23"/>
      <c r="AM15" s="36"/>
      <c r="AN15" s="36"/>
      <c r="AO15" s="2"/>
      <c r="AP15" s="2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58"/>
      <c r="BM15" s="2"/>
      <c r="BN15" s="11"/>
      <c r="BO15" s="11"/>
      <c r="BP15" s="11"/>
      <c r="BQ15" s="11"/>
      <c r="BR15" s="11"/>
      <c r="BS15" s="11"/>
      <c r="BT15" s="11"/>
      <c r="BU15" s="11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</row>
    <row r="16" spans="1:99" s="8" customFormat="1" ht="18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4"/>
      <c r="AF16" s="23"/>
      <c r="AI16" s="36"/>
      <c r="AJ16" s="36"/>
      <c r="AK16" s="36"/>
      <c r="AL16" s="23"/>
      <c r="AM16" s="36"/>
      <c r="AN16" s="36"/>
      <c r="AO16" s="2"/>
      <c r="AP16" s="2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60"/>
      <c r="BM16" s="32"/>
      <c r="BN16" s="11"/>
      <c r="BO16" s="11"/>
      <c r="BP16" s="11"/>
      <c r="BQ16" s="11"/>
      <c r="BR16" s="11"/>
      <c r="BS16" s="11"/>
      <c r="BT16" s="11"/>
      <c r="BU16" s="11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</row>
    <row r="17" spans="1:99" s="8" customFormat="1" ht="18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4"/>
      <c r="AF17" s="23"/>
      <c r="AI17" s="36"/>
      <c r="AJ17" s="36"/>
      <c r="AK17" s="36"/>
      <c r="AL17" s="23"/>
      <c r="AM17" s="36"/>
      <c r="AN17" s="36"/>
      <c r="AO17" s="2"/>
      <c r="AP17" s="2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59"/>
      <c r="BM17" s="11"/>
      <c r="BN17" s="11"/>
      <c r="BO17" s="11"/>
      <c r="BP17" s="11"/>
      <c r="BQ17" s="11"/>
      <c r="BR17" s="11"/>
      <c r="BS17" s="11"/>
      <c r="BT17" s="11"/>
      <c r="BU17" s="11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</row>
    <row r="18" spans="1:99" s="8" customFormat="1" ht="12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4"/>
      <c r="AF18" s="23"/>
      <c r="AH18" s="11"/>
      <c r="AI18" s="36"/>
      <c r="AJ18" s="36"/>
      <c r="AK18" s="36"/>
      <c r="AL18" s="23"/>
      <c r="AM18" s="36"/>
      <c r="AN18" s="36"/>
      <c r="AO18" s="2"/>
      <c r="AP18" s="2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59"/>
      <c r="BM18" s="11"/>
      <c r="BN18" s="11"/>
      <c r="BO18" s="11"/>
      <c r="BP18" s="11"/>
      <c r="BQ18" s="11"/>
      <c r="BR18" s="11"/>
      <c r="BS18" s="11"/>
      <c r="BT18" s="11"/>
      <c r="BU18" s="11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</row>
    <row r="19" spans="1:99">
      <c r="A19" s="46" t="s">
        <v>163</v>
      </c>
      <c r="BL19" s="59"/>
      <c r="BM19" s="11"/>
    </row>
    <row r="20" spans="1:99">
      <c r="AP20" s="2" t="s">
        <v>13</v>
      </c>
      <c r="BL20" s="59"/>
      <c r="BM20" s="11"/>
    </row>
    <row r="21" spans="1:99">
      <c r="AP21" s="2" t="s">
        <v>13</v>
      </c>
      <c r="BL21" s="59"/>
      <c r="BM21" s="11"/>
    </row>
    <row r="22" spans="1:99">
      <c r="AP22" s="2" t="s">
        <v>13</v>
      </c>
      <c r="BL22" s="59"/>
      <c r="BM22" s="11"/>
    </row>
    <row r="23" spans="1:99">
      <c r="AO23" s="8"/>
      <c r="AP23" s="8" t="s">
        <v>13</v>
      </c>
      <c r="BL23" s="61"/>
      <c r="BM23" s="41"/>
    </row>
    <row r="24" spans="1:99">
      <c r="AO24" s="42"/>
      <c r="AP24" s="42" t="s">
        <v>13</v>
      </c>
      <c r="BL24" s="58"/>
    </row>
    <row r="25" spans="1:99">
      <c r="AO25" s="11"/>
      <c r="AP25" s="11" t="s">
        <v>13</v>
      </c>
      <c r="BL25" s="59"/>
      <c r="BM25" s="11"/>
    </row>
    <row r="26" spans="1:99">
      <c r="AO26" s="10"/>
      <c r="AP26" s="11" t="s">
        <v>13</v>
      </c>
      <c r="BL26" s="59"/>
      <c r="BM26" s="11"/>
    </row>
    <row r="27" spans="1:99">
      <c r="AO27" s="10"/>
      <c r="AP27" s="11" t="s">
        <v>13</v>
      </c>
      <c r="BL27" s="59"/>
      <c r="BM27" s="11"/>
    </row>
    <row r="28" spans="1:99">
      <c r="AO28" s="11"/>
      <c r="AP28" s="11" t="s">
        <v>13</v>
      </c>
      <c r="BL28" s="58"/>
    </row>
    <row r="29" spans="1:99">
      <c r="AO29" s="42"/>
      <c r="AP29" s="42" t="s">
        <v>13</v>
      </c>
      <c r="BL29" s="58"/>
    </row>
    <row r="30" spans="1:99">
      <c r="AO30" s="8"/>
      <c r="AP30" s="8" t="s">
        <v>13</v>
      </c>
      <c r="BL30" s="58"/>
    </row>
    <row r="31" spans="1:99">
      <c r="AP31" s="2" t="s">
        <v>13</v>
      </c>
      <c r="BL31" s="58"/>
    </row>
    <row r="32" spans="1:99">
      <c r="AP32" s="2" t="s">
        <v>13</v>
      </c>
      <c r="BL32" s="58"/>
    </row>
    <row r="33" spans="1:64">
      <c r="AP33" s="2" t="s">
        <v>13</v>
      </c>
      <c r="BL33" s="58"/>
    </row>
    <row r="34" spans="1:64">
      <c r="AP34" s="2" t="s">
        <v>13</v>
      </c>
      <c r="BL34" s="58"/>
    </row>
    <row r="35" spans="1:64">
      <c r="AP35" s="2" t="s">
        <v>13</v>
      </c>
      <c r="BL35" s="58"/>
    </row>
    <row r="41" spans="1:64" s="2" customFormat="1" ht="11.25">
      <c r="A41" s="46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  <c r="P41" s="49"/>
      <c r="Q41" s="49"/>
      <c r="R41" s="49"/>
      <c r="S41" s="49"/>
      <c r="T41" s="39"/>
      <c r="U41" s="39"/>
      <c r="V41" s="310"/>
      <c r="W41" s="310"/>
      <c r="X41" s="310"/>
      <c r="Y41" s="310"/>
      <c r="Z41" s="310"/>
      <c r="AA41" s="310"/>
      <c r="AB41" s="310"/>
      <c r="AC41" s="310"/>
      <c r="AD41" s="310"/>
    </row>
    <row r="42" spans="1:64" s="2" customFormat="1" ht="10.5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64" s="2" customFormat="1">
      <c r="A43" s="3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47"/>
      <c r="P43" s="47"/>
      <c r="Q43" s="47"/>
      <c r="R43" s="47"/>
      <c r="S43" s="47"/>
      <c r="T43" s="47"/>
      <c r="U43" s="47"/>
      <c r="V43" s="51"/>
      <c r="W43" s="51"/>
      <c r="X43" s="51"/>
      <c r="Y43" s="51"/>
      <c r="Z43" s="51"/>
      <c r="AA43" s="51"/>
      <c r="AB43" s="51"/>
      <c r="AC43" s="3"/>
      <c r="AD43" s="3"/>
    </row>
    <row r="44" spans="1:64" s="2" customFormat="1" ht="10.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</row>
    <row r="49" spans="23:32">
      <c r="W49" s="274"/>
      <c r="X49" s="274"/>
      <c r="Y49" s="274"/>
      <c r="Z49" s="274"/>
      <c r="AA49" s="274"/>
      <c r="AB49" s="274"/>
      <c r="AC49" s="274"/>
      <c r="AD49" s="274"/>
      <c r="AE49" s="275"/>
      <c r="AF49" s="275"/>
    </row>
  </sheetData>
  <mergeCells count="3">
    <mergeCell ref="AI6:AN6"/>
    <mergeCell ref="V41:AD41"/>
    <mergeCell ref="W7:Z7"/>
  </mergeCells>
  <conditionalFormatting sqref="B5:R5 U5">
    <cfRule type="cellIs" dxfId="39" priority="37" operator="lessThan">
      <formula>0</formula>
    </cfRule>
    <cfRule type="cellIs" dxfId="38" priority="38" operator="greaterThan">
      <formula>0</formula>
    </cfRule>
    <cfRule type="cellIs" priority="39" operator="equal">
      <formula>0</formula>
    </cfRule>
  </conditionalFormatting>
  <conditionalFormatting sqref="S5">
    <cfRule type="cellIs" dxfId="37" priority="31" operator="lessThan">
      <formula>0</formula>
    </cfRule>
    <cfRule type="cellIs" dxfId="36" priority="32" operator="greaterThan">
      <formula>0</formula>
    </cfRule>
    <cfRule type="cellIs" priority="33" operator="equal">
      <formula>0</formula>
    </cfRule>
  </conditionalFormatting>
  <conditionalFormatting sqref="T5">
    <cfRule type="cellIs" dxfId="35" priority="28" operator="lessThan">
      <formula>0</formula>
    </cfRule>
    <cfRule type="cellIs" dxfId="34" priority="29" operator="greaterThan">
      <formula>0</formula>
    </cfRule>
    <cfRule type="cellIs" priority="30" operator="equal">
      <formula>0</formula>
    </cfRule>
  </conditionalFormatting>
  <conditionalFormatting sqref="X3:X4">
    <cfRule type="cellIs" dxfId="33" priority="25" operator="lessThan">
      <formula>0</formula>
    </cfRule>
    <cfRule type="cellIs" dxfId="32" priority="26" operator="greaterThan">
      <formula>0</formula>
    </cfRule>
    <cfRule type="cellIs" priority="27" operator="equal">
      <formula>0</formula>
    </cfRule>
  </conditionalFormatting>
  <conditionalFormatting sqref="W3:W4">
    <cfRule type="cellIs" dxfId="31" priority="22" operator="lessThan">
      <formula>0</formula>
    </cfRule>
    <cfRule type="cellIs" dxfId="30" priority="23" operator="greaterThan">
      <formula>0</formula>
    </cfRule>
    <cfRule type="cellIs" priority="24" operator="equal">
      <formula>0</formula>
    </cfRule>
  </conditionalFormatting>
  <conditionalFormatting sqref="V5">
    <cfRule type="cellIs" dxfId="29" priority="13" operator="lessThan">
      <formula>0</formula>
    </cfRule>
    <cfRule type="cellIs" dxfId="28" priority="14" operator="greaterThan">
      <formula>0</formula>
    </cfRule>
    <cfRule type="cellIs" priority="15" operator="equal">
      <formula>0</formula>
    </cfRule>
  </conditionalFormatting>
  <conditionalFormatting sqref="Z3">
    <cfRule type="cellIs" dxfId="27" priority="10" operator="lessThan">
      <formula>0</formula>
    </cfRule>
    <cfRule type="cellIs" dxfId="26" priority="11" operator="greaterThan">
      <formula>0</formula>
    </cfRule>
    <cfRule type="cellIs" priority="12" operator="equal">
      <formula>0</formula>
    </cfRule>
  </conditionalFormatting>
  <conditionalFormatting sqref="Y3">
    <cfRule type="cellIs" dxfId="25" priority="7" operator="lessThan">
      <formula>0</formula>
    </cfRule>
    <cfRule type="cellIs" dxfId="24" priority="8" operator="greaterThan">
      <formula>0</formula>
    </cfRule>
    <cfRule type="cellIs" priority="9" operator="equal">
      <formula>0</formula>
    </cfRule>
  </conditionalFormatting>
  <conditionalFormatting sqref="Z4">
    <cfRule type="cellIs" dxfId="23" priority="4" operator="lessThan">
      <formula>0</formula>
    </cfRule>
    <cfRule type="cellIs" dxfId="22" priority="5" operator="greaterThan">
      <formula>0</formula>
    </cfRule>
    <cfRule type="cellIs" priority="6" operator="equal">
      <formula>0</formula>
    </cfRule>
  </conditionalFormatting>
  <conditionalFormatting sqref="Y4">
    <cfRule type="cellIs" dxfId="21" priority="1" operator="lessThan">
      <formula>0</formula>
    </cfRule>
    <cfRule type="cellIs" dxfId="20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27559055118110237" header="0.15748031496062992" footer="0.15748031496062992"/>
  <pageSetup paperSize="9" scale="45" orientation="landscape" r:id="rId1"/>
  <headerFooter alignWithMargins="0">
    <oddFooter>&amp;C&amp;9Pág. &amp;P de &amp;N</oddFooter>
  </headerFooter>
  <colBreaks count="1" manualBreakCount="1">
    <brk id="21" max="19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49"/>
  <sheetViews>
    <sheetView showGridLines="0" zoomScaleNormal="100" workbookViewId="0">
      <pane xSplit="1" ySplit="1" topLeftCell="B2" activePane="bottomRight" state="frozen"/>
      <selection activeCell="I8" sqref="I8"/>
      <selection pane="topRight" activeCell="I8" sqref="I8"/>
      <selection pane="bottomLeft" activeCell="I8" sqref="I8"/>
      <selection pane="bottomRight"/>
    </sheetView>
  </sheetViews>
  <sheetFormatPr defaultRowHeight="12.75"/>
  <cols>
    <col min="1" max="1" width="47" style="55" customWidth="1"/>
    <col min="2" max="21" width="10.5703125" style="47" customWidth="1"/>
    <col min="22" max="26" width="11.140625" style="47" customWidth="1"/>
    <col min="27" max="30" width="7.28515625" style="47" customWidth="1"/>
    <col min="31" max="32" width="8.28515625" style="2" bestFit="1" customWidth="1"/>
    <col min="33" max="33" width="10" style="2" bestFit="1" customWidth="1"/>
    <col min="34" max="34" width="7.140625" style="2" customWidth="1"/>
    <col min="35" max="35" width="8.85546875" style="2" customWidth="1"/>
    <col min="36" max="40" width="9.140625" style="2" bestFit="1" customWidth="1"/>
    <col min="41" max="41" width="11.7109375" style="2" customWidth="1"/>
    <col min="42" max="99" width="9.140625" style="2"/>
    <col min="100" max="16384" width="9.140625" style="3"/>
  </cols>
  <sheetData>
    <row r="1" spans="1:99" ht="31.5" customHeight="1">
      <c r="A1" s="1" t="s">
        <v>232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24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99" s="8" customFormat="1" ht="31.5" customHeight="1">
      <c r="A2" s="4" t="s">
        <v>123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6" t="s">
        <v>3</v>
      </c>
      <c r="W2" s="94" t="s">
        <v>166</v>
      </c>
      <c r="X2" s="94" t="s">
        <v>165</v>
      </c>
      <c r="Y2" s="271" t="s">
        <v>208</v>
      </c>
      <c r="Z2" s="271" t="s">
        <v>207</v>
      </c>
      <c r="AA2" s="7"/>
      <c r="AB2" s="7"/>
      <c r="AC2" s="7"/>
      <c r="AD2" s="7"/>
      <c r="AE2" s="7"/>
      <c r="AF2" s="7"/>
      <c r="AG2" s="7"/>
      <c r="AI2" s="9"/>
      <c r="AJ2" s="9"/>
      <c r="AK2" s="9"/>
      <c r="AL2" s="9"/>
      <c r="AM2" s="9"/>
      <c r="AN2" s="9"/>
      <c r="AO2" s="2"/>
      <c r="AP2" s="2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</row>
    <row r="3" spans="1:99" s="8" customFormat="1" ht="27" customHeight="1">
      <c r="A3" s="56" t="s">
        <v>10</v>
      </c>
      <c r="B3" s="57">
        <v>776.48786900000005</v>
      </c>
      <c r="C3" s="57">
        <v>804.54102399999999</v>
      </c>
      <c r="D3" s="57">
        <v>859.14774999999997</v>
      </c>
      <c r="E3" s="57">
        <v>950.52106800000001</v>
      </c>
      <c r="F3" s="57">
        <v>929.07033000000001</v>
      </c>
      <c r="G3" s="57">
        <v>941.43898000000002</v>
      </c>
      <c r="H3" s="57">
        <v>1050.499176</v>
      </c>
      <c r="I3" s="57">
        <v>1119.5743050000001</v>
      </c>
      <c r="J3" s="57">
        <v>1158.688985</v>
      </c>
      <c r="K3" s="57">
        <v>1118.465944</v>
      </c>
      <c r="L3" s="57">
        <v>1474.1564699999999</v>
      </c>
      <c r="M3" s="57">
        <v>1572.2115200000001</v>
      </c>
      <c r="N3" s="57">
        <v>1601.243062</v>
      </c>
      <c r="O3" s="57">
        <v>1696.9774849999999</v>
      </c>
      <c r="P3" s="57">
        <v>1707.8326420000001</v>
      </c>
      <c r="Q3" s="57">
        <v>1762.072461</v>
      </c>
      <c r="R3" s="57">
        <v>1776.7279140000001</v>
      </c>
      <c r="S3" s="57">
        <v>1842.1466820000001</v>
      </c>
      <c r="T3" s="14">
        <v>1954.8957990000001</v>
      </c>
      <c r="U3" s="14">
        <v>1961.6244389999999</v>
      </c>
      <c r="V3" s="15">
        <f>AVERAGE(B3:U3)</f>
        <v>1352.9161952499999</v>
      </c>
      <c r="W3" s="95">
        <f>(U3/B3)^(1/20)-1</f>
        <v>4.7427710763553454E-2</v>
      </c>
      <c r="X3" s="95">
        <f>(U3-B3)/B3</f>
        <v>1.5262782811098878</v>
      </c>
      <c r="Y3" s="95">
        <f>(U3/L3)^(1/10)-1</f>
        <v>2.8980697727000848E-2</v>
      </c>
      <c r="Z3" s="95">
        <f>(U3-L3)/L3</f>
        <v>0.33067586712827035</v>
      </c>
      <c r="AA3" s="14"/>
      <c r="AB3" s="14"/>
      <c r="AC3" s="14"/>
      <c r="AD3" s="14"/>
      <c r="AE3" s="7"/>
      <c r="AF3" s="7"/>
      <c r="AG3" s="7"/>
      <c r="AO3" s="2"/>
      <c r="AP3" s="2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58"/>
      <c r="BM3" s="2"/>
      <c r="BN3" s="11"/>
      <c r="BO3" s="11"/>
      <c r="BP3" s="11"/>
      <c r="BQ3" s="11"/>
      <c r="BR3" s="11"/>
      <c r="BS3" s="11"/>
      <c r="BT3" s="11"/>
      <c r="BU3" s="11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</row>
    <row r="4" spans="1:99" s="8" customFormat="1" ht="27" customHeight="1">
      <c r="A4" s="56" t="s">
        <v>11</v>
      </c>
      <c r="B4" s="57">
        <v>885.45548199999996</v>
      </c>
      <c r="C4" s="57">
        <v>935.835418</v>
      </c>
      <c r="D4" s="57">
        <v>946.09276999999997</v>
      </c>
      <c r="E4" s="57">
        <v>941.42293400000005</v>
      </c>
      <c r="F4" s="57">
        <v>965.26821399999994</v>
      </c>
      <c r="G4" s="57">
        <v>978.10788400000001</v>
      </c>
      <c r="H4" s="57">
        <v>1038.9789519999999</v>
      </c>
      <c r="I4" s="57">
        <v>1136.1406930000001</v>
      </c>
      <c r="J4" s="57">
        <v>1135.720581</v>
      </c>
      <c r="K4" s="57">
        <v>1051.060563</v>
      </c>
      <c r="L4" s="57">
        <v>1118.5718429999999</v>
      </c>
      <c r="M4" s="57">
        <v>1132.1380770000001</v>
      </c>
      <c r="N4" s="57">
        <v>924.99701000000005</v>
      </c>
      <c r="O4" s="57">
        <v>945.95211300000005</v>
      </c>
      <c r="P4" s="57">
        <v>987.10651800000005</v>
      </c>
      <c r="Q4" s="57">
        <v>1010.4169300000001</v>
      </c>
      <c r="R4" s="57">
        <v>984.9940180000001</v>
      </c>
      <c r="S4" s="57">
        <v>1050.289074</v>
      </c>
      <c r="T4" s="14">
        <v>1108.034903</v>
      </c>
      <c r="U4" s="14">
        <v>1109.1523189999998</v>
      </c>
      <c r="V4" s="15">
        <f>AVERAGE(B4:U4)</f>
        <v>1019.2868148000001</v>
      </c>
      <c r="W4" s="150">
        <f>(U4/B4)^(1/20)-1</f>
        <v>1.132611745922496E-2</v>
      </c>
      <c r="X4" s="150">
        <f>(U4-B4)/B4</f>
        <v>0.25263476430766496</v>
      </c>
      <c r="Y4" s="150">
        <f>(U4/L4)^(1/10)-1</f>
        <v>-8.4531096794171479E-4</v>
      </c>
      <c r="Z4" s="150">
        <f>(U4-L4)/L4</f>
        <v>-8.4210272759388041E-3</v>
      </c>
      <c r="AA4" s="14"/>
      <c r="AB4" s="14"/>
      <c r="AC4" s="14"/>
      <c r="AD4" s="14"/>
      <c r="AE4" s="7"/>
      <c r="AF4" s="7"/>
      <c r="AG4" s="7"/>
      <c r="AH4" s="11"/>
      <c r="AO4" s="2"/>
      <c r="AP4" s="2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58"/>
      <c r="BM4" s="2"/>
      <c r="BN4" s="11"/>
      <c r="BO4" s="11"/>
      <c r="BP4" s="11"/>
      <c r="BQ4" s="11"/>
      <c r="BR4" s="11"/>
      <c r="BS4" s="11"/>
      <c r="BT4" s="11"/>
      <c r="BU4" s="11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</row>
    <row r="5" spans="1:99" s="8" customFormat="1" ht="19.5" customHeight="1">
      <c r="A5" s="19" t="s">
        <v>6</v>
      </c>
      <c r="B5" s="20">
        <f t="shared" ref="B5:R5" si="0">B3-B4</f>
        <v>-108.96761299999991</v>
      </c>
      <c r="C5" s="20">
        <f t="shared" si="0"/>
        <v>-131.29439400000001</v>
      </c>
      <c r="D5" s="20">
        <f t="shared" si="0"/>
        <v>-86.94502</v>
      </c>
      <c r="E5" s="20">
        <f t="shared" si="0"/>
        <v>9.0981339999999591</v>
      </c>
      <c r="F5" s="20">
        <f t="shared" si="0"/>
        <v>-36.197883999999931</v>
      </c>
      <c r="G5" s="20">
        <f t="shared" si="0"/>
        <v>-36.668903999999998</v>
      </c>
      <c r="H5" s="20">
        <f t="shared" si="0"/>
        <v>11.520224000000098</v>
      </c>
      <c r="I5" s="20">
        <f t="shared" si="0"/>
        <v>-16.566387999999961</v>
      </c>
      <c r="J5" s="20">
        <f t="shared" si="0"/>
        <v>22.968403999999964</v>
      </c>
      <c r="K5" s="20">
        <f t="shared" si="0"/>
        <v>67.405381000000034</v>
      </c>
      <c r="L5" s="20">
        <f t="shared" si="0"/>
        <v>355.58462699999995</v>
      </c>
      <c r="M5" s="20">
        <f t="shared" si="0"/>
        <v>440.073443</v>
      </c>
      <c r="N5" s="20">
        <f t="shared" si="0"/>
        <v>676.24605199999996</v>
      </c>
      <c r="O5" s="20">
        <f t="shared" si="0"/>
        <v>751.02537199999983</v>
      </c>
      <c r="P5" s="20">
        <f t="shared" si="0"/>
        <v>720.72612400000003</v>
      </c>
      <c r="Q5" s="20">
        <f t="shared" si="0"/>
        <v>751.65553099999988</v>
      </c>
      <c r="R5" s="20">
        <f t="shared" si="0"/>
        <v>791.73389599999996</v>
      </c>
      <c r="S5" s="20">
        <f>S3-S4</f>
        <v>791.85760800000003</v>
      </c>
      <c r="T5" s="20">
        <f>T3-T4</f>
        <v>846.86089600000014</v>
      </c>
      <c r="U5" s="20">
        <f t="shared" ref="U5" si="1">U3-U4</f>
        <v>852.47212000000013</v>
      </c>
      <c r="V5" s="21">
        <f>V3-V4</f>
        <v>333.62938044999976</v>
      </c>
      <c r="W5" s="98"/>
      <c r="X5" s="98"/>
      <c r="Y5" s="22"/>
      <c r="Z5" s="14"/>
      <c r="AA5" s="14"/>
      <c r="AB5" s="14"/>
      <c r="AC5" s="14"/>
      <c r="AD5" s="14"/>
      <c r="AE5" s="23"/>
      <c r="AF5" s="23"/>
      <c r="AH5" s="11"/>
      <c r="AI5" s="24"/>
      <c r="AJ5" s="24"/>
      <c r="AK5" s="24"/>
      <c r="AL5" s="24"/>
      <c r="AM5" s="24"/>
      <c r="AO5" s="2"/>
      <c r="AP5" s="2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58"/>
      <c r="BM5" s="2"/>
      <c r="BN5" s="11"/>
      <c r="BO5" s="11"/>
      <c r="BP5" s="11"/>
      <c r="BQ5" s="11"/>
      <c r="BR5" s="11"/>
      <c r="BS5" s="11"/>
      <c r="BT5" s="11"/>
      <c r="BU5" s="11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</row>
    <row r="6" spans="1:99" s="8" customFormat="1" ht="19.5" customHeight="1">
      <c r="A6" s="25" t="s">
        <v>7</v>
      </c>
      <c r="B6" s="26">
        <f t="shared" ref="B6:R6" si="2">B3/B4</f>
        <v>0.87693609084234014</v>
      </c>
      <c r="C6" s="26">
        <f t="shared" si="2"/>
        <v>0.859703542444896</v>
      </c>
      <c r="D6" s="26">
        <f t="shared" si="2"/>
        <v>0.90810095716089234</v>
      </c>
      <c r="E6" s="26">
        <f t="shared" si="2"/>
        <v>1.0096642366267232</v>
      </c>
      <c r="F6" s="26">
        <f t="shared" si="2"/>
        <v>0.96249966229593475</v>
      </c>
      <c r="G6" s="26">
        <f t="shared" si="2"/>
        <v>0.96251036864150252</v>
      </c>
      <c r="H6" s="26">
        <f t="shared" si="2"/>
        <v>1.0110880244280445</v>
      </c>
      <c r="I6" s="26">
        <f t="shared" si="2"/>
        <v>0.98541871785592317</v>
      </c>
      <c r="J6" s="26">
        <f t="shared" si="2"/>
        <v>1.0202236398496682</v>
      </c>
      <c r="K6" s="26">
        <f t="shared" si="2"/>
        <v>1.0641308249713104</v>
      </c>
      <c r="L6" s="26">
        <f t="shared" si="2"/>
        <v>1.317891630497622</v>
      </c>
      <c r="M6" s="26">
        <f t="shared" si="2"/>
        <v>1.3887100451264125</v>
      </c>
      <c r="N6" s="26">
        <f t="shared" si="2"/>
        <v>1.7310791761370126</v>
      </c>
      <c r="O6" s="26">
        <f t="shared" si="2"/>
        <v>1.7939359315115773</v>
      </c>
      <c r="P6" s="26">
        <f t="shared" si="2"/>
        <v>1.730140173180378</v>
      </c>
      <c r="Q6" s="26">
        <f t="shared" si="2"/>
        <v>1.7439063110314272</v>
      </c>
      <c r="R6" s="26">
        <f t="shared" si="2"/>
        <v>1.8037956388888443</v>
      </c>
      <c r="S6" s="26">
        <f>S3/S4</f>
        <v>1.7539425360146135</v>
      </c>
      <c r="T6" s="26">
        <f>T3/T4</f>
        <v>1.7642908122362642</v>
      </c>
      <c r="U6" s="26">
        <f t="shared" ref="U6" si="3">U3/U4</f>
        <v>1.768579847327534</v>
      </c>
      <c r="V6" s="27">
        <f>V3/V4</f>
        <v>1.3273164879656203</v>
      </c>
      <c r="W6" s="98"/>
      <c r="X6" s="98"/>
      <c r="Y6" s="22"/>
      <c r="Z6" s="22"/>
      <c r="AA6" s="22"/>
      <c r="AB6" s="22"/>
      <c r="AC6" s="22"/>
      <c r="AD6" s="22"/>
      <c r="AE6" s="23"/>
      <c r="AF6" s="23"/>
      <c r="AH6" s="11"/>
      <c r="AI6" s="308"/>
      <c r="AJ6" s="308"/>
      <c r="AK6" s="308"/>
      <c r="AL6" s="308"/>
      <c r="AM6" s="308"/>
      <c r="AN6" s="308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58"/>
      <c r="BM6" s="2"/>
      <c r="BN6" s="11"/>
      <c r="BO6" s="11"/>
      <c r="BP6" s="11"/>
      <c r="BQ6" s="11"/>
      <c r="BR6" s="11"/>
      <c r="BS6" s="11"/>
      <c r="BT6" s="11"/>
      <c r="BU6" s="11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</row>
    <row r="7" spans="1:99" s="8" customFormat="1">
      <c r="A7" s="28"/>
      <c r="J7" s="29"/>
      <c r="K7" s="29"/>
      <c r="L7" s="29"/>
      <c r="M7" s="29"/>
      <c r="N7" s="29"/>
      <c r="Q7" s="30"/>
      <c r="R7" s="31"/>
      <c r="S7" s="31"/>
      <c r="T7" s="272"/>
      <c r="U7" s="272"/>
      <c r="V7" s="272"/>
      <c r="W7" s="309" t="s">
        <v>105</v>
      </c>
      <c r="X7" s="309"/>
      <c r="Y7" s="309"/>
      <c r="Z7" s="309"/>
      <c r="AA7" s="31"/>
      <c r="AB7" s="31"/>
      <c r="AC7" s="31"/>
      <c r="AD7" s="31"/>
      <c r="AE7" s="23"/>
      <c r="AF7" s="23"/>
      <c r="AI7" s="32"/>
      <c r="AJ7" s="32"/>
      <c r="AK7" s="32"/>
      <c r="AL7" s="32"/>
      <c r="AM7" s="32"/>
      <c r="AN7" s="32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58"/>
      <c r="BM7" s="2"/>
      <c r="BN7" s="11"/>
      <c r="BO7" s="11"/>
      <c r="BP7" s="11"/>
      <c r="BQ7" s="11"/>
      <c r="BR7" s="11"/>
      <c r="BS7" s="11"/>
      <c r="BT7" s="11"/>
      <c r="BU7" s="11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</row>
    <row r="8" spans="1:99" s="8" customFormat="1" ht="18" customHeight="1">
      <c r="A8" s="3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34"/>
      <c r="AF8" s="34"/>
      <c r="AI8" s="32"/>
      <c r="AJ8" s="32"/>
      <c r="AK8" s="32"/>
      <c r="AL8" s="32"/>
      <c r="AM8" s="32"/>
      <c r="AN8" s="32"/>
      <c r="AO8" s="32"/>
      <c r="AP8" s="32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58"/>
      <c r="BM8" s="2"/>
      <c r="BN8" s="11"/>
      <c r="BO8" s="11"/>
      <c r="BP8" s="11"/>
      <c r="BQ8" s="11"/>
      <c r="BR8" s="11"/>
      <c r="BS8" s="11"/>
      <c r="BT8" s="11"/>
      <c r="BU8" s="11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</row>
    <row r="9" spans="1:99" s="37" customFormat="1" ht="18" customHeight="1">
      <c r="A9" s="3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35"/>
      <c r="AF9" s="34"/>
      <c r="AG9" s="8"/>
      <c r="AH9" s="8"/>
      <c r="AI9" s="36"/>
      <c r="AJ9" s="36"/>
      <c r="AK9" s="36"/>
      <c r="AL9" s="36"/>
      <c r="AM9" s="36"/>
      <c r="AN9" s="36"/>
      <c r="AO9" s="10"/>
      <c r="AP9" s="11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58"/>
      <c r="BM9" s="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</row>
    <row r="10" spans="1:99" s="40" customFormat="1" ht="18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5"/>
      <c r="AF10" s="34"/>
      <c r="AG10" s="8"/>
      <c r="AH10" s="8"/>
      <c r="AI10" s="36"/>
      <c r="AJ10" s="36"/>
      <c r="AK10" s="36"/>
      <c r="AL10" s="36"/>
      <c r="AM10" s="36"/>
      <c r="AN10" s="36"/>
      <c r="AO10" s="10"/>
      <c r="AP10" s="1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58"/>
      <c r="BM10" s="2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</row>
    <row r="11" spans="1:99" s="42" customFormat="1" ht="18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5"/>
      <c r="AF11" s="34"/>
      <c r="AG11" s="8"/>
      <c r="AH11" s="8"/>
      <c r="AI11" s="36"/>
      <c r="AJ11" s="36"/>
      <c r="AK11" s="36"/>
      <c r="AL11" s="36"/>
      <c r="AM11" s="36"/>
      <c r="AN11" s="36"/>
      <c r="AO11" s="10"/>
      <c r="AP11" s="11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/>
      <c r="BM11" s="2"/>
      <c r="BN11" s="2"/>
      <c r="BO11" s="2"/>
      <c r="BP11" s="2"/>
      <c r="BQ11" s="2"/>
      <c r="BR11" s="2"/>
      <c r="BS11" s="2"/>
      <c r="BT11" s="2"/>
      <c r="BU11" s="2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</row>
    <row r="12" spans="1:99" s="42" customFormat="1" ht="18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44"/>
      <c r="AF12" s="23"/>
      <c r="AG12" s="8"/>
      <c r="AH12" s="8"/>
      <c r="AI12" s="36"/>
      <c r="AJ12" s="36"/>
      <c r="AK12" s="36"/>
      <c r="AL12" s="36"/>
      <c r="AM12" s="36"/>
      <c r="AN12" s="36"/>
      <c r="AO12" s="40"/>
      <c r="AP12" s="40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11"/>
      <c r="BN12" s="2"/>
      <c r="BO12" s="2"/>
      <c r="BP12" s="2"/>
      <c r="BQ12" s="2"/>
      <c r="BR12" s="2"/>
      <c r="BS12" s="2"/>
      <c r="BT12" s="2"/>
      <c r="BU12" s="2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</row>
    <row r="13" spans="1:99" s="8" customFormat="1" ht="18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4"/>
      <c r="AF13" s="23"/>
      <c r="AI13" s="36"/>
      <c r="AJ13" s="36"/>
      <c r="AK13" s="36"/>
      <c r="AL13" s="36"/>
      <c r="AM13" s="36"/>
      <c r="AN13" s="36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59"/>
      <c r="BM13" s="11"/>
      <c r="BN13" s="11"/>
      <c r="BO13" s="11"/>
      <c r="BP13" s="11"/>
      <c r="BQ13" s="11"/>
      <c r="BR13" s="11"/>
      <c r="BS13" s="11"/>
      <c r="BT13" s="11"/>
      <c r="BU13" s="11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</row>
    <row r="14" spans="1:99" s="8" customFormat="1" ht="18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4"/>
      <c r="AF14" s="23"/>
      <c r="AI14" s="36"/>
      <c r="AJ14" s="36"/>
      <c r="AK14" s="36"/>
      <c r="AL14" s="36"/>
      <c r="AM14" s="36"/>
      <c r="AN14" s="36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59"/>
      <c r="BM14" s="11"/>
      <c r="BN14" s="11"/>
      <c r="BO14" s="11"/>
      <c r="BP14" s="11"/>
      <c r="BQ14" s="11"/>
      <c r="BR14" s="11"/>
      <c r="BS14" s="11"/>
      <c r="BT14" s="11"/>
      <c r="BU14" s="11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</row>
    <row r="15" spans="1:99" s="8" customFormat="1" ht="18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4"/>
      <c r="AF15" s="23"/>
      <c r="AI15" s="36"/>
      <c r="AJ15" s="36"/>
      <c r="AK15" s="36"/>
      <c r="AL15" s="23"/>
      <c r="AM15" s="36"/>
      <c r="AN15" s="36"/>
      <c r="AO15" s="2"/>
      <c r="AP15" s="2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58"/>
      <c r="BM15" s="2"/>
      <c r="BN15" s="11"/>
      <c r="BO15" s="11"/>
      <c r="BP15" s="11"/>
      <c r="BQ15" s="11"/>
      <c r="BR15" s="11"/>
      <c r="BS15" s="11"/>
      <c r="BT15" s="11"/>
      <c r="BU15" s="11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</row>
    <row r="16" spans="1:99" s="8" customFormat="1" ht="18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4"/>
      <c r="AF16" s="23"/>
      <c r="AI16" s="36"/>
      <c r="AJ16" s="36"/>
      <c r="AK16" s="36"/>
      <c r="AL16" s="23"/>
      <c r="AM16" s="36"/>
      <c r="AN16" s="36"/>
      <c r="AO16" s="2"/>
      <c r="AP16" s="2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60"/>
      <c r="BM16" s="32"/>
      <c r="BN16" s="11"/>
      <c r="BO16" s="11"/>
      <c r="BP16" s="11"/>
      <c r="BQ16" s="11"/>
      <c r="BR16" s="11"/>
      <c r="BS16" s="11"/>
      <c r="BT16" s="11"/>
      <c r="BU16" s="11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</row>
    <row r="17" spans="1:99" s="8" customFormat="1" ht="18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4"/>
      <c r="AF17" s="23"/>
      <c r="AI17" s="36"/>
      <c r="AJ17" s="36"/>
      <c r="AK17" s="36"/>
      <c r="AL17" s="23"/>
      <c r="AM17" s="36"/>
      <c r="AN17" s="36"/>
      <c r="AO17" s="2"/>
      <c r="AP17" s="2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59"/>
      <c r="BM17" s="11"/>
      <c r="BN17" s="11"/>
      <c r="BO17" s="11"/>
      <c r="BP17" s="11"/>
      <c r="BQ17" s="11"/>
      <c r="BR17" s="11"/>
      <c r="BS17" s="11"/>
      <c r="BT17" s="11"/>
      <c r="BU17" s="11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</row>
    <row r="18" spans="1:99" s="8" customFormat="1" ht="12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4"/>
      <c r="AF18" s="23"/>
      <c r="AH18" s="11"/>
      <c r="AI18" s="36"/>
      <c r="AJ18" s="36"/>
      <c r="AK18" s="36"/>
      <c r="AL18" s="23"/>
      <c r="AM18" s="36"/>
      <c r="AN18" s="36"/>
      <c r="AO18" s="2"/>
      <c r="AP18" s="2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59"/>
      <c r="BM18" s="11"/>
      <c r="BN18" s="11"/>
      <c r="BO18" s="11"/>
      <c r="BP18" s="11"/>
      <c r="BQ18" s="11"/>
      <c r="BR18" s="11"/>
      <c r="BS18" s="11"/>
      <c r="BT18" s="11"/>
      <c r="BU18" s="11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</row>
    <row r="19" spans="1:99">
      <c r="A19" s="46" t="s">
        <v>163</v>
      </c>
      <c r="BL19" s="59"/>
      <c r="BM19" s="11"/>
    </row>
    <row r="20" spans="1:99">
      <c r="AP20" s="2" t="s">
        <v>13</v>
      </c>
      <c r="BL20" s="59"/>
      <c r="BM20" s="11"/>
    </row>
    <row r="21" spans="1:99">
      <c r="AP21" s="2" t="s">
        <v>13</v>
      </c>
      <c r="BL21" s="59"/>
      <c r="BM21" s="11"/>
    </row>
    <row r="22" spans="1:99">
      <c r="AP22" s="2" t="s">
        <v>13</v>
      </c>
      <c r="BL22" s="59"/>
      <c r="BM22" s="11"/>
    </row>
    <row r="23" spans="1:99">
      <c r="AO23" s="8"/>
      <c r="AP23" s="8" t="s">
        <v>13</v>
      </c>
      <c r="BL23" s="61"/>
      <c r="BM23" s="41"/>
    </row>
    <row r="24" spans="1:99">
      <c r="AO24" s="42"/>
      <c r="AP24" s="42" t="s">
        <v>13</v>
      </c>
      <c r="BL24" s="58"/>
    </row>
    <row r="25" spans="1:99">
      <c r="AO25" s="11"/>
      <c r="AP25" s="11" t="s">
        <v>13</v>
      </c>
      <c r="BL25" s="59"/>
      <c r="BM25" s="11"/>
    </row>
    <row r="26" spans="1:99">
      <c r="AO26" s="10"/>
      <c r="AP26" s="11" t="s">
        <v>13</v>
      </c>
      <c r="BL26" s="59"/>
      <c r="BM26" s="11"/>
    </row>
    <row r="27" spans="1:99">
      <c r="AO27" s="10"/>
      <c r="AP27" s="11" t="s">
        <v>13</v>
      </c>
      <c r="BL27" s="59"/>
      <c r="BM27" s="11"/>
    </row>
    <row r="28" spans="1:99">
      <c r="AO28" s="11"/>
      <c r="AP28" s="11" t="s">
        <v>13</v>
      </c>
      <c r="BL28" s="58"/>
    </row>
    <row r="29" spans="1:99">
      <c r="AO29" s="42"/>
      <c r="AP29" s="42" t="s">
        <v>13</v>
      </c>
      <c r="BL29" s="58"/>
    </row>
    <row r="30" spans="1:99">
      <c r="AO30" s="8"/>
      <c r="AP30" s="8" t="s">
        <v>13</v>
      </c>
      <c r="BL30" s="58"/>
    </row>
    <row r="31" spans="1:99">
      <c r="AP31" s="2" t="s">
        <v>13</v>
      </c>
      <c r="BL31" s="58"/>
    </row>
    <row r="32" spans="1:99">
      <c r="AP32" s="2" t="s">
        <v>13</v>
      </c>
      <c r="BL32" s="58"/>
    </row>
    <row r="33" spans="1:64">
      <c r="AP33" s="2" t="s">
        <v>13</v>
      </c>
      <c r="BL33" s="58"/>
    </row>
    <row r="34" spans="1:64">
      <c r="AP34" s="2" t="s">
        <v>13</v>
      </c>
      <c r="BL34" s="58"/>
    </row>
    <row r="35" spans="1:64">
      <c r="AP35" s="2" t="s">
        <v>13</v>
      </c>
      <c r="BL35" s="58"/>
    </row>
    <row r="41" spans="1:64" s="2" customFormat="1" ht="11.25">
      <c r="A41" s="46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  <c r="P41" s="49"/>
      <c r="Q41" s="49"/>
      <c r="R41" s="49"/>
      <c r="S41" s="49"/>
      <c r="T41" s="39"/>
      <c r="U41" s="39"/>
      <c r="V41" s="276"/>
      <c r="W41" s="276"/>
      <c r="X41" s="276"/>
      <c r="Y41" s="276"/>
      <c r="Z41" s="276"/>
      <c r="AA41" s="276"/>
      <c r="AB41" s="276"/>
      <c r="AC41" s="276"/>
      <c r="AD41" s="276"/>
    </row>
    <row r="42" spans="1:64" s="2" customFormat="1" ht="10.5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64" s="2" customFormat="1">
      <c r="A43" s="3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47"/>
      <c r="P43" s="47"/>
      <c r="Q43" s="47"/>
      <c r="R43" s="47"/>
      <c r="S43" s="47"/>
      <c r="T43" s="47"/>
      <c r="U43" s="47"/>
      <c r="V43" s="51"/>
      <c r="W43" s="51"/>
      <c r="X43" s="51"/>
      <c r="Y43" s="51"/>
      <c r="Z43" s="51"/>
      <c r="AA43" s="51"/>
      <c r="AB43" s="51"/>
      <c r="AC43" s="3"/>
      <c r="AD43" s="3"/>
    </row>
    <row r="44" spans="1:64" s="2" customFormat="1" ht="10.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</row>
    <row r="49" spans="23:32">
      <c r="W49" s="274"/>
      <c r="X49" s="274"/>
      <c r="Y49" s="274"/>
      <c r="Z49" s="274"/>
      <c r="AA49" s="274"/>
      <c r="AB49" s="274"/>
      <c r="AC49" s="274"/>
      <c r="AD49" s="274"/>
      <c r="AE49" s="275"/>
      <c r="AF49" s="275"/>
    </row>
  </sheetData>
  <mergeCells count="2">
    <mergeCell ref="AI6:AN6"/>
    <mergeCell ref="W7:Z7"/>
  </mergeCells>
  <conditionalFormatting sqref="B5:R5 U5">
    <cfRule type="cellIs" dxfId="19" priority="34" operator="lessThan">
      <formula>0</formula>
    </cfRule>
    <cfRule type="cellIs" dxfId="18" priority="35" operator="greaterThan">
      <formula>0</formula>
    </cfRule>
    <cfRule type="cellIs" priority="36" operator="equal">
      <formula>0</formula>
    </cfRule>
  </conditionalFormatting>
  <conditionalFormatting sqref="S5">
    <cfRule type="cellIs" dxfId="17" priority="31" operator="lessThan">
      <formula>0</formula>
    </cfRule>
    <cfRule type="cellIs" dxfId="16" priority="32" operator="greaterThan">
      <formula>0</formula>
    </cfRule>
    <cfRule type="cellIs" priority="33" operator="equal">
      <formula>0</formula>
    </cfRule>
  </conditionalFormatting>
  <conditionalFormatting sqref="T5">
    <cfRule type="cellIs" dxfId="15" priority="28" operator="lessThan">
      <formula>0</formula>
    </cfRule>
    <cfRule type="cellIs" dxfId="14" priority="29" operator="greaterThan">
      <formula>0</formula>
    </cfRule>
    <cfRule type="cellIs" priority="30" operator="equal">
      <formula>0</formula>
    </cfRule>
  </conditionalFormatting>
  <conditionalFormatting sqref="X3:X4">
    <cfRule type="cellIs" dxfId="13" priority="25" operator="lessThan">
      <formula>0</formula>
    </cfRule>
    <cfRule type="cellIs" dxfId="12" priority="26" operator="greaterThan">
      <formula>0</formula>
    </cfRule>
    <cfRule type="cellIs" priority="27" operator="equal">
      <formula>0</formula>
    </cfRule>
  </conditionalFormatting>
  <conditionalFormatting sqref="W3:W4">
    <cfRule type="cellIs" dxfId="11" priority="22" operator="lessThan">
      <formula>0</formula>
    </cfRule>
    <cfRule type="cellIs" dxfId="10" priority="23" operator="greaterThan">
      <formula>0</formula>
    </cfRule>
    <cfRule type="cellIs" priority="24" operator="equal">
      <formula>0</formula>
    </cfRule>
  </conditionalFormatting>
  <conditionalFormatting sqref="V5">
    <cfRule type="cellIs" dxfId="9" priority="13" operator="lessThan">
      <formula>0</formula>
    </cfRule>
    <cfRule type="cellIs" dxfId="8" priority="14" operator="greaterThan">
      <formula>0</formula>
    </cfRule>
    <cfRule type="cellIs" priority="15" operator="equal">
      <formula>0</formula>
    </cfRule>
  </conditionalFormatting>
  <conditionalFormatting sqref="Z3">
    <cfRule type="cellIs" dxfId="7" priority="10" operator="lessThan">
      <formula>0</formula>
    </cfRule>
    <cfRule type="cellIs" dxfId="6" priority="11" operator="greaterThan">
      <formula>0</formula>
    </cfRule>
    <cfRule type="cellIs" priority="12" operator="equal">
      <formula>0</formula>
    </cfRule>
  </conditionalFormatting>
  <conditionalFormatting sqref="Y3">
    <cfRule type="cellIs" dxfId="5" priority="7" operator="lessThan">
      <formula>0</formula>
    </cfRule>
    <cfRule type="cellIs" dxfId="4" priority="8" operator="greaterThan">
      <formula>0</formula>
    </cfRule>
    <cfRule type="cellIs" priority="9" operator="equal">
      <formula>0</formula>
    </cfRule>
  </conditionalFormatting>
  <conditionalFormatting sqref="Z4">
    <cfRule type="cellIs" dxfId="3" priority="4" operator="lessThan">
      <formula>0</formula>
    </cfRule>
    <cfRule type="cellIs" dxfId="2" priority="5" operator="greaterThan">
      <formula>0</formula>
    </cfRule>
    <cfRule type="cellIs" priority="6" operator="equal">
      <formula>0</formula>
    </cfRule>
  </conditionalFormatting>
  <conditionalFormatting sqref="Y4">
    <cfRule type="cellIs" dxfId="1" priority="1" operator="lessThan">
      <formula>0</formula>
    </cfRule>
    <cfRule type="cellIs" dxfId="0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27559055118110237" header="0.15748031496062992" footer="0.15748031496062992"/>
  <pageSetup paperSize="9" scale="45" orientation="landscape" r:id="rId1"/>
  <headerFooter alignWithMargins="0">
    <oddFooter>&amp;C&amp;9Pág. &amp;P de &amp;N</oddFooter>
  </headerFooter>
  <colBreaks count="1" manualBreakCount="1">
    <brk id="21" max="1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3"/>
  <sheetViews>
    <sheetView showGridLines="0" zoomScaleNormal="100" workbookViewId="0">
      <pane xSplit="1" topLeftCell="B1" activePane="topRight" state="frozen"/>
      <selection activeCell="I8" sqref="I8"/>
      <selection pane="topRight" sqref="A1:AB1"/>
    </sheetView>
  </sheetViews>
  <sheetFormatPr defaultRowHeight="12.75"/>
  <cols>
    <col min="1" max="1" width="44.28515625" style="64" customWidth="1"/>
    <col min="2" max="18" width="9.140625" style="67"/>
    <col min="19" max="19" width="9.140625" style="63"/>
    <col min="20" max="21" width="9.140625" style="62"/>
    <col min="22" max="22" width="9.85546875" style="65" customWidth="1"/>
    <col min="23" max="23" width="11.28515625" style="65" customWidth="1"/>
    <col min="24" max="24" width="10.42578125" style="65" customWidth="1"/>
    <col min="25" max="25" width="11.85546875" style="66" customWidth="1"/>
    <col min="26" max="26" width="9.85546875" style="62" bestFit="1" customWidth="1"/>
    <col min="27" max="27" width="10.5703125" style="62" customWidth="1"/>
    <col min="28" max="28" width="10.85546875" style="62" customWidth="1"/>
    <col min="29" max="29" width="12.42578125" style="62" customWidth="1"/>
    <col min="30" max="30" width="12.7109375" style="62" customWidth="1"/>
    <col min="31" max="31" width="11.5703125" style="62" customWidth="1"/>
    <col min="32" max="16384" width="9.140625" style="62"/>
  </cols>
  <sheetData>
    <row r="1" spans="1:29" ht="25.5" customHeight="1">
      <c r="A1" s="279" t="s">
        <v>234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</row>
    <row r="2" spans="1:29" ht="20.25" customHeight="1">
      <c r="A2" s="270" t="s">
        <v>192</v>
      </c>
    </row>
    <row r="3" spans="1:29" ht="15.75" customHeight="1">
      <c r="A3" s="265" t="s">
        <v>210</v>
      </c>
    </row>
    <row r="4" spans="1:29" ht="15">
      <c r="A4" s="264" t="s">
        <v>121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</row>
    <row r="5" spans="1:29" ht="15">
      <c r="A5" s="265" t="s">
        <v>193</v>
      </c>
    </row>
    <row r="6" spans="1:29" ht="15">
      <c r="A6" s="264" t="s">
        <v>194</v>
      </c>
    </row>
    <row r="7" spans="1:29" ht="15">
      <c r="A7" s="264" t="s">
        <v>195</v>
      </c>
    </row>
    <row r="8" spans="1:29" ht="15">
      <c r="A8" s="265" t="s">
        <v>197</v>
      </c>
    </row>
    <row r="9" spans="1:29" ht="15">
      <c r="A9" s="264" t="s">
        <v>196</v>
      </c>
      <c r="R9" s="105"/>
    </row>
    <row r="10" spans="1:29" ht="15">
      <c r="A10" s="264" t="s">
        <v>198</v>
      </c>
      <c r="R10" s="105"/>
    </row>
    <row r="11" spans="1:29" ht="15">
      <c r="A11" s="264" t="s">
        <v>199</v>
      </c>
      <c r="R11" s="105"/>
    </row>
    <row r="12" spans="1:29" ht="15">
      <c r="A12" s="264" t="s">
        <v>200</v>
      </c>
      <c r="R12" s="105"/>
    </row>
    <row r="13" spans="1:29">
      <c r="R13" s="105"/>
    </row>
    <row r="14" spans="1:29" ht="40.5" customHeight="1">
      <c r="A14" s="280" t="s">
        <v>210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44"/>
      <c r="Q14" s="244"/>
      <c r="R14" s="244"/>
      <c r="S14" s="244"/>
      <c r="T14" s="244"/>
      <c r="U14" s="234"/>
      <c r="V14" s="116"/>
      <c r="W14" s="121"/>
      <c r="X14" s="121"/>
      <c r="Y14" s="121"/>
      <c r="Z14" s="121"/>
      <c r="AA14" s="110"/>
      <c r="AB14" s="121"/>
      <c r="AC14" s="111"/>
    </row>
    <row r="15" spans="1:29" ht="32.25" customHeight="1">
      <c r="A15" s="238"/>
      <c r="B15" s="282">
        <v>2000</v>
      </c>
      <c r="C15" s="282">
        <v>2001</v>
      </c>
      <c r="D15" s="282">
        <v>2002</v>
      </c>
      <c r="E15" s="282">
        <v>2003</v>
      </c>
      <c r="F15" s="282">
        <v>2004</v>
      </c>
      <c r="G15" s="282">
        <v>2005</v>
      </c>
      <c r="H15" s="282">
        <v>2006</v>
      </c>
      <c r="I15" s="282">
        <v>2007</v>
      </c>
      <c r="J15" s="282">
        <v>2008</v>
      </c>
      <c r="K15" s="282">
        <v>2009</v>
      </c>
      <c r="L15" s="282">
        <v>2010</v>
      </c>
      <c r="M15" s="282">
        <v>2011</v>
      </c>
      <c r="N15" s="286">
        <v>2012</v>
      </c>
      <c r="O15" s="286">
        <v>2013</v>
      </c>
      <c r="P15" s="282">
        <v>2014</v>
      </c>
      <c r="Q15" s="282">
        <v>2015</v>
      </c>
      <c r="R15" s="282">
        <v>2016</v>
      </c>
      <c r="S15" s="282">
        <v>2017</v>
      </c>
      <c r="T15" s="282" t="s">
        <v>106</v>
      </c>
      <c r="U15" s="282" t="s">
        <v>168</v>
      </c>
      <c r="V15" s="101"/>
      <c r="W15" s="294" t="s">
        <v>202</v>
      </c>
      <c r="X15" s="295"/>
      <c r="Y15" s="295"/>
      <c r="Z15" s="295"/>
      <c r="AA15" s="102"/>
      <c r="AB15" s="241" t="s">
        <v>18</v>
      </c>
    </row>
    <row r="16" spans="1:29" s="105" customFormat="1" ht="14.25" customHeight="1">
      <c r="A16" s="239"/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7"/>
      <c r="O16" s="287"/>
      <c r="P16" s="283"/>
      <c r="Q16" s="283"/>
      <c r="R16" s="283"/>
      <c r="S16" s="283"/>
      <c r="T16" s="283"/>
      <c r="U16" s="283"/>
      <c r="V16" s="101"/>
      <c r="W16" s="240" t="s">
        <v>172</v>
      </c>
      <c r="X16" s="240" t="s">
        <v>19</v>
      </c>
      <c r="Y16" s="240" t="s">
        <v>20</v>
      </c>
      <c r="Z16" s="240" t="s">
        <v>173</v>
      </c>
      <c r="AA16" s="104"/>
      <c r="AB16" s="240" t="s">
        <v>174</v>
      </c>
      <c r="AC16" s="101"/>
    </row>
    <row r="17" spans="1:29" ht="18.75" customHeight="1">
      <c r="A17" s="151" t="s">
        <v>23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20"/>
      <c r="T17" s="120"/>
      <c r="U17" s="120"/>
      <c r="V17" s="116"/>
      <c r="W17" s="107"/>
      <c r="X17" s="107"/>
      <c r="Y17" s="107"/>
      <c r="Z17" s="107"/>
      <c r="AA17" s="110"/>
      <c r="AB17" s="107"/>
      <c r="AC17" s="111"/>
    </row>
    <row r="18" spans="1:29" ht="18.75" customHeight="1">
      <c r="A18" s="112" t="s">
        <v>24</v>
      </c>
      <c r="B18" s="123">
        <v>128414.44499999998</v>
      </c>
      <c r="C18" s="123">
        <v>135775.00900000002</v>
      </c>
      <c r="D18" s="123">
        <v>142554.26300000004</v>
      </c>
      <c r="E18" s="123">
        <v>146067.85800000001</v>
      </c>
      <c r="F18" s="123">
        <v>152248.38799999998</v>
      </c>
      <c r="G18" s="123">
        <v>158552.704</v>
      </c>
      <c r="H18" s="123">
        <v>166260.46899999998</v>
      </c>
      <c r="I18" s="123">
        <v>175483.40100000001</v>
      </c>
      <c r="J18" s="123">
        <v>179102.78100000002</v>
      </c>
      <c r="K18" s="123">
        <v>175416.43700000001</v>
      </c>
      <c r="L18" s="123">
        <v>179610.77899999998</v>
      </c>
      <c r="M18" s="123">
        <v>176096.171</v>
      </c>
      <c r="N18" s="123">
        <v>168295.56899999999</v>
      </c>
      <c r="O18" s="123">
        <v>170492.269</v>
      </c>
      <c r="P18" s="123">
        <v>173053.69099999999</v>
      </c>
      <c r="Q18" s="123">
        <v>179713.15899999999</v>
      </c>
      <c r="R18" s="123">
        <v>186489.81099999999</v>
      </c>
      <c r="S18" s="123">
        <v>195947.20999999996</v>
      </c>
      <c r="T18" s="123">
        <v>204304.76299999998</v>
      </c>
      <c r="U18" s="123">
        <v>212253.921</v>
      </c>
      <c r="V18" s="120"/>
      <c r="W18" s="122">
        <v>2.6801306917747736</v>
      </c>
      <c r="X18" s="122">
        <v>4.3066397485458818</v>
      </c>
      <c r="Y18" s="122">
        <v>2.5254652374615993</v>
      </c>
      <c r="Z18" s="122">
        <v>1.8727775372594957</v>
      </c>
      <c r="AA18" s="110"/>
      <c r="AB18" s="122">
        <v>3.8908334212453122</v>
      </c>
      <c r="AC18" s="111"/>
    </row>
    <row r="19" spans="1:29" ht="18.75" customHeight="1">
      <c r="A19" s="114" t="s">
        <v>169</v>
      </c>
      <c r="B19" s="113">
        <v>177302.09499999997</v>
      </c>
      <c r="C19" s="113">
        <v>180748.26699999999</v>
      </c>
      <c r="D19" s="113">
        <v>182141.69899999999</v>
      </c>
      <c r="E19" s="113">
        <v>180446.83300000001</v>
      </c>
      <c r="F19" s="113">
        <v>183674.549</v>
      </c>
      <c r="G19" s="113">
        <v>185110.60500000001</v>
      </c>
      <c r="H19" s="113">
        <v>188118.715</v>
      </c>
      <c r="I19" s="113">
        <v>192834.06099999999</v>
      </c>
      <c r="J19" s="113">
        <v>193449.68100000001</v>
      </c>
      <c r="K19" s="113">
        <v>187410.02799999999</v>
      </c>
      <c r="L19" s="113">
        <v>190666.51200000002</v>
      </c>
      <c r="M19" s="113">
        <v>187432.492</v>
      </c>
      <c r="N19" s="113">
        <v>179827.804</v>
      </c>
      <c r="O19" s="113">
        <v>178168.63500000001</v>
      </c>
      <c r="P19" s="113">
        <v>179580.07</v>
      </c>
      <c r="Q19" s="113">
        <v>182798.228</v>
      </c>
      <c r="R19" s="113">
        <v>186489.81199999998</v>
      </c>
      <c r="S19" s="113">
        <v>193028.78700000001</v>
      </c>
      <c r="T19" s="113">
        <v>198119.429</v>
      </c>
      <c r="U19" s="113">
        <v>202412.70800000001</v>
      </c>
      <c r="V19" s="120"/>
      <c r="W19" s="110">
        <v>0.69956026987267883</v>
      </c>
      <c r="X19" s="110">
        <v>0.86569529834632508</v>
      </c>
      <c r="Y19" s="110">
        <v>0.59320010927736977</v>
      </c>
      <c r="Z19" s="110">
        <v>0.66646472968145964</v>
      </c>
      <c r="AA19" s="110"/>
      <c r="AB19" s="110">
        <v>2.1670156337872393</v>
      </c>
      <c r="AC19" s="111"/>
    </row>
    <row r="20" spans="1:29" ht="18.75" customHeight="1">
      <c r="A20" s="112" t="s">
        <v>25</v>
      </c>
      <c r="B20" s="113">
        <v>72.42691915174494</v>
      </c>
      <c r="C20" s="113">
        <v>75.118290899021474</v>
      </c>
      <c r="D20" s="113">
        <v>78.26558321496718</v>
      </c>
      <c r="E20" s="113">
        <v>80.94786457127789</v>
      </c>
      <c r="F20" s="113">
        <v>82.890301802238255</v>
      </c>
      <c r="G20" s="113">
        <v>85.65295543169988</v>
      </c>
      <c r="H20" s="113">
        <v>88.380610616014451</v>
      </c>
      <c r="I20" s="113">
        <v>91.002284601577742</v>
      </c>
      <c r="J20" s="113">
        <v>92.583652800130494</v>
      </c>
      <c r="K20" s="113">
        <v>93.600347255697542</v>
      </c>
      <c r="L20" s="113">
        <v>94.20153393271282</v>
      </c>
      <c r="M20" s="113">
        <v>93.951784517702521</v>
      </c>
      <c r="N20" s="113">
        <v>93.587067881894384</v>
      </c>
      <c r="O20" s="113">
        <v>95.691516635349416</v>
      </c>
      <c r="P20" s="113">
        <v>96.365755398135207</v>
      </c>
      <c r="Q20" s="113">
        <v>98.31230913244957</v>
      </c>
      <c r="R20" s="113">
        <v>99.999999463777684</v>
      </c>
      <c r="S20" s="113">
        <v>101.51191075971479</v>
      </c>
      <c r="T20" s="113">
        <v>103.12202292890717</v>
      </c>
      <c r="U20" s="113">
        <v>104.86195412197144</v>
      </c>
      <c r="V20" s="132"/>
      <c r="W20" s="110">
        <v>1.9668113908285267</v>
      </c>
      <c r="X20" s="110">
        <v>3.4114120167632267</v>
      </c>
      <c r="Y20" s="110">
        <v>1.9208705221477551</v>
      </c>
      <c r="Z20" s="110">
        <v>1.1983263848763581</v>
      </c>
      <c r="AA20" s="110"/>
      <c r="AB20" s="110">
        <v>1.6872547140233882</v>
      </c>
      <c r="AC20" s="111"/>
    </row>
    <row r="21" spans="1:29" ht="18.75" customHeight="1">
      <c r="A21" s="133" t="s">
        <v>40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/>
      <c r="W21" s="107"/>
      <c r="X21" s="107"/>
      <c r="Y21" s="107"/>
      <c r="Z21" s="107"/>
      <c r="AA21" s="110"/>
      <c r="AB21" s="107"/>
      <c r="AC21" s="111"/>
    </row>
    <row r="22" spans="1:29" ht="18.75" customHeight="1">
      <c r="A22" s="112" t="s">
        <v>24</v>
      </c>
      <c r="B22" s="113">
        <v>8420.1080000000002</v>
      </c>
      <c r="C22" s="113">
        <v>8761.7659999999996</v>
      </c>
      <c r="D22" s="113">
        <v>8768.1149999999998</v>
      </c>
      <c r="E22" s="113">
        <v>8736.5020000000004</v>
      </c>
      <c r="F22" s="113">
        <v>8907.1329999999998</v>
      </c>
      <c r="G22" s="113">
        <v>8742.0069999999996</v>
      </c>
      <c r="H22" s="113">
        <v>9224.4360000000015</v>
      </c>
      <c r="I22" s="113">
        <v>9048.3119999999999</v>
      </c>
      <c r="J22" s="113">
        <v>9080.0280000000002</v>
      </c>
      <c r="K22" s="113">
        <v>8741.9629999999997</v>
      </c>
      <c r="L22" s="113">
        <v>9231.0590000000011</v>
      </c>
      <c r="M22" s="113">
        <v>8577.8909999999996</v>
      </c>
      <c r="N22" s="113">
        <v>8362.0360000000001</v>
      </c>
      <c r="O22" s="113">
        <v>8957.875</v>
      </c>
      <c r="P22" s="113">
        <v>9111.7610000000004</v>
      </c>
      <c r="Q22" s="113">
        <v>9737.7960000000003</v>
      </c>
      <c r="R22" s="113">
        <v>9739.2520000000004</v>
      </c>
      <c r="S22" s="113">
        <v>10179.196</v>
      </c>
      <c r="T22" s="113">
        <v>10405.573527422723</v>
      </c>
      <c r="U22" s="113">
        <v>10586.583256021357</v>
      </c>
      <c r="V22" s="132"/>
      <c r="W22" s="110">
        <v>1.2123682885652354</v>
      </c>
      <c r="X22" s="110">
        <v>0.75316497402391214</v>
      </c>
      <c r="Y22" s="110">
        <v>1.0946272667724966</v>
      </c>
      <c r="Z22" s="110">
        <v>1.5340215071897534</v>
      </c>
      <c r="AA22" s="110"/>
      <c r="AB22" s="110">
        <v>1.7395459089458463</v>
      </c>
      <c r="AC22" s="111"/>
    </row>
    <row r="23" spans="1:29" ht="18.75" customHeight="1">
      <c r="A23" s="114" t="s">
        <v>169</v>
      </c>
      <c r="B23" s="113">
        <v>9517.0430353307784</v>
      </c>
      <c r="C23" s="113">
        <v>9645.9517220257294</v>
      </c>
      <c r="D23" s="113">
        <v>9784.3242216244289</v>
      </c>
      <c r="E23" s="113">
        <v>9670.9270995205552</v>
      </c>
      <c r="F23" s="113">
        <v>9972.1310937805392</v>
      </c>
      <c r="G23" s="113">
        <v>9633.4775138798323</v>
      </c>
      <c r="H23" s="113">
        <v>9871.8266423086498</v>
      </c>
      <c r="I23" s="113">
        <v>9766.5781880574323</v>
      </c>
      <c r="J23" s="113">
        <v>9745.8110241650065</v>
      </c>
      <c r="K23" s="113">
        <v>9060.2626120277582</v>
      </c>
      <c r="L23" s="113">
        <v>9424.9018411679681</v>
      </c>
      <c r="M23" s="113">
        <v>9464.6586743863427</v>
      </c>
      <c r="N23" s="113">
        <v>9300.6036951256792</v>
      </c>
      <c r="O23" s="113">
        <v>9418.0071029103947</v>
      </c>
      <c r="P23" s="113">
        <v>9509.310673872702</v>
      </c>
      <c r="Q23" s="113">
        <v>9899.0531547980172</v>
      </c>
      <c r="R23" s="113">
        <v>9739.2520000000004</v>
      </c>
      <c r="S23" s="113">
        <v>10097.674999999999</v>
      </c>
      <c r="T23" s="113">
        <v>10091.001551166197</v>
      </c>
      <c r="U23" s="113">
        <v>10175.995996818539</v>
      </c>
      <c r="V23" s="132"/>
      <c r="W23" s="110">
        <v>0.35297633191500033</v>
      </c>
      <c r="X23" s="110">
        <v>0.2434975379734805</v>
      </c>
      <c r="Y23" s="110">
        <v>-0.43682223669204712</v>
      </c>
      <c r="Z23" s="110">
        <v>0.85559832705197625</v>
      </c>
      <c r="AA23" s="110"/>
      <c r="AB23" s="110">
        <v>0.84227958167858941</v>
      </c>
      <c r="AC23" s="111"/>
    </row>
    <row r="24" spans="1:29" ht="18.75" customHeight="1">
      <c r="A24" s="112" t="s">
        <v>25</v>
      </c>
      <c r="B24" s="113">
        <v>88.473993116784797</v>
      </c>
      <c r="C24" s="113">
        <v>90.833608258615214</v>
      </c>
      <c r="D24" s="113">
        <v>89.613904868580548</v>
      </c>
      <c r="E24" s="113">
        <v>90.337791921036398</v>
      </c>
      <c r="F24" s="113">
        <v>89.32025578319201</v>
      </c>
      <c r="G24" s="113">
        <v>90.746119326116556</v>
      </c>
      <c r="H24" s="113">
        <v>93.442037975686659</v>
      </c>
      <c r="I24" s="113">
        <v>92.645672064185931</v>
      </c>
      <c r="J24" s="113">
        <v>93.168521095738683</v>
      </c>
      <c r="K24" s="113">
        <v>96.486861080547413</v>
      </c>
      <c r="L24" s="113">
        <v>97.943290609974724</v>
      </c>
      <c r="M24" s="113">
        <v>90.630748504579984</v>
      </c>
      <c r="N24" s="113">
        <v>89.908529318182104</v>
      </c>
      <c r="O24" s="113">
        <v>95.114336845549801</v>
      </c>
      <c r="P24" s="113">
        <v>95.81936391073026</v>
      </c>
      <c r="Q24" s="113">
        <v>98.370984049925454</v>
      </c>
      <c r="R24" s="113">
        <v>100</v>
      </c>
      <c r="S24" s="113">
        <v>100.80732445835305</v>
      </c>
      <c r="T24" s="113">
        <v>103.11735138144114</v>
      </c>
      <c r="U24" s="113">
        <v>104.03486065964633</v>
      </c>
      <c r="V24" s="132"/>
      <c r="W24" s="110">
        <v>0.85636917614462238</v>
      </c>
      <c r="X24" s="110">
        <v>0.50842942292328441</v>
      </c>
      <c r="Y24" s="110">
        <v>1.5381685657977595</v>
      </c>
      <c r="Z24" s="110">
        <v>0.67266784530670698</v>
      </c>
      <c r="AA24" s="110"/>
      <c r="AB24" s="110">
        <v>0.88977195972696332</v>
      </c>
      <c r="AC24" s="111"/>
    </row>
    <row r="25" spans="1:29" ht="18.75" customHeight="1">
      <c r="A25" s="133" t="s">
        <v>26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16"/>
      <c r="W25" s="107"/>
      <c r="X25" s="107"/>
      <c r="Y25" s="107"/>
      <c r="Z25" s="107"/>
      <c r="AA25" s="110"/>
      <c r="AB25" s="107"/>
      <c r="AC25" s="111"/>
    </row>
    <row r="26" spans="1:29" ht="18.75" customHeight="1">
      <c r="A26" s="112" t="s">
        <v>24</v>
      </c>
      <c r="B26" s="113">
        <v>5189.6450000000004</v>
      </c>
      <c r="C26" s="113">
        <v>5541.8739999999998</v>
      </c>
      <c r="D26" s="113">
        <v>5566.1239999999998</v>
      </c>
      <c r="E26" s="113">
        <v>5692.2569999999996</v>
      </c>
      <c r="F26" s="113">
        <v>5941.5569999999998</v>
      </c>
      <c r="G26" s="113">
        <v>5694.0689999999995</v>
      </c>
      <c r="H26" s="113">
        <v>5975.2260000000006</v>
      </c>
      <c r="I26" s="113">
        <v>5711.2460000000001</v>
      </c>
      <c r="J26" s="113">
        <v>6003.4809999999998</v>
      </c>
      <c r="K26" s="113">
        <v>6000.5689999999995</v>
      </c>
      <c r="L26" s="113">
        <v>6073.3600000000006</v>
      </c>
      <c r="M26" s="113">
        <v>5533.625</v>
      </c>
      <c r="N26" s="113">
        <v>5467.9889999999996</v>
      </c>
      <c r="O26" s="113">
        <v>5989.9279999999999</v>
      </c>
      <c r="P26" s="113">
        <v>6170.0659999999998</v>
      </c>
      <c r="Q26" s="113">
        <v>6550.3119999999999</v>
      </c>
      <c r="R26" s="113">
        <v>6578.3440000000001</v>
      </c>
      <c r="S26" s="113">
        <v>6961.2309999999998</v>
      </c>
      <c r="T26" s="113">
        <v>7061.213896351218</v>
      </c>
      <c r="U26" s="113">
        <v>7232.3707647232623</v>
      </c>
      <c r="V26" s="120"/>
      <c r="W26" s="110">
        <v>1.7621971639595779</v>
      </c>
      <c r="X26" s="110">
        <v>1.8725119345904373</v>
      </c>
      <c r="Y26" s="110">
        <v>1.2980907317867496</v>
      </c>
      <c r="Z26" s="110">
        <v>1.9595621780153394</v>
      </c>
      <c r="AA26" s="110"/>
      <c r="AB26" s="110">
        <v>2.4239014832915227</v>
      </c>
      <c r="AC26" s="111"/>
    </row>
    <row r="27" spans="1:29" ht="18.75" customHeight="1">
      <c r="A27" s="114" t="s">
        <v>169</v>
      </c>
      <c r="B27" s="113">
        <v>6210.6807882797793</v>
      </c>
      <c r="C27" s="113">
        <v>6243.9284769404385</v>
      </c>
      <c r="D27" s="113">
        <v>6353.8788155573366</v>
      </c>
      <c r="E27" s="113">
        <v>6297.5318294732497</v>
      </c>
      <c r="F27" s="113">
        <v>6536.1539357393176</v>
      </c>
      <c r="G27" s="113">
        <v>6203.7694790706082</v>
      </c>
      <c r="H27" s="113">
        <v>6399.1677609451472</v>
      </c>
      <c r="I27" s="113">
        <v>6298.4899169251876</v>
      </c>
      <c r="J27" s="113">
        <v>6593.8287026533581</v>
      </c>
      <c r="K27" s="113">
        <v>6180.110602071074</v>
      </c>
      <c r="L27" s="113">
        <v>6353.3007065494457</v>
      </c>
      <c r="M27" s="113">
        <v>6378.5620991157411</v>
      </c>
      <c r="N27" s="113">
        <v>6331.4902196112125</v>
      </c>
      <c r="O27" s="113">
        <v>6419.3521553263945</v>
      </c>
      <c r="P27" s="113">
        <v>6494.2244015909764</v>
      </c>
      <c r="Q27" s="113">
        <v>6762.3455379587249</v>
      </c>
      <c r="R27" s="113">
        <v>6578.3440000000001</v>
      </c>
      <c r="S27" s="113">
        <v>6956.0370000000003</v>
      </c>
      <c r="T27" s="113">
        <v>6939.7475426117544</v>
      </c>
      <c r="U27" s="113">
        <v>7072.9692275519246</v>
      </c>
      <c r="V27" s="120"/>
      <c r="W27" s="110">
        <v>0.6866087904768392</v>
      </c>
      <c r="X27" s="110">
        <v>-2.2266118291447423E-2</v>
      </c>
      <c r="Y27" s="110">
        <v>0.4774840666439184</v>
      </c>
      <c r="Z27" s="110">
        <v>1.1994237845840861</v>
      </c>
      <c r="AA27" s="110"/>
      <c r="AB27" s="110">
        <v>1.9196906533293374</v>
      </c>
      <c r="AC27" s="111"/>
    </row>
    <row r="28" spans="1:29" ht="18.75" customHeight="1">
      <c r="A28" s="112" t="s">
        <v>25</v>
      </c>
      <c r="B28" s="113">
        <v>83.56000214651857</v>
      </c>
      <c r="C28" s="113">
        <v>88.756205655891023</v>
      </c>
      <c r="D28" s="113">
        <v>87.601985520584122</v>
      </c>
      <c r="E28" s="113">
        <v>90.388697574492809</v>
      </c>
      <c r="F28" s="113">
        <v>90.90295391471588</v>
      </c>
      <c r="G28" s="113">
        <v>91.784019686899015</v>
      </c>
      <c r="H28" s="113">
        <v>93.37504849407901</v>
      </c>
      <c r="I28" s="113">
        <v>90.676433166191856</v>
      </c>
      <c r="J28" s="113">
        <v>91.04696634876484</v>
      </c>
      <c r="K28" s="113">
        <v>97.094848075843387</v>
      </c>
      <c r="L28" s="113">
        <v>95.593775275568788</v>
      </c>
      <c r="M28" s="113">
        <v>86.753486350272041</v>
      </c>
      <c r="N28" s="113">
        <v>86.361801255941344</v>
      </c>
      <c r="O28" s="113">
        <v>93.310475186034409</v>
      </c>
      <c r="P28" s="113">
        <v>95.008512463604376</v>
      </c>
      <c r="Q28" s="113">
        <v>96.864497136850986</v>
      </c>
      <c r="R28" s="113">
        <v>100</v>
      </c>
      <c r="S28" s="113">
        <v>100.07466895302596</v>
      </c>
      <c r="T28" s="113">
        <v>101.75029931555335</v>
      </c>
      <c r="U28" s="113">
        <v>102.25367214309951</v>
      </c>
      <c r="V28" s="132"/>
      <c r="W28" s="110">
        <v>1.068253650017148</v>
      </c>
      <c r="X28" s="110">
        <v>1.8952000403647418</v>
      </c>
      <c r="Y28" s="110">
        <v>0.81670701925473654</v>
      </c>
      <c r="Z28" s="110">
        <v>0.75112917149540159</v>
      </c>
      <c r="AA28" s="110"/>
      <c r="AB28" s="110">
        <v>0.494713854339703</v>
      </c>
      <c r="AC28" s="111"/>
    </row>
    <row r="29" spans="1:29" ht="18.75" customHeight="1">
      <c r="A29" s="106" t="s">
        <v>27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16"/>
      <c r="W29" s="107"/>
      <c r="X29" s="107"/>
      <c r="Y29" s="107"/>
      <c r="Z29" s="107"/>
      <c r="AA29" s="110"/>
      <c r="AB29" s="107"/>
      <c r="AC29" s="111"/>
    </row>
    <row r="30" spans="1:29" ht="18.75" customHeight="1">
      <c r="A30" s="112" t="s">
        <v>24</v>
      </c>
      <c r="B30" s="113">
        <v>2723.24</v>
      </c>
      <c r="C30" s="113">
        <v>2832.96</v>
      </c>
      <c r="D30" s="113">
        <v>2650.16</v>
      </c>
      <c r="E30" s="113">
        <v>2681.82</v>
      </c>
      <c r="F30" s="113">
        <v>2848.16</v>
      </c>
      <c r="G30" s="113">
        <v>2511.64</v>
      </c>
      <c r="H30" s="113">
        <v>2736.09</v>
      </c>
      <c r="I30" s="113">
        <v>2489.86</v>
      </c>
      <c r="J30" s="113">
        <v>2644.58</v>
      </c>
      <c r="K30" s="113">
        <v>2457.31</v>
      </c>
      <c r="L30" s="113">
        <v>2505.54</v>
      </c>
      <c r="M30" s="113">
        <v>2115.5500000000002</v>
      </c>
      <c r="N30" s="113">
        <v>2113.5100000000002</v>
      </c>
      <c r="O30" s="113">
        <v>2480.4499999999998</v>
      </c>
      <c r="P30" s="113">
        <v>2426.37</v>
      </c>
      <c r="Q30" s="113">
        <v>2696.07</v>
      </c>
      <c r="R30" s="113">
        <v>2495.27</v>
      </c>
      <c r="S30" s="113">
        <v>2822.81</v>
      </c>
      <c r="T30" s="113">
        <v>2832.62</v>
      </c>
      <c r="U30" s="113">
        <v>2961.71</v>
      </c>
      <c r="V30" s="120"/>
      <c r="W30" s="110">
        <v>0.44279036037702113</v>
      </c>
      <c r="X30" s="110">
        <v>-1.6047134834109023</v>
      </c>
      <c r="Y30" s="110">
        <v>-4.8621097439782712E-2</v>
      </c>
      <c r="Z30" s="110">
        <v>1.8758495720935464</v>
      </c>
      <c r="AA30" s="110"/>
      <c r="AB30" s="110">
        <v>4.5572650055425772</v>
      </c>
      <c r="AC30" s="111"/>
    </row>
    <row r="31" spans="1:29" ht="18.75" customHeight="1">
      <c r="A31" s="114" t="s">
        <v>169</v>
      </c>
      <c r="B31" s="113">
        <v>2847.4798690825523</v>
      </c>
      <c r="C31" s="113">
        <v>2881.2116373352965</v>
      </c>
      <c r="D31" s="113">
        <v>3009.6221271868844</v>
      </c>
      <c r="E31" s="113">
        <v>2887.2344311055417</v>
      </c>
      <c r="F31" s="113">
        <v>3070.7616079744444</v>
      </c>
      <c r="G31" s="113">
        <v>2666.1834615948833</v>
      </c>
      <c r="H31" s="113">
        <v>2821.9843513156561</v>
      </c>
      <c r="I31" s="113">
        <v>2590.8491572504608</v>
      </c>
      <c r="J31" s="113">
        <v>2848.814430227239</v>
      </c>
      <c r="K31" s="113">
        <v>2670.3501422662976</v>
      </c>
      <c r="L31" s="113">
        <v>2641.400547876508</v>
      </c>
      <c r="M31" s="113">
        <v>2528.5458623994532</v>
      </c>
      <c r="N31" s="113">
        <v>2475.2271363368977</v>
      </c>
      <c r="O31" s="113">
        <v>2552.6749698110516</v>
      </c>
      <c r="P31" s="113">
        <v>2558.8599671174134</v>
      </c>
      <c r="Q31" s="113">
        <v>2801.1552796399164</v>
      </c>
      <c r="R31" s="113">
        <v>2495.27</v>
      </c>
      <c r="S31" s="113">
        <v>2804.34</v>
      </c>
      <c r="T31" s="113">
        <v>2687.3703875925057</v>
      </c>
      <c r="U31" s="113">
        <v>2799.3481067526977</v>
      </c>
      <c r="V31" s="120"/>
      <c r="W31" s="110">
        <v>-8.9684893643837693E-2</v>
      </c>
      <c r="X31" s="110">
        <v>-1.3071083982995391</v>
      </c>
      <c r="Y31" s="110">
        <v>-0.18660063701246843</v>
      </c>
      <c r="Z31" s="110">
        <v>0.64738972230558023</v>
      </c>
      <c r="AA31" s="110"/>
      <c r="AB31" s="110">
        <v>4.166813762523736</v>
      </c>
      <c r="AC31" s="111"/>
    </row>
    <row r="32" spans="1:29" ht="18.75" customHeight="1">
      <c r="A32" s="112" t="s">
        <v>25</v>
      </c>
      <c r="B32" s="113">
        <v>95.63684820280811</v>
      </c>
      <c r="C32" s="113">
        <v>98.325300484350322</v>
      </c>
      <c r="D32" s="113">
        <v>88.05623722859599</v>
      </c>
      <c r="E32" s="113">
        <v>92.885425967059859</v>
      </c>
      <c r="F32" s="113">
        <v>92.750931645218841</v>
      </c>
      <c r="G32" s="113">
        <v>94.203569866027266</v>
      </c>
      <c r="H32" s="113">
        <v>96.956242819857934</v>
      </c>
      <c r="I32" s="113">
        <v>96.102082710302</v>
      </c>
      <c r="J32" s="113">
        <v>92.830897370491485</v>
      </c>
      <c r="K32" s="113">
        <v>92.022014682857559</v>
      </c>
      <c r="L32" s="113">
        <v>94.856495809174803</v>
      </c>
      <c r="M32" s="113">
        <v>83.666665155618631</v>
      </c>
      <c r="N32" s="113">
        <v>85.386507321820787</v>
      </c>
      <c r="O32" s="113">
        <v>97.170616288199128</v>
      </c>
      <c r="P32" s="113">
        <v>94.82230490062085</v>
      </c>
      <c r="Q32" s="113">
        <v>96.248502166098234</v>
      </c>
      <c r="R32" s="113">
        <v>100</v>
      </c>
      <c r="S32" s="113">
        <v>100.65862199305361</v>
      </c>
      <c r="T32" s="113">
        <v>105.40489740744732</v>
      </c>
      <c r="U32" s="113">
        <v>105.79998939237483</v>
      </c>
      <c r="V32" s="132"/>
      <c r="W32" s="110">
        <v>0.53295323256066229</v>
      </c>
      <c r="X32" s="110">
        <v>-0.30154662638968155</v>
      </c>
      <c r="Y32" s="110">
        <v>0.1382374916126361</v>
      </c>
      <c r="Z32" s="110">
        <v>1.2205580822089779</v>
      </c>
      <c r="AA32" s="110"/>
      <c r="AB32" s="110">
        <v>0.37483266398928144</v>
      </c>
      <c r="AC32" s="111"/>
    </row>
    <row r="33" spans="1:29" ht="18.75" customHeight="1">
      <c r="A33" s="106" t="s">
        <v>28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16"/>
      <c r="W33" s="107"/>
      <c r="X33" s="107"/>
      <c r="Y33" s="107"/>
      <c r="Z33" s="107"/>
      <c r="AA33" s="110"/>
      <c r="AB33" s="107"/>
      <c r="AC33" s="111"/>
    </row>
    <row r="34" spans="1:29" ht="18.75" customHeight="1">
      <c r="A34" s="112" t="s">
        <v>24</v>
      </c>
      <c r="B34" s="113">
        <v>2466.4050000000002</v>
      </c>
      <c r="C34" s="113">
        <v>2708.9140000000002</v>
      </c>
      <c r="D34" s="113">
        <v>2915.9639999999999</v>
      </c>
      <c r="E34" s="113">
        <v>3010.4369999999999</v>
      </c>
      <c r="F34" s="113">
        <v>3093.3969999999999</v>
      </c>
      <c r="G34" s="113">
        <v>3182.4290000000001</v>
      </c>
      <c r="H34" s="113">
        <v>3239.136</v>
      </c>
      <c r="I34" s="113">
        <v>3221.386</v>
      </c>
      <c r="J34" s="113">
        <v>3358.9009999999998</v>
      </c>
      <c r="K34" s="113">
        <v>3543.259</v>
      </c>
      <c r="L34" s="113">
        <v>3567.82</v>
      </c>
      <c r="M34" s="113">
        <v>3418.0749999999998</v>
      </c>
      <c r="N34" s="113">
        <v>3354.4789999999998</v>
      </c>
      <c r="O34" s="113">
        <v>3509.4780000000001</v>
      </c>
      <c r="P34" s="113">
        <v>3743.6959999999999</v>
      </c>
      <c r="Q34" s="113">
        <v>3854.2420000000002</v>
      </c>
      <c r="R34" s="113">
        <v>4083.0740000000001</v>
      </c>
      <c r="S34" s="113">
        <v>4138.4210000000003</v>
      </c>
      <c r="T34" s="113">
        <v>4228.5938963512181</v>
      </c>
      <c r="U34" s="113">
        <v>4270.6607647232622</v>
      </c>
      <c r="V34" s="120"/>
      <c r="W34" s="110">
        <v>2.9316615463865325</v>
      </c>
      <c r="X34" s="110">
        <v>5.2298293810239205</v>
      </c>
      <c r="Y34" s="110">
        <v>2.3125343279558175</v>
      </c>
      <c r="Z34" s="110">
        <v>2.018023296979865</v>
      </c>
      <c r="AA34" s="110"/>
      <c r="AB34" s="110">
        <v>0.99481930407984887</v>
      </c>
      <c r="AC34" s="111"/>
    </row>
    <row r="35" spans="1:29" ht="18.75" customHeight="1">
      <c r="A35" s="114" t="s">
        <v>169</v>
      </c>
      <c r="B35" s="113">
        <v>3363.200919197227</v>
      </c>
      <c r="C35" s="113">
        <v>3362.7168396051425</v>
      </c>
      <c r="D35" s="113">
        <v>3344.2566883704526</v>
      </c>
      <c r="E35" s="113">
        <v>3410.297398367708</v>
      </c>
      <c r="F35" s="113">
        <v>3465.3923277648732</v>
      </c>
      <c r="G35" s="113">
        <v>3537.5860174757249</v>
      </c>
      <c r="H35" s="113">
        <v>3577.1834096294915</v>
      </c>
      <c r="I35" s="113">
        <v>3707.6407596747263</v>
      </c>
      <c r="J35" s="113">
        <v>3745.0142724261191</v>
      </c>
      <c r="K35" s="113">
        <v>3509.7604598047769</v>
      </c>
      <c r="L35" s="113">
        <v>3711.9001586729378</v>
      </c>
      <c r="M35" s="113">
        <v>3850.0162367162875</v>
      </c>
      <c r="N35" s="113">
        <v>3856.2630832743148</v>
      </c>
      <c r="O35" s="113">
        <v>3866.6771855153429</v>
      </c>
      <c r="P35" s="113">
        <v>3935.3644344735635</v>
      </c>
      <c r="Q35" s="113">
        <v>3961.190258318808</v>
      </c>
      <c r="R35" s="113">
        <v>4083.0740000000001</v>
      </c>
      <c r="S35" s="113">
        <v>4151.6970000000001</v>
      </c>
      <c r="T35" s="113">
        <v>4252.3771550192487</v>
      </c>
      <c r="U35" s="113">
        <v>4273.6211207992264</v>
      </c>
      <c r="V35" s="120"/>
      <c r="W35" s="110">
        <v>1.2688686324890286</v>
      </c>
      <c r="X35" s="110">
        <v>1.0161562277434255</v>
      </c>
      <c r="Y35" s="110">
        <v>0.96662874763477902</v>
      </c>
      <c r="Z35" s="110">
        <v>1.5780730840466273</v>
      </c>
      <c r="AA35" s="110"/>
      <c r="AB35" s="110">
        <v>0.49957858876423222</v>
      </c>
      <c r="AC35" s="111"/>
    </row>
    <row r="36" spans="1:29" ht="18.75" customHeight="1">
      <c r="A36" s="112" t="s">
        <v>25</v>
      </c>
      <c r="B36" s="113">
        <v>73.335047749354032</v>
      </c>
      <c r="C36" s="113">
        <v>80.557303192917274</v>
      </c>
      <c r="D36" s="113">
        <v>87.19318735730343</v>
      </c>
      <c r="E36" s="113">
        <v>88.274911198093875</v>
      </c>
      <c r="F36" s="113">
        <v>89.265419537510056</v>
      </c>
      <c r="G36" s="113">
        <v>89.960469774551228</v>
      </c>
      <c r="H36" s="113">
        <v>90.549899993399976</v>
      </c>
      <c r="I36" s="113">
        <v>86.885062734141869</v>
      </c>
      <c r="J36" s="113">
        <v>89.689938559940799</v>
      </c>
      <c r="K36" s="113">
        <v>100.95443950032666</v>
      </c>
      <c r="L36" s="113">
        <v>96.118425805815619</v>
      </c>
      <c r="M36" s="113">
        <v>88.780794413358265</v>
      </c>
      <c r="N36" s="113">
        <v>86.987815083190455</v>
      </c>
      <c r="O36" s="113">
        <v>90.762115160442704</v>
      </c>
      <c r="P36" s="113">
        <v>95.129588690832307</v>
      </c>
      <c r="Q36" s="113">
        <v>97.300097916422772</v>
      </c>
      <c r="R36" s="113">
        <v>100</v>
      </c>
      <c r="S36" s="113">
        <v>99.680227145670798</v>
      </c>
      <c r="T36" s="113">
        <v>99.440706743522071</v>
      </c>
      <c r="U36" s="113">
        <v>99.93072956183326</v>
      </c>
      <c r="V36" s="132"/>
      <c r="W36" s="110">
        <v>1.6419586160598687</v>
      </c>
      <c r="X36" s="110">
        <v>4.1712863670843703</v>
      </c>
      <c r="Y36" s="110">
        <v>1.3330202236276678</v>
      </c>
      <c r="Z36" s="110">
        <v>0.43311533638685784</v>
      </c>
      <c r="AA36" s="110"/>
      <c r="AB36" s="110">
        <v>0.49277889745399572</v>
      </c>
      <c r="AC36" s="111"/>
    </row>
    <row r="37" spans="1:29" ht="18.75" customHeight="1">
      <c r="A37" s="106" t="s">
        <v>29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16"/>
      <c r="W37" s="134"/>
      <c r="X37" s="134"/>
      <c r="Y37" s="134"/>
      <c r="Z37" s="134"/>
      <c r="AA37" s="110"/>
      <c r="AB37" s="134"/>
      <c r="AC37" s="111"/>
    </row>
    <row r="38" spans="1:29" ht="18.75" customHeight="1">
      <c r="A38" s="112" t="s">
        <v>24</v>
      </c>
      <c r="B38" s="113">
        <v>3230.4629999999997</v>
      </c>
      <c r="C38" s="113">
        <v>3219.8919999999998</v>
      </c>
      <c r="D38" s="113">
        <v>3201.991</v>
      </c>
      <c r="E38" s="113">
        <v>3044.2449999999999</v>
      </c>
      <c r="F38" s="113">
        <v>2965.576</v>
      </c>
      <c r="G38" s="113">
        <v>3047.9380000000001</v>
      </c>
      <c r="H38" s="113">
        <v>3249.21</v>
      </c>
      <c r="I38" s="113">
        <v>3337.0660000000003</v>
      </c>
      <c r="J38" s="113">
        <v>3076.547</v>
      </c>
      <c r="K38" s="113">
        <v>2741.3940000000002</v>
      </c>
      <c r="L38" s="113">
        <v>3157.6990000000001</v>
      </c>
      <c r="M38" s="113">
        <v>3044.2660000000001</v>
      </c>
      <c r="N38" s="113">
        <v>2894.047</v>
      </c>
      <c r="O38" s="113">
        <v>2967.9470000000001</v>
      </c>
      <c r="P38" s="113">
        <v>2941.6950000000002</v>
      </c>
      <c r="Q38" s="113">
        <v>3187.4839999999999</v>
      </c>
      <c r="R38" s="113">
        <v>3160.9079999999999</v>
      </c>
      <c r="S38" s="113">
        <v>3217.9650000000001</v>
      </c>
      <c r="T38" s="113">
        <v>3344.3596310715047</v>
      </c>
      <c r="U38" s="113">
        <v>3354.2124912980953</v>
      </c>
      <c r="V38" s="120"/>
      <c r="W38" s="110">
        <v>0.19804609151850006</v>
      </c>
      <c r="X38" s="110">
        <v>-1.1564644273279856</v>
      </c>
      <c r="Y38" s="110">
        <v>0.710075190744619</v>
      </c>
      <c r="Z38" s="110">
        <v>0.67307076599916194</v>
      </c>
      <c r="AA38" s="110"/>
      <c r="AB38" s="110">
        <v>0.29461126533912241</v>
      </c>
      <c r="AC38" s="111"/>
    </row>
    <row r="39" spans="1:29" ht="18.75" customHeight="1">
      <c r="A39" s="114" t="s">
        <v>169</v>
      </c>
      <c r="B39" s="113">
        <v>3306.3622470509986</v>
      </c>
      <c r="C39" s="113">
        <v>3402.0232450852918</v>
      </c>
      <c r="D39" s="113">
        <v>3430.4454060670923</v>
      </c>
      <c r="E39" s="113">
        <v>3373.3952700473064</v>
      </c>
      <c r="F39" s="113">
        <v>3435.9771580412216</v>
      </c>
      <c r="G39" s="113">
        <v>3429.7080348092231</v>
      </c>
      <c r="H39" s="113">
        <v>3472.6588813635035</v>
      </c>
      <c r="I39" s="113">
        <v>3468.0882711322456</v>
      </c>
      <c r="J39" s="113">
        <v>3151.9823215116485</v>
      </c>
      <c r="K39" s="113">
        <v>2880.1520099566837</v>
      </c>
      <c r="L39" s="113">
        <v>3071.6011346185223</v>
      </c>
      <c r="M39" s="113">
        <v>3086.0965752706015</v>
      </c>
      <c r="N39" s="113">
        <v>2969.1134755144667</v>
      </c>
      <c r="O39" s="113">
        <v>2998.6549475840006</v>
      </c>
      <c r="P39" s="113">
        <v>3015.0862722817255</v>
      </c>
      <c r="Q39" s="113">
        <v>3136.7076168392932</v>
      </c>
      <c r="R39" s="113">
        <v>3160.9079999999999</v>
      </c>
      <c r="S39" s="113">
        <v>3141.6379999999999</v>
      </c>
      <c r="T39" s="113">
        <v>3151.254008554442</v>
      </c>
      <c r="U39" s="113">
        <v>3103.0267692666143</v>
      </c>
      <c r="V39" s="120"/>
      <c r="W39" s="110">
        <v>-0.33349820092833937</v>
      </c>
      <c r="X39" s="110">
        <v>0.73522098467022623</v>
      </c>
      <c r="Y39" s="110">
        <v>-2.1813795312417228</v>
      </c>
      <c r="Z39" s="110">
        <v>0.11316447676661401</v>
      </c>
      <c r="AA39" s="110"/>
      <c r="AB39" s="110">
        <v>-1.530414214687525</v>
      </c>
      <c r="AC39" s="111"/>
    </row>
    <row r="40" spans="1:29" ht="18.75" customHeight="1">
      <c r="A40" s="112" t="s">
        <v>25</v>
      </c>
      <c r="B40" s="113">
        <v>97.704448533469233</v>
      </c>
      <c r="C40" s="113">
        <v>94.646384461117179</v>
      </c>
      <c r="D40" s="113">
        <v>93.340386479754272</v>
      </c>
      <c r="E40" s="113">
        <v>90.242760077069448</v>
      </c>
      <c r="F40" s="113">
        <v>86.309537683033156</v>
      </c>
      <c r="G40" s="113">
        <v>88.868730780156369</v>
      </c>
      <c r="H40" s="113">
        <v>93.565481407843649</v>
      </c>
      <c r="I40" s="113">
        <v>96.222060660253334</v>
      </c>
      <c r="J40" s="113">
        <v>97.60673399096126</v>
      </c>
      <c r="K40" s="113">
        <v>95.182267829024397</v>
      </c>
      <c r="L40" s="113">
        <v>102.8030288311562</v>
      </c>
      <c r="M40" s="113">
        <v>98.644547432319627</v>
      </c>
      <c r="N40" s="113">
        <v>97.471754578141883</v>
      </c>
      <c r="O40" s="113">
        <v>98.975942610244587</v>
      </c>
      <c r="P40" s="113">
        <v>97.565864932077545</v>
      </c>
      <c r="Q40" s="113">
        <v>101.61877960470768</v>
      </c>
      <c r="R40" s="113">
        <v>100</v>
      </c>
      <c r="S40" s="113">
        <v>102.42952879994449</v>
      </c>
      <c r="T40" s="113">
        <v>106.12789771922084</v>
      </c>
      <c r="U40" s="113">
        <v>108.09486158866903</v>
      </c>
      <c r="V40" s="132"/>
      <c r="W40" s="110">
        <v>0.53332291477274918</v>
      </c>
      <c r="X40" s="110">
        <v>-1.8778788526071621</v>
      </c>
      <c r="Y40" s="110">
        <v>2.955934880424782</v>
      </c>
      <c r="Z40" s="110">
        <v>0.55927339042658453</v>
      </c>
      <c r="AA40" s="110"/>
      <c r="AB40" s="110">
        <v>1.853390024413869</v>
      </c>
      <c r="AC40" s="111"/>
    </row>
    <row r="41" spans="1:29" ht="18.75" customHeight="1">
      <c r="A41" s="106" t="s">
        <v>30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16"/>
      <c r="W41" s="107"/>
      <c r="X41" s="107"/>
      <c r="Y41" s="107"/>
      <c r="Z41" s="107"/>
      <c r="AA41" s="110"/>
      <c r="AB41" s="107"/>
      <c r="AC41" s="111"/>
    </row>
    <row r="42" spans="1:29" ht="18.75" customHeight="1">
      <c r="A42" s="112" t="s">
        <v>24</v>
      </c>
      <c r="B42" s="113">
        <v>676.2</v>
      </c>
      <c r="C42" s="113">
        <v>757.2</v>
      </c>
      <c r="D42" s="113">
        <v>786.1</v>
      </c>
      <c r="E42" s="113">
        <v>741.1</v>
      </c>
      <c r="F42" s="113">
        <v>736</v>
      </c>
      <c r="G42" s="113">
        <v>694.9</v>
      </c>
      <c r="H42" s="113">
        <v>706.9</v>
      </c>
      <c r="I42" s="113">
        <v>687.9</v>
      </c>
      <c r="J42" s="113">
        <v>686</v>
      </c>
      <c r="K42" s="113">
        <v>644.20000000000005</v>
      </c>
      <c r="L42" s="113">
        <v>700.05799999999999</v>
      </c>
      <c r="M42" s="113">
        <v>771.31399999999996</v>
      </c>
      <c r="N42" s="113">
        <v>792.178</v>
      </c>
      <c r="O42" s="113">
        <v>860.84699999999998</v>
      </c>
      <c r="P42" s="113">
        <v>866.50199999999995</v>
      </c>
      <c r="Q42" s="113">
        <v>914.39700000000005</v>
      </c>
      <c r="R42" s="113">
        <v>906.76800000000003</v>
      </c>
      <c r="S42" s="113">
        <v>895.83699999999999</v>
      </c>
      <c r="T42" s="113">
        <v>987.34678322787568</v>
      </c>
      <c r="U42" s="113">
        <v>1033.1444585239908</v>
      </c>
      <c r="V42" s="120"/>
      <c r="W42" s="110">
        <v>2.2559836458991844</v>
      </c>
      <c r="X42" s="110">
        <v>0.54707220547753899</v>
      </c>
      <c r="Y42" s="110">
        <v>0.14801420171890456</v>
      </c>
      <c r="Z42" s="110">
        <v>4.4193008097598074</v>
      </c>
      <c r="AA42" s="110"/>
      <c r="AB42" s="110">
        <v>4.6384589562738476</v>
      </c>
      <c r="AC42" s="111"/>
    </row>
    <row r="43" spans="1:29" ht="18.75" customHeight="1">
      <c r="A43" s="114" t="s">
        <v>169</v>
      </c>
      <c r="B43" s="113">
        <v>738.78515751743123</v>
      </c>
      <c r="C43" s="113">
        <v>799.20340538893947</v>
      </c>
      <c r="D43" s="113">
        <v>865.59259476950501</v>
      </c>
      <c r="E43" s="113">
        <v>797.76343329157407</v>
      </c>
      <c r="F43" s="113">
        <v>806.15981000143006</v>
      </c>
      <c r="G43" s="113">
        <v>773.51910030300257</v>
      </c>
      <c r="H43" s="113">
        <v>778.9734730062471</v>
      </c>
      <c r="I43" s="113">
        <v>752.08571980020315</v>
      </c>
      <c r="J43" s="113">
        <v>752.41371182802709</v>
      </c>
      <c r="K43" s="113">
        <v>727.40637563315977</v>
      </c>
      <c r="L43" s="113">
        <v>763.53957032465473</v>
      </c>
      <c r="M43" s="113">
        <v>820.5854295915874</v>
      </c>
      <c r="N43" s="113">
        <v>843.66630313334804</v>
      </c>
      <c r="O43" s="113">
        <v>883.15209023545401</v>
      </c>
      <c r="P43" s="113">
        <v>867.83832222447802</v>
      </c>
      <c r="Q43" s="113">
        <v>909.21904143730012</v>
      </c>
      <c r="R43" s="113">
        <v>906.76800000000003</v>
      </c>
      <c r="S43" s="113">
        <v>888.52200000000005</v>
      </c>
      <c r="T43" s="113">
        <v>903.83636558055548</v>
      </c>
      <c r="U43" s="113">
        <v>935.44332174774945</v>
      </c>
      <c r="V43" s="120"/>
      <c r="W43" s="110">
        <v>1.2499228353658687</v>
      </c>
      <c r="X43" s="110">
        <v>0.92309861439552332</v>
      </c>
      <c r="Y43" s="110">
        <v>-0.2593712939225612</v>
      </c>
      <c r="Z43" s="110">
        <v>2.2818174983269879</v>
      </c>
      <c r="AA43" s="110"/>
      <c r="AB43" s="110">
        <v>3.4969777020303976</v>
      </c>
      <c r="AC43" s="111"/>
    </row>
    <row r="44" spans="1:29" ht="18.75" customHeight="1">
      <c r="A44" s="112" t="s">
        <v>25</v>
      </c>
      <c r="B44" s="113">
        <v>91.528639025757016</v>
      </c>
      <c r="C44" s="113">
        <v>94.74434103937557</v>
      </c>
      <c r="D44" s="113">
        <v>90.816396160289159</v>
      </c>
      <c r="E44" s="113">
        <v>92.897213518827186</v>
      </c>
      <c r="F44" s="113">
        <v>91.297034517100812</v>
      </c>
      <c r="G44" s="113">
        <v>89.836178541395299</v>
      </c>
      <c r="H44" s="113">
        <v>90.74763448258409</v>
      </c>
      <c r="I44" s="113">
        <v>91.465637744424328</v>
      </c>
      <c r="J44" s="113">
        <v>91.173245412198611</v>
      </c>
      <c r="K44" s="113">
        <v>88.561225413960116</v>
      </c>
      <c r="L44" s="113">
        <v>91.685883378950152</v>
      </c>
      <c r="M44" s="113">
        <v>93.995575863915803</v>
      </c>
      <c r="N44" s="113">
        <v>93.897077204325669</v>
      </c>
      <c r="O44" s="113">
        <v>97.474377235578146</v>
      </c>
      <c r="P44" s="113">
        <v>99.846017145099935</v>
      </c>
      <c r="Q44" s="113">
        <v>100.56949517406879</v>
      </c>
      <c r="R44" s="113">
        <v>100</v>
      </c>
      <c r="S44" s="113">
        <v>100.82327730770875</v>
      </c>
      <c r="T44" s="113">
        <v>109.23955052347108</v>
      </c>
      <c r="U44" s="113">
        <v>110.44436733950913</v>
      </c>
      <c r="V44" s="132"/>
      <c r="W44" s="110">
        <v>0.99364106397314966</v>
      </c>
      <c r="X44" s="110">
        <v>-0.372587062902896</v>
      </c>
      <c r="Y44" s="110">
        <v>0.40844488442315363</v>
      </c>
      <c r="Z44" s="110">
        <v>2.0897979364394637</v>
      </c>
      <c r="AA44" s="110"/>
      <c r="AB44" s="110">
        <v>1.1029126449757605</v>
      </c>
      <c r="AC44" s="111"/>
    </row>
    <row r="45" spans="1:29" ht="18.75" customHeight="1">
      <c r="A45" s="106" t="s">
        <v>31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16"/>
      <c r="W45" s="107"/>
      <c r="X45" s="107"/>
      <c r="Y45" s="107"/>
      <c r="Z45" s="107"/>
      <c r="AA45" s="110"/>
      <c r="AB45" s="107"/>
      <c r="AC45" s="111"/>
    </row>
    <row r="46" spans="1:29" ht="18.75" customHeight="1">
      <c r="A46" s="112" t="s">
        <v>24</v>
      </c>
      <c r="B46" s="123">
        <v>2554.2629999999999</v>
      </c>
      <c r="C46" s="123">
        <v>2462.692</v>
      </c>
      <c r="D46" s="123">
        <v>2415.8910000000001</v>
      </c>
      <c r="E46" s="123">
        <v>2303.145</v>
      </c>
      <c r="F46" s="123">
        <v>2229.576</v>
      </c>
      <c r="G46" s="123">
        <v>2353.038</v>
      </c>
      <c r="H46" s="123">
        <v>2542.31</v>
      </c>
      <c r="I46" s="123">
        <v>2649.1660000000002</v>
      </c>
      <c r="J46" s="123">
        <v>2390.547</v>
      </c>
      <c r="K46" s="123">
        <v>2097.194</v>
      </c>
      <c r="L46" s="123">
        <v>2457.6410000000001</v>
      </c>
      <c r="M46" s="123">
        <v>2272.9520000000002</v>
      </c>
      <c r="N46" s="123">
        <v>2101.8690000000001</v>
      </c>
      <c r="O46" s="123">
        <v>2107.1</v>
      </c>
      <c r="P46" s="123">
        <v>2075.1930000000002</v>
      </c>
      <c r="Q46" s="123">
        <v>2273.087</v>
      </c>
      <c r="R46" s="123">
        <v>2254.14</v>
      </c>
      <c r="S46" s="123">
        <v>2322.1280000000002</v>
      </c>
      <c r="T46" s="123">
        <v>2357.0128478436291</v>
      </c>
      <c r="U46" s="123">
        <v>2321.0680327741047</v>
      </c>
      <c r="V46" s="120"/>
      <c r="W46" s="122">
        <v>-0.50260788536210521</v>
      </c>
      <c r="X46" s="122">
        <v>-1.6277362147487984</v>
      </c>
      <c r="Y46" s="122">
        <v>0.87368832189633761</v>
      </c>
      <c r="Z46" s="122">
        <v>-0.63325872357080648</v>
      </c>
      <c r="AA46" s="110"/>
      <c r="AB46" s="122">
        <v>-1.5250156613447963</v>
      </c>
      <c r="AC46" s="111"/>
    </row>
    <row r="47" spans="1:29" ht="18.75" customHeight="1">
      <c r="A47" s="114" t="s">
        <v>169</v>
      </c>
      <c r="B47" s="113">
        <v>2567.5770895335672</v>
      </c>
      <c r="C47" s="113">
        <v>2602.8198396963526</v>
      </c>
      <c r="D47" s="113">
        <v>2564.8528112975873</v>
      </c>
      <c r="E47" s="113">
        <v>2575.6318367557324</v>
      </c>
      <c r="F47" s="113">
        <v>2629.8173480397918</v>
      </c>
      <c r="G47" s="113">
        <v>2656.1889345062204</v>
      </c>
      <c r="H47" s="113">
        <v>2693.6854083572562</v>
      </c>
      <c r="I47" s="113">
        <v>2716.0025513320425</v>
      </c>
      <c r="J47" s="113">
        <v>2399.5686096836212</v>
      </c>
      <c r="K47" s="113">
        <v>2152.745634323524</v>
      </c>
      <c r="L47" s="113">
        <v>2308.0615642938674</v>
      </c>
      <c r="M47" s="113">
        <v>2265.5111456790141</v>
      </c>
      <c r="N47" s="113">
        <v>2125.4471723811184</v>
      </c>
      <c r="O47" s="113">
        <v>2115.5028573485465</v>
      </c>
      <c r="P47" s="113">
        <v>2147.2479500572476</v>
      </c>
      <c r="Q47" s="113">
        <v>2227.4885754019933</v>
      </c>
      <c r="R47" s="113">
        <v>2254.14</v>
      </c>
      <c r="S47" s="113">
        <v>2253.116</v>
      </c>
      <c r="T47" s="113">
        <v>2247.4176429738864</v>
      </c>
      <c r="U47" s="113">
        <v>2167.5834475188649</v>
      </c>
      <c r="V47" s="120"/>
      <c r="W47" s="110">
        <v>-0.88735408928297677</v>
      </c>
      <c r="X47" s="110">
        <v>0.68090119402022253</v>
      </c>
      <c r="Y47" s="110">
        <v>-2.7705822238865307</v>
      </c>
      <c r="Z47" s="110">
        <v>-0.69529483163525141</v>
      </c>
      <c r="AA47" s="110"/>
      <c r="AB47" s="110">
        <v>-3.5522634479891861</v>
      </c>
      <c r="AC47" s="111"/>
    </row>
    <row r="48" spans="1:29" ht="18.75" customHeight="1">
      <c r="A48" s="135" t="s">
        <v>25</v>
      </c>
      <c r="B48" s="118">
        <v>99.481453172804791</v>
      </c>
      <c r="C48" s="118">
        <v>94.616306608731705</v>
      </c>
      <c r="D48" s="118">
        <v>94.192188704106343</v>
      </c>
      <c r="E48" s="118">
        <v>89.420582830698464</v>
      </c>
      <c r="F48" s="118">
        <v>84.780640817579098</v>
      </c>
      <c r="G48" s="118">
        <v>88.586996558564636</v>
      </c>
      <c r="H48" s="118">
        <v>94.380360531797493</v>
      </c>
      <c r="I48" s="118">
        <v>97.539157269964178</v>
      </c>
      <c r="J48" s="118">
        <v>99.624032017787954</v>
      </c>
      <c r="K48" s="118">
        <v>97.419498456398884</v>
      </c>
      <c r="L48" s="118">
        <v>106.48073855655124</v>
      </c>
      <c r="M48" s="118">
        <v>100.32844041995459</v>
      </c>
      <c r="N48" s="118">
        <v>98.890672387086255</v>
      </c>
      <c r="O48" s="118">
        <v>99.602796218432985</v>
      </c>
      <c r="P48" s="118">
        <v>96.644311614998799</v>
      </c>
      <c r="Q48" s="118">
        <v>102.04707782125335</v>
      </c>
      <c r="R48" s="118">
        <v>100</v>
      </c>
      <c r="S48" s="118">
        <v>103.06295814330022</v>
      </c>
      <c r="T48" s="118">
        <v>104.87649481672312</v>
      </c>
      <c r="U48" s="118">
        <v>107.08090779300454</v>
      </c>
      <c r="V48" s="132"/>
      <c r="W48" s="119">
        <v>0.38819083113517117</v>
      </c>
      <c r="X48" s="119">
        <v>-2.2930241797499251</v>
      </c>
      <c r="Y48" s="119">
        <v>3.7481151580835315</v>
      </c>
      <c r="Z48" s="119">
        <v>6.2470461957730983E-2</v>
      </c>
      <c r="AA48" s="110"/>
      <c r="AB48" s="119">
        <v>2.1019132839381589</v>
      </c>
      <c r="AC48" s="111"/>
    </row>
    <row r="49" spans="1:29" ht="15" customHeight="1">
      <c r="A49" s="112" t="s">
        <v>32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32"/>
      <c r="W49" s="110"/>
      <c r="X49" s="110"/>
      <c r="Y49" s="110"/>
      <c r="Z49" s="110"/>
      <c r="AA49" s="110"/>
      <c r="AB49" s="110"/>
      <c r="AC49" s="111"/>
    </row>
    <row r="50" spans="1:29" ht="15" customHeight="1">
      <c r="A50" s="285" t="s">
        <v>170</v>
      </c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112"/>
      <c r="S50" s="112"/>
      <c r="T50" s="112"/>
      <c r="U50" s="230"/>
      <c r="V50" s="132"/>
      <c r="W50" s="110"/>
      <c r="X50" s="110"/>
      <c r="Y50" s="110"/>
      <c r="Z50" s="110"/>
      <c r="AA50" s="110"/>
      <c r="AB50" s="110"/>
      <c r="AC50" s="111"/>
    </row>
    <row r="51" spans="1:29" ht="15" customHeight="1">
      <c r="A51" s="112" t="s">
        <v>171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32"/>
      <c r="W51" s="110"/>
      <c r="X51" s="110"/>
      <c r="Y51" s="110"/>
      <c r="Z51" s="110"/>
      <c r="AA51" s="110"/>
      <c r="AB51" s="110"/>
      <c r="AC51" s="111"/>
    </row>
    <row r="52" spans="1:29" ht="15" customHeight="1">
      <c r="A52" s="136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32"/>
      <c r="W52" s="110"/>
      <c r="X52" s="110"/>
      <c r="Y52" s="110"/>
      <c r="Z52" s="110"/>
      <c r="AA52" s="110"/>
      <c r="AB52" s="110"/>
      <c r="AC52" s="111"/>
    </row>
    <row r="53" spans="1:29" ht="40.5" customHeight="1">
      <c r="A53" s="281" t="s">
        <v>121</v>
      </c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100"/>
      <c r="S53" s="100"/>
      <c r="T53" s="100"/>
      <c r="U53" s="100"/>
      <c r="V53" s="116"/>
      <c r="W53" s="62"/>
      <c r="X53" s="62"/>
      <c r="Y53" s="62"/>
      <c r="AB53" s="67"/>
      <c r="AC53" s="111"/>
    </row>
    <row r="54" spans="1:29" ht="32.25" customHeight="1">
      <c r="A54" s="242"/>
      <c r="B54" s="298">
        <v>2000</v>
      </c>
      <c r="C54" s="298">
        <v>2001</v>
      </c>
      <c r="D54" s="298">
        <v>2002</v>
      </c>
      <c r="E54" s="298">
        <v>2003</v>
      </c>
      <c r="F54" s="298">
        <v>2004</v>
      </c>
      <c r="G54" s="298">
        <v>2005</v>
      </c>
      <c r="H54" s="298">
        <v>2006</v>
      </c>
      <c r="I54" s="298">
        <v>2007</v>
      </c>
      <c r="J54" s="298">
        <v>2008</v>
      </c>
      <c r="K54" s="298">
        <v>2009</v>
      </c>
      <c r="L54" s="298">
        <v>2010</v>
      </c>
      <c r="M54" s="298">
        <v>2011</v>
      </c>
      <c r="N54" s="297">
        <v>2012</v>
      </c>
      <c r="O54" s="297">
        <v>2013</v>
      </c>
      <c r="P54" s="298">
        <v>2014</v>
      </c>
      <c r="Q54" s="298">
        <v>2015</v>
      </c>
      <c r="R54" s="282">
        <v>2016</v>
      </c>
      <c r="S54" s="282">
        <v>2017</v>
      </c>
      <c r="T54" s="282" t="s">
        <v>106</v>
      </c>
      <c r="U54" s="282" t="s">
        <v>168</v>
      </c>
      <c r="V54" s="101"/>
      <c r="W54" s="284"/>
      <c r="X54" s="284"/>
      <c r="Y54" s="284"/>
      <c r="Z54" s="284"/>
      <c r="AA54" s="102"/>
      <c r="AB54" s="102"/>
    </row>
    <row r="55" spans="1:29" s="105" customFormat="1" ht="14.25" customHeight="1">
      <c r="A55" s="243"/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1"/>
      <c r="O55" s="291"/>
      <c r="P55" s="290"/>
      <c r="Q55" s="290"/>
      <c r="R55" s="283"/>
      <c r="S55" s="283"/>
      <c r="T55" s="283"/>
      <c r="U55" s="283"/>
      <c r="V55" s="101"/>
      <c r="W55" s="104"/>
      <c r="X55" s="104"/>
      <c r="Y55" s="104"/>
      <c r="Z55" s="104"/>
      <c r="AA55" s="104"/>
      <c r="AB55" s="104"/>
      <c r="AC55" s="101"/>
    </row>
    <row r="56" spans="1:29" ht="18.75" customHeight="1">
      <c r="A56" s="106" t="s">
        <v>111</v>
      </c>
      <c r="B56" s="137">
        <v>100</v>
      </c>
      <c r="C56" s="137">
        <v>100</v>
      </c>
      <c r="D56" s="137">
        <v>100</v>
      </c>
      <c r="E56" s="137">
        <v>100</v>
      </c>
      <c r="F56" s="137">
        <v>100</v>
      </c>
      <c r="G56" s="137">
        <v>100</v>
      </c>
      <c r="H56" s="137">
        <v>100</v>
      </c>
      <c r="I56" s="137">
        <v>100</v>
      </c>
      <c r="J56" s="137">
        <v>100</v>
      </c>
      <c r="K56" s="137">
        <v>100</v>
      </c>
      <c r="L56" s="137">
        <v>100</v>
      </c>
      <c r="M56" s="137">
        <v>100</v>
      </c>
      <c r="N56" s="137">
        <v>100</v>
      </c>
      <c r="O56" s="137">
        <v>100</v>
      </c>
      <c r="P56" s="137">
        <v>100</v>
      </c>
      <c r="Q56" s="137">
        <v>100</v>
      </c>
      <c r="R56" s="137">
        <v>100</v>
      </c>
      <c r="S56" s="137">
        <v>100</v>
      </c>
      <c r="T56" s="137">
        <v>100</v>
      </c>
      <c r="U56" s="137">
        <v>100</v>
      </c>
      <c r="V56" s="116"/>
      <c r="W56" s="62"/>
      <c r="X56" s="62"/>
      <c r="Y56" s="62"/>
      <c r="AB56" s="67"/>
      <c r="AC56" s="111"/>
    </row>
    <row r="57" spans="1:29" ht="18.75" customHeight="1">
      <c r="A57" s="138" t="s">
        <v>112</v>
      </c>
      <c r="B57" s="122">
        <v>4.0413249459591567</v>
      </c>
      <c r="C57" s="122">
        <v>4.0816598288717474</v>
      </c>
      <c r="D57" s="122">
        <v>3.9045650988353806</v>
      </c>
      <c r="E57" s="122">
        <v>3.896994915883548</v>
      </c>
      <c r="F57" s="122">
        <v>3.9025418121339985</v>
      </c>
      <c r="G57" s="122">
        <v>3.5912783928301852</v>
      </c>
      <c r="H57" s="122">
        <v>3.5938945895791985</v>
      </c>
      <c r="I57" s="122">
        <v>3.2545790470518634</v>
      </c>
      <c r="J57" s="122">
        <v>3.3519753107574575</v>
      </c>
      <c r="K57" s="122">
        <v>3.4207564026625397</v>
      </c>
      <c r="L57" s="122">
        <v>3.3814006229548177</v>
      </c>
      <c r="M57" s="122">
        <v>3.142388030685801</v>
      </c>
      <c r="N57" s="122">
        <v>3.2490391948465382</v>
      </c>
      <c r="O57" s="122">
        <v>3.5133135567572276</v>
      </c>
      <c r="P57" s="122">
        <v>3.5654056058243793</v>
      </c>
      <c r="Q57" s="122">
        <v>3.6448705461796491</v>
      </c>
      <c r="R57" s="122">
        <v>3.5274549128048616</v>
      </c>
      <c r="S57" s="122">
        <v>3.5526053165033593</v>
      </c>
      <c r="T57" s="122">
        <v>3.456215994509741</v>
      </c>
      <c r="U57" s="122">
        <v>3.4074144452310318</v>
      </c>
      <c r="V57" s="116"/>
      <c r="W57" s="62"/>
      <c r="X57" s="62"/>
      <c r="Y57" s="62"/>
      <c r="AB57" s="67"/>
      <c r="AC57" s="111"/>
    </row>
    <row r="58" spans="1:29" ht="18.75" customHeight="1">
      <c r="A58" s="139" t="s">
        <v>35</v>
      </c>
      <c r="B58" s="110">
        <v>2.1206648519954281</v>
      </c>
      <c r="C58" s="110">
        <v>2.0865106331902359</v>
      </c>
      <c r="D58" s="110">
        <v>1.8590534889861547</v>
      </c>
      <c r="E58" s="110">
        <v>1.8360096716144081</v>
      </c>
      <c r="F58" s="110">
        <v>1.8707324507107426</v>
      </c>
      <c r="G58" s="110">
        <v>1.584104172704617</v>
      </c>
      <c r="H58" s="110">
        <v>1.6456647911897808</v>
      </c>
      <c r="I58" s="110">
        <v>1.4188578439963104</v>
      </c>
      <c r="J58" s="110">
        <v>1.4765711538560642</v>
      </c>
      <c r="K58" s="110">
        <v>1.4008436392993204</v>
      </c>
      <c r="L58" s="110">
        <v>1.3949830928576954</v>
      </c>
      <c r="M58" s="110">
        <v>1.2013605906286287</v>
      </c>
      <c r="N58" s="110">
        <v>1.2558322316851969</v>
      </c>
      <c r="O58" s="110">
        <v>1.4548753527352023</v>
      </c>
      <c r="P58" s="110">
        <v>1.4020908690124385</v>
      </c>
      <c r="Q58" s="110">
        <v>1.500207338740287</v>
      </c>
      <c r="R58" s="110">
        <v>1.3380194803243166</v>
      </c>
      <c r="S58" s="110">
        <v>1.4405971894164764</v>
      </c>
      <c r="T58" s="110">
        <v>1.3864679209656998</v>
      </c>
      <c r="U58" s="110">
        <v>1.3953617375106113</v>
      </c>
      <c r="V58" s="116"/>
      <c r="W58" s="62"/>
      <c r="X58" s="62"/>
      <c r="Y58" s="62"/>
      <c r="AB58" s="67"/>
      <c r="AC58" s="111"/>
    </row>
    <row r="59" spans="1:29" ht="18.75" customHeight="1">
      <c r="A59" s="139" t="s">
        <v>36</v>
      </c>
      <c r="B59" s="119">
        <v>1.9206600939637286</v>
      </c>
      <c r="C59" s="119">
        <v>1.9951491956815115</v>
      </c>
      <c r="D59" s="119">
        <v>2.0455116098492256</v>
      </c>
      <c r="E59" s="119">
        <v>2.0609852442691396</v>
      </c>
      <c r="F59" s="119">
        <v>2.0318093614232557</v>
      </c>
      <c r="G59" s="119">
        <v>2.007174220125568</v>
      </c>
      <c r="H59" s="119">
        <v>1.9482297983894177</v>
      </c>
      <c r="I59" s="119">
        <v>1.8357212030555528</v>
      </c>
      <c r="J59" s="119">
        <v>1.8754041569013935</v>
      </c>
      <c r="K59" s="119">
        <v>2.019912763363219</v>
      </c>
      <c r="L59" s="119">
        <v>1.9864175300971221</v>
      </c>
      <c r="M59" s="119">
        <v>1.9410274400571721</v>
      </c>
      <c r="N59" s="119">
        <v>1.9932069631613414</v>
      </c>
      <c r="O59" s="119">
        <v>2.0584382040220253</v>
      </c>
      <c r="P59" s="119">
        <v>2.163314736811941</v>
      </c>
      <c r="Q59" s="119">
        <v>2.1446632074393621</v>
      </c>
      <c r="R59" s="119">
        <v>2.1894354324805447</v>
      </c>
      <c r="S59" s="119">
        <v>2.1120081270868827</v>
      </c>
      <c r="T59" s="119">
        <v>2.0697480735440412</v>
      </c>
      <c r="U59" s="119">
        <v>2.0120527077204202</v>
      </c>
      <c r="V59" s="116"/>
      <c r="W59" s="62"/>
      <c r="X59" s="62"/>
      <c r="Y59" s="62"/>
      <c r="AB59" s="67"/>
      <c r="AC59" s="111"/>
    </row>
    <row r="60" spans="1:29" ht="18.75" customHeight="1">
      <c r="A60" s="140" t="s">
        <v>113</v>
      </c>
      <c r="B60" s="110">
        <v>2.5156539048235582</v>
      </c>
      <c r="C60" s="110">
        <v>2.3714909125876025</v>
      </c>
      <c r="D60" s="110">
        <v>2.2461559076630344</v>
      </c>
      <c r="E60" s="110">
        <v>2.0841306511114857</v>
      </c>
      <c r="F60" s="110">
        <v>1.9478537927114212</v>
      </c>
      <c r="G60" s="110">
        <v>1.9223500597000225</v>
      </c>
      <c r="H60" s="110">
        <v>1.954288965707176</v>
      </c>
      <c r="I60" s="110">
        <v>1.901641967834895</v>
      </c>
      <c r="J60" s="110">
        <v>1.7177550135304709</v>
      </c>
      <c r="K60" s="110">
        <v>1.5627919748478301</v>
      </c>
      <c r="L60" s="110">
        <v>1.7580787843473473</v>
      </c>
      <c r="M60" s="110">
        <v>1.7287519556572302</v>
      </c>
      <c r="N60" s="110">
        <v>1.7196216259264676</v>
      </c>
      <c r="O60" s="110">
        <v>1.7408103120499849</v>
      </c>
      <c r="P60" s="110">
        <v>1.6998741737325904</v>
      </c>
      <c r="Q60" s="110">
        <v>1.7736508654883756</v>
      </c>
      <c r="R60" s="110">
        <v>1.6949494361383637</v>
      </c>
      <c r="S60" s="110">
        <v>1.6422611988198255</v>
      </c>
      <c r="T60" s="110">
        <v>1.6369464822861253</v>
      </c>
      <c r="U60" s="110">
        <v>1.5802829344660707</v>
      </c>
      <c r="V60" s="116"/>
      <c r="W60" s="62"/>
      <c r="X60" s="62"/>
      <c r="Y60" s="62"/>
      <c r="AB60" s="67"/>
      <c r="AC60" s="111"/>
    </row>
    <row r="61" spans="1:29" ht="18.75" customHeight="1">
      <c r="A61" s="139" t="s">
        <v>38</v>
      </c>
      <c r="B61" s="110">
        <v>0.52657627418784558</v>
      </c>
      <c r="C61" s="110">
        <v>0.55768731342893885</v>
      </c>
      <c r="D61" s="110">
        <v>0.55143913865276684</v>
      </c>
      <c r="E61" s="110">
        <v>0.50736692530946814</v>
      </c>
      <c r="F61" s="110">
        <v>0.48342055352336477</v>
      </c>
      <c r="G61" s="110">
        <v>0.43827697823431633</v>
      </c>
      <c r="H61" s="110">
        <v>0.42517623356397488</v>
      </c>
      <c r="I61" s="110">
        <v>0.39200288806802874</v>
      </c>
      <c r="J61" s="110">
        <v>0.38302029492216533</v>
      </c>
      <c r="K61" s="110">
        <v>0.36724038580261437</v>
      </c>
      <c r="L61" s="110">
        <v>0.38976391277719474</v>
      </c>
      <c r="M61" s="110">
        <v>0.43800725229851817</v>
      </c>
      <c r="N61" s="110">
        <v>0.47070639156281058</v>
      </c>
      <c r="O61" s="110">
        <v>0.50491849574715908</v>
      </c>
      <c r="P61" s="110">
        <v>0.50071281056929318</v>
      </c>
      <c r="Q61" s="110">
        <v>0.50880915181063624</v>
      </c>
      <c r="R61" s="110">
        <v>0.48622924498540038</v>
      </c>
      <c r="S61" s="110">
        <v>0.45718283000814364</v>
      </c>
      <c r="T61" s="110">
        <v>0.48327154429966757</v>
      </c>
      <c r="U61" s="110">
        <v>0.48674929238362141</v>
      </c>
      <c r="V61" s="116"/>
      <c r="W61" s="62"/>
      <c r="X61" s="62"/>
      <c r="Y61" s="62"/>
      <c r="AB61" s="67"/>
      <c r="AC61" s="111"/>
    </row>
    <row r="62" spans="1:29" ht="18.75" customHeight="1">
      <c r="A62" s="141" t="s">
        <v>39</v>
      </c>
      <c r="B62" s="119">
        <v>1.9890776306357125</v>
      </c>
      <c r="C62" s="119">
        <v>1.8138035991586636</v>
      </c>
      <c r="D62" s="119">
        <v>1.6947167690102676</v>
      </c>
      <c r="E62" s="119">
        <v>1.5767637258020173</v>
      </c>
      <c r="F62" s="119">
        <v>1.4644332391880566</v>
      </c>
      <c r="G62" s="119">
        <v>1.4840730814657062</v>
      </c>
      <c r="H62" s="119">
        <v>1.5291127321432012</v>
      </c>
      <c r="I62" s="119">
        <v>1.5096390797668664</v>
      </c>
      <c r="J62" s="119">
        <v>1.3347347186083056</v>
      </c>
      <c r="K62" s="119">
        <v>1.1955515890452157</v>
      </c>
      <c r="L62" s="119">
        <v>1.3683148715701525</v>
      </c>
      <c r="M62" s="119">
        <v>1.2907447033587121</v>
      </c>
      <c r="N62" s="119">
        <v>1.2489152343636571</v>
      </c>
      <c r="O62" s="119">
        <v>1.2358918163028259</v>
      </c>
      <c r="P62" s="119">
        <v>1.1991613631632974</v>
      </c>
      <c r="Q62" s="119">
        <v>1.2648417136777392</v>
      </c>
      <c r="R62" s="119">
        <v>1.2087201911529633</v>
      </c>
      <c r="S62" s="119">
        <v>1.1850783688116817</v>
      </c>
      <c r="T62" s="119">
        <v>1.1536749379864577</v>
      </c>
      <c r="U62" s="119">
        <v>1.0935336420824493</v>
      </c>
      <c r="V62" s="116"/>
      <c r="W62" s="62"/>
      <c r="X62" s="62"/>
      <c r="Y62" s="62"/>
      <c r="AB62" s="67"/>
      <c r="AC62" s="111"/>
    </row>
    <row r="63" spans="1:29" ht="18.75" customHeight="1">
      <c r="A63" s="131" t="s">
        <v>206</v>
      </c>
      <c r="B63" s="107">
        <v>6.5569788507827145</v>
      </c>
      <c r="C63" s="107">
        <v>6.4531507414593499</v>
      </c>
      <c r="D63" s="107">
        <v>6.150721006498415</v>
      </c>
      <c r="E63" s="107">
        <v>5.9811255669950336</v>
      </c>
      <c r="F63" s="107">
        <v>5.8503956048454198</v>
      </c>
      <c r="G63" s="107">
        <v>5.5136284525302077</v>
      </c>
      <c r="H63" s="107">
        <v>5.548183555286375</v>
      </c>
      <c r="I63" s="107">
        <v>5.1562210148867589</v>
      </c>
      <c r="J63" s="107">
        <v>5.0697303242879279</v>
      </c>
      <c r="K63" s="107">
        <v>4.9835483775103695</v>
      </c>
      <c r="L63" s="107">
        <v>5.139479407302165</v>
      </c>
      <c r="M63" s="107">
        <v>4.8711399863430316</v>
      </c>
      <c r="N63" s="107">
        <v>4.9686608207730059</v>
      </c>
      <c r="O63" s="107">
        <v>5.2541238688072127</v>
      </c>
      <c r="P63" s="107">
        <v>5.2652797795569697</v>
      </c>
      <c r="Q63" s="107">
        <v>5.4185214116680243</v>
      </c>
      <c r="R63" s="107">
        <v>5.2224043489432255</v>
      </c>
      <c r="S63" s="107">
        <v>5.1948665153231843</v>
      </c>
      <c r="T63" s="107">
        <v>5.0931624767958663</v>
      </c>
      <c r="U63" s="107">
        <v>4.9876973796971029</v>
      </c>
      <c r="V63" s="116"/>
      <c r="W63" s="62"/>
      <c r="X63" s="62"/>
      <c r="Y63" s="62"/>
      <c r="AB63" s="67"/>
      <c r="AC63" s="111"/>
    </row>
    <row r="64" spans="1:29" ht="15" customHeight="1">
      <c r="A64" s="112" t="s">
        <v>32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32"/>
      <c r="W64" s="110"/>
      <c r="X64" s="110"/>
      <c r="Y64" s="110"/>
      <c r="Z64" s="110"/>
      <c r="AA64" s="110"/>
      <c r="AB64" s="110"/>
      <c r="AC64" s="111"/>
    </row>
    <row r="65" spans="1:29" ht="15" customHeight="1">
      <c r="A65" s="296" t="s">
        <v>170</v>
      </c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112"/>
      <c r="S65" s="112"/>
      <c r="T65" s="112"/>
      <c r="U65" s="230"/>
      <c r="V65" s="132"/>
      <c r="W65" s="110"/>
      <c r="X65" s="110"/>
      <c r="Y65" s="110"/>
      <c r="Z65" s="110"/>
      <c r="AA65" s="110"/>
      <c r="AB65" s="110"/>
      <c r="AC65" s="111"/>
    </row>
    <row r="66" spans="1:29" ht="15" customHeight="1">
      <c r="A66" s="230" t="s">
        <v>171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2"/>
      <c r="S66" s="112"/>
      <c r="T66" s="112"/>
      <c r="U66" s="230"/>
      <c r="V66" s="132"/>
      <c r="W66" s="110"/>
      <c r="X66" s="110"/>
      <c r="Y66" s="110"/>
      <c r="Z66" s="110"/>
      <c r="AA66" s="110"/>
      <c r="AB66" s="110"/>
      <c r="AC66" s="111"/>
    </row>
    <row r="67" spans="1:29" ht="15" customHeight="1">
      <c r="A67" s="136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32"/>
      <c r="W67" s="110"/>
      <c r="X67" s="110"/>
      <c r="Y67" s="110"/>
      <c r="Z67" s="110"/>
      <c r="AA67" s="110"/>
      <c r="AB67" s="110"/>
      <c r="AC67" s="111"/>
    </row>
    <row r="68" spans="1:29" ht="40.5" customHeight="1">
      <c r="A68" s="233" t="s">
        <v>41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32"/>
      <c r="W68" s="110"/>
      <c r="X68" s="110"/>
      <c r="Y68" s="110"/>
      <c r="Z68" s="110"/>
      <c r="AA68" s="110"/>
      <c r="AB68" s="110"/>
      <c r="AC68" s="111"/>
    </row>
    <row r="69" spans="1:29" ht="32.25" customHeight="1">
      <c r="A69" s="238"/>
      <c r="B69" s="282">
        <v>2000</v>
      </c>
      <c r="C69" s="282">
        <v>2001</v>
      </c>
      <c r="D69" s="282">
        <v>2002</v>
      </c>
      <c r="E69" s="282">
        <v>2003</v>
      </c>
      <c r="F69" s="282">
        <v>2004</v>
      </c>
      <c r="G69" s="282">
        <v>2005</v>
      </c>
      <c r="H69" s="282">
        <v>2006</v>
      </c>
      <c r="I69" s="282">
        <v>2007</v>
      </c>
      <c r="J69" s="282">
        <v>2008</v>
      </c>
      <c r="K69" s="282">
        <v>2009</v>
      </c>
      <c r="L69" s="282">
        <v>2010</v>
      </c>
      <c r="M69" s="282">
        <v>2011</v>
      </c>
      <c r="N69" s="286">
        <v>2012</v>
      </c>
      <c r="O69" s="286">
        <v>2013</v>
      </c>
      <c r="P69" s="282">
        <v>2014</v>
      </c>
      <c r="Q69" s="282">
        <v>2015</v>
      </c>
      <c r="R69" s="282">
        <v>2016</v>
      </c>
      <c r="S69" s="282">
        <v>2017</v>
      </c>
      <c r="T69" s="282" t="s">
        <v>106</v>
      </c>
      <c r="U69" s="282" t="s">
        <v>168</v>
      </c>
      <c r="V69" s="101"/>
      <c r="W69" s="294" t="s">
        <v>202</v>
      </c>
      <c r="X69" s="295"/>
      <c r="Y69" s="295"/>
      <c r="Z69" s="295"/>
      <c r="AA69" s="102"/>
      <c r="AB69" s="241" t="s">
        <v>18</v>
      </c>
    </row>
    <row r="70" spans="1:29" s="105" customFormat="1" ht="14.25" customHeight="1">
      <c r="A70" s="239"/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7"/>
      <c r="O70" s="287"/>
      <c r="P70" s="283"/>
      <c r="Q70" s="283"/>
      <c r="R70" s="283"/>
      <c r="S70" s="283"/>
      <c r="T70" s="283"/>
      <c r="U70" s="283"/>
      <c r="V70" s="101"/>
      <c r="W70" s="240" t="s">
        <v>172</v>
      </c>
      <c r="X70" s="240" t="s">
        <v>19</v>
      </c>
      <c r="Y70" s="240" t="s">
        <v>20</v>
      </c>
      <c r="Z70" s="240" t="s">
        <v>173</v>
      </c>
      <c r="AA70" s="104"/>
      <c r="AB70" s="240" t="s">
        <v>174</v>
      </c>
      <c r="AC70" s="101"/>
    </row>
    <row r="71" spans="1:29" ht="18.75" customHeight="1">
      <c r="A71" s="106" t="s">
        <v>33</v>
      </c>
      <c r="B71" s="142">
        <v>50400.58600000001</v>
      </c>
      <c r="C71" s="142">
        <v>51125.576000000001</v>
      </c>
      <c r="D71" s="142">
        <v>50228.847999999998</v>
      </c>
      <c r="E71" s="142">
        <v>49329.68</v>
      </c>
      <c r="F71" s="142">
        <v>54105.334999999992</v>
      </c>
      <c r="G71" s="142">
        <v>56857.534</v>
      </c>
      <c r="H71" s="142">
        <v>63494.288999999997</v>
      </c>
      <c r="I71" s="142">
        <v>68003.210000000006</v>
      </c>
      <c r="J71" s="142">
        <v>73100.198000000004</v>
      </c>
      <c r="K71" s="142">
        <v>59990.580999999991</v>
      </c>
      <c r="L71" s="142">
        <v>67738.384999999995</v>
      </c>
      <c r="M71" s="142">
        <v>68051.806000000011</v>
      </c>
      <c r="N71" s="142">
        <v>64411.466999999997</v>
      </c>
      <c r="O71" s="142">
        <v>65653.043000000005</v>
      </c>
      <c r="P71" s="142">
        <v>69336.28</v>
      </c>
      <c r="Q71" s="142">
        <v>71662.021999999997</v>
      </c>
      <c r="R71" s="142">
        <v>72849.271999999997</v>
      </c>
      <c r="S71" s="142">
        <v>81739.131999999998</v>
      </c>
      <c r="T71" s="142">
        <v>88445.403999999995</v>
      </c>
      <c r="U71" s="142">
        <v>92915.981999999989</v>
      </c>
      <c r="V71" s="110"/>
      <c r="W71" s="137">
        <v>3.271820618677479</v>
      </c>
      <c r="X71" s="137">
        <v>2.4402162898403024</v>
      </c>
      <c r="Y71" s="137">
        <v>3.5641305909807297</v>
      </c>
      <c r="Z71" s="137">
        <v>3.5739693388512128</v>
      </c>
      <c r="AA71" s="110"/>
      <c r="AB71" s="137">
        <v>5.054618779286705</v>
      </c>
      <c r="AC71" s="111"/>
    </row>
    <row r="72" spans="1:29" ht="18.75" customHeight="1">
      <c r="A72" s="138" t="s">
        <v>34</v>
      </c>
      <c r="B72" s="123">
        <v>5437.9689142995821</v>
      </c>
      <c r="C72" s="123">
        <v>5918.2581732410308</v>
      </c>
      <c r="D72" s="123">
        <v>5868.3003014935875</v>
      </c>
      <c r="E72" s="123">
        <v>5801.3607171906806</v>
      </c>
      <c r="F72" s="123">
        <v>6120.9615848675203</v>
      </c>
      <c r="G72" s="123">
        <v>6111.2964620611829</v>
      </c>
      <c r="H72" s="123">
        <v>6701.3368675424899</v>
      </c>
      <c r="I72" s="123">
        <v>7555.8142050348961</v>
      </c>
      <c r="J72" s="123">
        <v>8308.6588249577144</v>
      </c>
      <c r="K72" s="123">
        <v>7545.2468430380168</v>
      </c>
      <c r="L72" s="123">
        <v>8117.4120000000003</v>
      </c>
      <c r="M72" s="123">
        <v>8830.2430000000004</v>
      </c>
      <c r="N72" s="123">
        <v>8567.737000000001</v>
      </c>
      <c r="O72" s="123">
        <v>8871.0429999999997</v>
      </c>
      <c r="P72" s="123">
        <v>8666.7950000000001</v>
      </c>
      <c r="Q72" s="123">
        <v>9057.9110000000001</v>
      </c>
      <c r="R72" s="123">
        <v>9386.6830000000009</v>
      </c>
      <c r="S72" s="123">
        <v>9924.8080000000009</v>
      </c>
      <c r="T72" s="123">
        <v>10330.899454065959</v>
      </c>
      <c r="U72" s="123">
        <v>10543.714876415152</v>
      </c>
      <c r="V72" s="110"/>
      <c r="W72" s="122">
        <v>3.5462977234506088</v>
      </c>
      <c r="X72" s="122">
        <v>2.3621328210794879</v>
      </c>
      <c r="Y72" s="122">
        <v>5.8417099114070004</v>
      </c>
      <c r="Z72" s="122">
        <v>2.948390841757087</v>
      </c>
      <c r="AA72" s="110"/>
      <c r="AB72" s="122">
        <v>2.0599892903365209</v>
      </c>
      <c r="AC72" s="111"/>
    </row>
    <row r="73" spans="1:29" ht="18.75" customHeight="1">
      <c r="A73" s="139" t="s">
        <v>35</v>
      </c>
      <c r="B73" s="113">
        <v>1792.985914299582</v>
      </c>
      <c r="C73" s="113">
        <v>2013.9931732410314</v>
      </c>
      <c r="D73" s="113">
        <v>1956.9343014935873</v>
      </c>
      <c r="E73" s="113">
        <v>1859.3977171906799</v>
      </c>
      <c r="F73" s="113">
        <v>1954.3375848675209</v>
      </c>
      <c r="G73" s="113">
        <v>1923.7314620611833</v>
      </c>
      <c r="H73" s="113">
        <v>1971.1098675424905</v>
      </c>
      <c r="I73" s="113">
        <v>2411.1122050348954</v>
      </c>
      <c r="J73" s="113">
        <v>2712.2658249577139</v>
      </c>
      <c r="K73" s="113">
        <v>2210.9108430380165</v>
      </c>
      <c r="L73" s="113">
        <v>2506.672</v>
      </c>
      <c r="M73" s="113">
        <v>2751.9060000000004</v>
      </c>
      <c r="N73" s="113">
        <v>2686.4230000000002</v>
      </c>
      <c r="O73" s="113">
        <v>2740.46</v>
      </c>
      <c r="P73" s="113">
        <v>2567.768</v>
      </c>
      <c r="Q73" s="113">
        <v>2731.154</v>
      </c>
      <c r="R73" s="113">
        <v>2828.3860000000004</v>
      </c>
      <c r="S73" s="113">
        <v>2966.8120000000004</v>
      </c>
      <c r="T73" s="113">
        <v>3110.9793092665618</v>
      </c>
      <c r="U73" s="113">
        <v>3062.6568391178262</v>
      </c>
      <c r="V73" s="110"/>
      <c r="W73" s="110">
        <v>2.85797538792254</v>
      </c>
      <c r="X73" s="110">
        <v>1.4176432136634221</v>
      </c>
      <c r="Y73" s="110">
        <v>5.4364105324125278</v>
      </c>
      <c r="Z73" s="110">
        <v>2.2508103909074428</v>
      </c>
      <c r="AA73" s="110"/>
      <c r="AB73" s="110">
        <v>-1.553288059640874</v>
      </c>
      <c r="AC73" s="111"/>
    </row>
    <row r="74" spans="1:29" ht="18.75" customHeight="1">
      <c r="A74" s="141" t="s">
        <v>36</v>
      </c>
      <c r="B74" s="118">
        <v>3644.9830000000002</v>
      </c>
      <c r="C74" s="118">
        <v>3904.2649999999999</v>
      </c>
      <c r="D74" s="118">
        <v>3911.366</v>
      </c>
      <c r="E74" s="118">
        <v>3941.9630000000002</v>
      </c>
      <c r="F74" s="118">
        <v>4166.6239999999998</v>
      </c>
      <c r="G74" s="118">
        <v>4187.5649999999996</v>
      </c>
      <c r="H74" s="118">
        <v>4730.2269999999999</v>
      </c>
      <c r="I74" s="118">
        <v>5144.7020000000002</v>
      </c>
      <c r="J74" s="118">
        <v>5596.393</v>
      </c>
      <c r="K74" s="118">
        <v>5334.3360000000002</v>
      </c>
      <c r="L74" s="118">
        <v>5610.74</v>
      </c>
      <c r="M74" s="118">
        <v>6078.3370000000004</v>
      </c>
      <c r="N74" s="118">
        <v>5881.3140000000003</v>
      </c>
      <c r="O74" s="118">
        <v>6130.5829999999996</v>
      </c>
      <c r="P74" s="118">
        <v>6099.027</v>
      </c>
      <c r="Q74" s="118">
        <v>6326.7569999999996</v>
      </c>
      <c r="R74" s="118">
        <v>6558.2969999999996</v>
      </c>
      <c r="S74" s="118">
        <v>6957.9960000000001</v>
      </c>
      <c r="T74" s="118">
        <v>7219.9201447993973</v>
      </c>
      <c r="U74" s="118">
        <v>7481.0580372973254</v>
      </c>
      <c r="V74" s="110"/>
      <c r="W74" s="119">
        <v>3.8568467115527749</v>
      </c>
      <c r="X74" s="119">
        <v>2.8142260931302898</v>
      </c>
      <c r="Y74" s="119">
        <v>6.025838700559194</v>
      </c>
      <c r="Z74" s="119">
        <v>3.2482126432317182</v>
      </c>
      <c r="AA74" s="110"/>
      <c r="AB74" s="119">
        <v>3.6169083211540656</v>
      </c>
      <c r="AC74" s="111"/>
    </row>
    <row r="75" spans="1:29" ht="18.75" customHeight="1">
      <c r="A75" s="140" t="s">
        <v>37</v>
      </c>
      <c r="B75" s="113">
        <v>1720.3621878858964</v>
      </c>
      <c r="C75" s="113">
        <v>1749.89921351149</v>
      </c>
      <c r="D75" s="113">
        <v>1728.4395388966293</v>
      </c>
      <c r="E75" s="113">
        <v>1668.1607436619965</v>
      </c>
      <c r="F75" s="113">
        <v>1715.980816245059</v>
      </c>
      <c r="G75" s="113">
        <v>1714.3149854136441</v>
      </c>
      <c r="H75" s="113">
        <v>1805.144350430639</v>
      </c>
      <c r="I75" s="113">
        <v>2009.4564287679609</v>
      </c>
      <c r="J75" s="113">
        <v>1985.1648214244299</v>
      </c>
      <c r="K75" s="113">
        <v>1705.1013738917761</v>
      </c>
      <c r="L75" s="113">
        <v>1931.827</v>
      </c>
      <c r="M75" s="113">
        <v>1952.88</v>
      </c>
      <c r="N75" s="113">
        <v>1760.578</v>
      </c>
      <c r="O75" s="113">
        <v>1849.172</v>
      </c>
      <c r="P75" s="113">
        <v>1970.4099999999999</v>
      </c>
      <c r="Q75" s="113">
        <v>2029.329</v>
      </c>
      <c r="R75" s="113">
        <v>2110.4839999999999</v>
      </c>
      <c r="S75" s="113">
        <v>2242.6150000000002</v>
      </c>
      <c r="T75" s="113">
        <v>2407.4763621473026</v>
      </c>
      <c r="U75" s="113">
        <v>2447.3365731456024</v>
      </c>
      <c r="V75" s="110"/>
      <c r="W75" s="110">
        <v>1.8723949894142278</v>
      </c>
      <c r="X75" s="110">
        <v>-7.0400559137895335E-2</v>
      </c>
      <c r="Y75" s="110">
        <v>2.4178187153427455</v>
      </c>
      <c r="Z75" s="110">
        <v>2.662997631979569</v>
      </c>
      <c r="AA75" s="110"/>
      <c r="AB75" s="110">
        <v>1.6556844181326587</v>
      </c>
      <c r="AC75" s="111"/>
    </row>
    <row r="76" spans="1:29" ht="18.75" customHeight="1">
      <c r="A76" s="139" t="s">
        <v>38</v>
      </c>
      <c r="B76" s="113">
        <v>271.16618788589659</v>
      </c>
      <c r="C76" s="113">
        <v>239.27121351148998</v>
      </c>
      <c r="D76" s="113">
        <v>224.55953889662922</v>
      </c>
      <c r="E76" s="113">
        <v>207.71374366199674</v>
      </c>
      <c r="F76" s="113">
        <v>176.60481624505917</v>
      </c>
      <c r="G76" s="113">
        <v>157.81298541364418</v>
      </c>
      <c r="H76" s="113">
        <v>145.69835043063915</v>
      </c>
      <c r="I76" s="113">
        <v>196.16142876796084</v>
      </c>
      <c r="J76" s="113">
        <v>187.84482142442994</v>
      </c>
      <c r="K76" s="113">
        <v>124.96337389177623</v>
      </c>
      <c r="L76" s="113">
        <v>188.19300000000001</v>
      </c>
      <c r="M76" s="113">
        <v>215.774</v>
      </c>
      <c r="N76" s="113">
        <v>207.73</v>
      </c>
      <c r="O76" s="113">
        <v>263.74799999999999</v>
      </c>
      <c r="P76" s="113">
        <v>266.572</v>
      </c>
      <c r="Q76" s="113">
        <v>253.08799999999999</v>
      </c>
      <c r="R76" s="113">
        <v>267.31099999999998</v>
      </c>
      <c r="S76" s="113">
        <v>271.97500000000002</v>
      </c>
      <c r="T76" s="113">
        <v>285.18597594414524</v>
      </c>
      <c r="U76" s="113">
        <v>287.00867274968783</v>
      </c>
      <c r="V76" s="110"/>
      <c r="W76" s="110">
        <v>0.29929204798915254</v>
      </c>
      <c r="X76" s="110">
        <v>-10.260955722355881</v>
      </c>
      <c r="Y76" s="110">
        <v>3.5838731687927172</v>
      </c>
      <c r="Z76" s="110">
        <v>4.8010727949741039</v>
      </c>
      <c r="AA76" s="110"/>
      <c r="AB76" s="110">
        <v>0.63912567913212304</v>
      </c>
      <c r="AC76" s="111"/>
    </row>
    <row r="77" spans="1:29" ht="18.75" customHeight="1">
      <c r="A77" s="141" t="s">
        <v>39</v>
      </c>
      <c r="B77" s="118">
        <v>1449.1959999999999</v>
      </c>
      <c r="C77" s="118">
        <v>1510.6279999999999</v>
      </c>
      <c r="D77" s="118">
        <v>1503.88</v>
      </c>
      <c r="E77" s="118">
        <v>1460.4469999999999</v>
      </c>
      <c r="F77" s="118">
        <v>1539.376</v>
      </c>
      <c r="G77" s="118">
        <v>1556.502</v>
      </c>
      <c r="H77" s="118">
        <v>1659.4459999999999</v>
      </c>
      <c r="I77" s="118">
        <v>1813.2950000000001</v>
      </c>
      <c r="J77" s="118">
        <v>1797.32</v>
      </c>
      <c r="K77" s="118">
        <v>1580.1379999999999</v>
      </c>
      <c r="L77" s="118">
        <v>1743.634</v>
      </c>
      <c r="M77" s="118">
        <v>1737.106</v>
      </c>
      <c r="N77" s="118">
        <v>1552.848</v>
      </c>
      <c r="O77" s="118">
        <v>1585.424</v>
      </c>
      <c r="P77" s="118">
        <v>1703.838</v>
      </c>
      <c r="Q77" s="118">
        <v>1776.241</v>
      </c>
      <c r="R77" s="118">
        <v>1843.173</v>
      </c>
      <c r="S77" s="118">
        <v>1970.64</v>
      </c>
      <c r="T77" s="118">
        <v>2122.2903862031571</v>
      </c>
      <c r="U77" s="118">
        <v>2160.3279003959146</v>
      </c>
      <c r="V77" s="110"/>
      <c r="W77" s="119">
        <v>2.123554776854486</v>
      </c>
      <c r="X77" s="119">
        <v>1.4388953738619037</v>
      </c>
      <c r="Y77" s="119">
        <v>2.296583449775369</v>
      </c>
      <c r="Z77" s="119">
        <v>2.4095559050390847</v>
      </c>
      <c r="AA77" s="110"/>
      <c r="AB77" s="119">
        <v>1.7922860339959312</v>
      </c>
      <c r="AC77" s="111"/>
    </row>
    <row r="78" spans="1:29" ht="18.75" customHeight="1">
      <c r="A78" s="131" t="s">
        <v>206</v>
      </c>
      <c r="B78" s="127">
        <v>7158.3311021854788</v>
      </c>
      <c r="C78" s="127">
        <v>7668.1573867525203</v>
      </c>
      <c r="D78" s="127">
        <v>7596.7398403902171</v>
      </c>
      <c r="E78" s="127">
        <v>7469.5214608526767</v>
      </c>
      <c r="F78" s="127">
        <v>7836.9424011125793</v>
      </c>
      <c r="G78" s="127">
        <v>7825.6114474748265</v>
      </c>
      <c r="H78" s="127">
        <v>8506.4812179731289</v>
      </c>
      <c r="I78" s="127">
        <v>9565.2706338028565</v>
      </c>
      <c r="J78" s="127">
        <v>10293.823646382145</v>
      </c>
      <c r="K78" s="127">
        <v>9250.3482169297931</v>
      </c>
      <c r="L78" s="127">
        <v>10049.239</v>
      </c>
      <c r="M78" s="127">
        <v>10783.123</v>
      </c>
      <c r="N78" s="127">
        <v>10328.315000000001</v>
      </c>
      <c r="O78" s="127">
        <v>10720.215</v>
      </c>
      <c r="P78" s="127">
        <v>10637.205</v>
      </c>
      <c r="Q78" s="127">
        <v>11087.24</v>
      </c>
      <c r="R78" s="127">
        <v>11497.167000000001</v>
      </c>
      <c r="S78" s="127">
        <v>12167.423000000001</v>
      </c>
      <c r="T78" s="127">
        <v>12738.375816213262</v>
      </c>
      <c r="U78" s="127">
        <v>12991.051449560753</v>
      </c>
      <c r="V78" s="110"/>
      <c r="W78" s="107">
        <v>3.1864720661065604</v>
      </c>
      <c r="X78" s="107">
        <v>1.7984814702414864</v>
      </c>
      <c r="Y78" s="107">
        <v>5.1291078416106917</v>
      </c>
      <c r="Z78" s="107">
        <v>2.8940176650181781</v>
      </c>
      <c r="AA78" s="110"/>
      <c r="AB78" s="107">
        <v>1.9835781028370092</v>
      </c>
      <c r="AC78" s="111"/>
    </row>
    <row r="79" spans="1:29" ht="15" customHeight="1">
      <c r="A79" s="112" t="s">
        <v>32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32"/>
      <c r="W79" s="110"/>
      <c r="X79" s="110"/>
      <c r="Y79" s="110"/>
      <c r="Z79" s="110"/>
      <c r="AA79" s="110"/>
      <c r="AB79" s="110"/>
      <c r="AC79" s="111"/>
    </row>
    <row r="80" spans="1:29" ht="15" customHeight="1">
      <c r="A80" s="285" t="s">
        <v>179</v>
      </c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112"/>
      <c r="S80" s="112"/>
      <c r="T80" s="112"/>
      <c r="U80" s="230"/>
      <c r="V80" s="132"/>
      <c r="W80" s="110"/>
      <c r="X80" s="110"/>
      <c r="Y80" s="110"/>
      <c r="Z80" s="110"/>
      <c r="AA80" s="110"/>
      <c r="AB80" s="110"/>
      <c r="AC80" s="111"/>
    </row>
    <row r="81" spans="1:29" ht="15" customHeight="1">
      <c r="A81" s="230" t="s">
        <v>171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2"/>
      <c r="S81" s="112"/>
      <c r="T81" s="112"/>
      <c r="U81" s="230"/>
      <c r="V81" s="132"/>
      <c r="W81" s="110"/>
      <c r="X81" s="110"/>
      <c r="Y81" s="110"/>
      <c r="Z81" s="110"/>
      <c r="AA81" s="110"/>
      <c r="AB81" s="110"/>
      <c r="AC81" s="111"/>
    </row>
    <row r="82" spans="1:29" ht="15" customHeight="1">
      <c r="A82" s="143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230"/>
      <c r="V82" s="132"/>
      <c r="W82" s="110"/>
      <c r="X82" s="110"/>
      <c r="Y82" s="110"/>
      <c r="Z82" s="110"/>
      <c r="AA82" s="110"/>
      <c r="AB82" s="110"/>
      <c r="AC82" s="111"/>
    </row>
    <row r="83" spans="1:29" ht="40.5" customHeight="1">
      <c r="A83" s="233" t="s">
        <v>42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32"/>
      <c r="W83" s="110"/>
      <c r="X83" s="110"/>
      <c r="Y83" s="110"/>
      <c r="Z83" s="110"/>
      <c r="AA83" s="110"/>
      <c r="AB83" s="110"/>
      <c r="AC83" s="111"/>
    </row>
    <row r="84" spans="1:29" ht="32.25" customHeight="1">
      <c r="A84" s="238"/>
      <c r="B84" s="282">
        <v>2000</v>
      </c>
      <c r="C84" s="282">
        <v>2001</v>
      </c>
      <c r="D84" s="282">
        <v>2002</v>
      </c>
      <c r="E84" s="282">
        <v>2003</v>
      </c>
      <c r="F84" s="282">
        <v>2004</v>
      </c>
      <c r="G84" s="282">
        <v>2005</v>
      </c>
      <c r="H84" s="282">
        <v>2006</v>
      </c>
      <c r="I84" s="282">
        <v>2007</v>
      </c>
      <c r="J84" s="282">
        <v>2008</v>
      </c>
      <c r="K84" s="282">
        <v>2009</v>
      </c>
      <c r="L84" s="282">
        <v>2010</v>
      </c>
      <c r="M84" s="282">
        <v>2011</v>
      </c>
      <c r="N84" s="286">
        <v>2012</v>
      </c>
      <c r="O84" s="286">
        <v>2013</v>
      </c>
      <c r="P84" s="282">
        <v>2014</v>
      </c>
      <c r="Q84" s="282">
        <v>2015</v>
      </c>
      <c r="R84" s="282">
        <v>2016</v>
      </c>
      <c r="S84" s="282">
        <v>2017</v>
      </c>
      <c r="T84" s="282" t="s">
        <v>106</v>
      </c>
      <c r="U84" s="282" t="s">
        <v>168</v>
      </c>
      <c r="V84" s="101"/>
      <c r="W84" s="294" t="s">
        <v>202</v>
      </c>
      <c r="X84" s="295"/>
      <c r="Y84" s="295"/>
      <c r="Z84" s="295"/>
      <c r="AA84" s="102"/>
      <c r="AB84" s="241" t="s">
        <v>18</v>
      </c>
    </row>
    <row r="85" spans="1:29" s="105" customFormat="1" ht="14.25" customHeight="1">
      <c r="A85" s="239"/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7"/>
      <c r="O85" s="287"/>
      <c r="P85" s="283"/>
      <c r="Q85" s="283"/>
      <c r="R85" s="283"/>
      <c r="S85" s="283"/>
      <c r="T85" s="283"/>
      <c r="U85" s="283"/>
      <c r="V85" s="101"/>
      <c r="W85" s="240" t="s">
        <v>172</v>
      </c>
      <c r="X85" s="240" t="s">
        <v>19</v>
      </c>
      <c r="Y85" s="240" t="s">
        <v>20</v>
      </c>
      <c r="Z85" s="240" t="s">
        <v>173</v>
      </c>
      <c r="AA85" s="104"/>
      <c r="AB85" s="240" t="s">
        <v>174</v>
      </c>
      <c r="AC85" s="101"/>
    </row>
    <row r="86" spans="1:29" ht="18.75" customHeight="1">
      <c r="A86" s="106" t="s">
        <v>33</v>
      </c>
      <c r="B86" s="142">
        <v>36218.807000000001</v>
      </c>
      <c r="C86" s="142">
        <v>37253.031999999999</v>
      </c>
      <c r="D86" s="142">
        <v>38594.232000000004</v>
      </c>
      <c r="E86" s="142">
        <v>39974.671000000002</v>
      </c>
      <c r="F86" s="142">
        <v>42122.64</v>
      </c>
      <c r="G86" s="142">
        <v>42942.679999999993</v>
      </c>
      <c r="H86" s="142">
        <v>50472.362999999998</v>
      </c>
      <c r="I86" s="142">
        <v>54740.616000000009</v>
      </c>
      <c r="J86" s="142">
        <v>55989.462</v>
      </c>
      <c r="K86" s="142">
        <v>47877.711000000003</v>
      </c>
      <c r="L86" s="142">
        <v>54007.72</v>
      </c>
      <c r="M86" s="142">
        <v>60673.691999999995</v>
      </c>
      <c r="N86" s="142">
        <v>63578.724999999999</v>
      </c>
      <c r="O86" s="142">
        <v>67526.028999999995</v>
      </c>
      <c r="P86" s="142">
        <v>69595.217000000004</v>
      </c>
      <c r="Q86" s="142">
        <v>72990.706999999995</v>
      </c>
      <c r="R86" s="142">
        <v>74989.089000000007</v>
      </c>
      <c r="S86" s="142">
        <v>83717.008000000002</v>
      </c>
      <c r="T86" s="142">
        <v>89292.70199999999</v>
      </c>
      <c r="U86" s="142">
        <v>93119.353999999992</v>
      </c>
      <c r="V86" s="110"/>
      <c r="W86" s="137">
        <v>5.095595773690853</v>
      </c>
      <c r="X86" s="137">
        <v>3.4644136134452275</v>
      </c>
      <c r="Y86" s="137">
        <v>4.6919622109410364</v>
      </c>
      <c r="Z86" s="137">
        <v>6.2397704003159582</v>
      </c>
      <c r="AA86" s="110"/>
      <c r="AB86" s="137">
        <v>4.2855148453229717</v>
      </c>
      <c r="AC86" s="111"/>
    </row>
    <row r="87" spans="1:29" ht="18.75" customHeight="1">
      <c r="A87" s="138" t="s">
        <v>34</v>
      </c>
      <c r="B87" s="123">
        <v>1968.4962549000118</v>
      </c>
      <c r="C87" s="123">
        <v>2079.6916253784416</v>
      </c>
      <c r="D87" s="123">
        <v>2300.4545255623611</v>
      </c>
      <c r="E87" s="123">
        <v>2353.468909233578</v>
      </c>
      <c r="F87" s="123">
        <v>2522.1584154422953</v>
      </c>
      <c r="G87" s="123">
        <v>2737.2200908903287</v>
      </c>
      <c r="H87" s="123">
        <v>3156.0913536299763</v>
      </c>
      <c r="I87" s="123">
        <v>3677.8340147259951</v>
      </c>
      <c r="J87" s="123">
        <v>4181.3101328337243</v>
      </c>
      <c r="K87" s="123">
        <v>3949.2364271662764</v>
      </c>
      <c r="L87" s="123">
        <v>4289.1720000000005</v>
      </c>
      <c r="M87" s="123">
        <v>4757.1050000000005</v>
      </c>
      <c r="N87" s="123">
        <v>5055.74</v>
      </c>
      <c r="O87" s="123">
        <v>5488.4110000000001</v>
      </c>
      <c r="P87" s="123">
        <v>5840.3879999999999</v>
      </c>
      <c r="Q87" s="123">
        <v>5995.5249999999996</v>
      </c>
      <c r="R87" s="123">
        <v>6160.19</v>
      </c>
      <c r="S87" s="123">
        <v>6330.829999999999</v>
      </c>
      <c r="T87" s="123">
        <v>6574.1453441867152</v>
      </c>
      <c r="U87" s="123">
        <v>6726.875806115454</v>
      </c>
      <c r="V87" s="110"/>
      <c r="W87" s="122">
        <v>6.6813146133734902</v>
      </c>
      <c r="X87" s="122">
        <v>6.8156838436944422</v>
      </c>
      <c r="Y87" s="122">
        <v>9.398847965166123</v>
      </c>
      <c r="Z87" s="122">
        <v>5.1273094908849792</v>
      </c>
      <c r="AA87" s="110"/>
      <c r="AB87" s="122">
        <v>2.3231987419291387</v>
      </c>
      <c r="AC87" s="111"/>
    </row>
    <row r="88" spans="1:29" ht="18.75" customHeight="1">
      <c r="A88" s="139" t="s">
        <v>35</v>
      </c>
      <c r="B88" s="113">
        <v>207.10525490001183</v>
      </c>
      <c r="C88" s="113">
        <v>280.10362537844168</v>
      </c>
      <c r="D88" s="113">
        <v>318.82652556236093</v>
      </c>
      <c r="E88" s="113">
        <v>331.94790923357806</v>
      </c>
      <c r="F88" s="113">
        <v>375.44441544229539</v>
      </c>
      <c r="G88" s="113">
        <v>396.17809089032858</v>
      </c>
      <c r="H88" s="113">
        <v>432.98535362997649</v>
      </c>
      <c r="I88" s="113">
        <v>471.31801472599528</v>
      </c>
      <c r="J88" s="113">
        <v>570.23413283372361</v>
      </c>
      <c r="K88" s="113">
        <v>603.56642716627641</v>
      </c>
      <c r="L88" s="113">
        <v>669.46799999999996</v>
      </c>
      <c r="M88" s="113">
        <v>679.81200000000001</v>
      </c>
      <c r="N88" s="113">
        <v>753.2170000000001</v>
      </c>
      <c r="O88" s="113">
        <v>744.44200000000001</v>
      </c>
      <c r="P88" s="113">
        <v>873.44200000000001</v>
      </c>
      <c r="Q88" s="113">
        <v>972.654</v>
      </c>
      <c r="R88" s="113">
        <v>1028.1030000000001</v>
      </c>
      <c r="S88" s="113">
        <v>1146.4449999999999</v>
      </c>
      <c r="T88" s="113">
        <v>1204.434309267235</v>
      </c>
      <c r="U88" s="113">
        <v>1270.3388035855542</v>
      </c>
      <c r="V88" s="110"/>
      <c r="W88" s="110">
        <v>10.016897067553487</v>
      </c>
      <c r="X88" s="110">
        <v>13.851791107043132</v>
      </c>
      <c r="Y88" s="110">
        <v>11.062609571260772</v>
      </c>
      <c r="Z88" s="110">
        <v>7.376679863744573</v>
      </c>
      <c r="AA88" s="110"/>
      <c r="AB88" s="110">
        <v>5.4718214028969969</v>
      </c>
      <c r="AC88" s="111"/>
    </row>
    <row r="89" spans="1:29" ht="18.75" customHeight="1">
      <c r="A89" s="141" t="s">
        <v>36</v>
      </c>
      <c r="B89" s="118">
        <v>1761.3909999999998</v>
      </c>
      <c r="C89" s="118">
        <v>1799.588</v>
      </c>
      <c r="D89" s="118">
        <v>1981.6280000000002</v>
      </c>
      <c r="E89" s="118">
        <v>2021.521</v>
      </c>
      <c r="F89" s="118">
        <v>2146.7139999999999</v>
      </c>
      <c r="G89" s="118">
        <v>2341.0419999999999</v>
      </c>
      <c r="H89" s="118">
        <v>2723.1059999999998</v>
      </c>
      <c r="I89" s="118">
        <v>3206.5159999999996</v>
      </c>
      <c r="J89" s="118">
        <v>3611.0760000000005</v>
      </c>
      <c r="K89" s="118">
        <v>3345.67</v>
      </c>
      <c r="L89" s="118">
        <v>3619.7040000000002</v>
      </c>
      <c r="M89" s="118">
        <v>4077.2930000000001</v>
      </c>
      <c r="N89" s="118">
        <v>4302.5230000000001</v>
      </c>
      <c r="O89" s="118">
        <v>4743.9690000000001</v>
      </c>
      <c r="P89" s="118">
        <v>4966.9459999999999</v>
      </c>
      <c r="Q89" s="118">
        <v>5022.8710000000001</v>
      </c>
      <c r="R89" s="118">
        <v>5132.0869999999995</v>
      </c>
      <c r="S89" s="118">
        <v>5184.3849999999993</v>
      </c>
      <c r="T89" s="118">
        <v>5369.71103491948</v>
      </c>
      <c r="U89" s="118">
        <v>5456.5370025298998</v>
      </c>
      <c r="V89" s="110"/>
      <c r="W89" s="119">
        <v>6.1317519313252689</v>
      </c>
      <c r="X89" s="119">
        <v>5.8548318162355173</v>
      </c>
      <c r="Y89" s="119">
        <v>9.1070391601930201</v>
      </c>
      <c r="Z89" s="119">
        <v>4.6658233370979962</v>
      </c>
      <c r="AA89" s="110"/>
      <c r="AB89" s="119">
        <v>1.6169579153475218</v>
      </c>
      <c r="AC89" s="111"/>
    </row>
    <row r="90" spans="1:29" ht="18.75" customHeight="1">
      <c r="A90" s="140" t="s">
        <v>37</v>
      </c>
      <c r="B90" s="113">
        <v>2721.652863465381</v>
      </c>
      <c r="C90" s="113">
        <v>2615.9948077523354</v>
      </c>
      <c r="D90" s="113">
        <v>2656.3454596471033</v>
      </c>
      <c r="E90" s="113">
        <v>2733.255177481281</v>
      </c>
      <c r="F90" s="113">
        <v>2743.0760881745468</v>
      </c>
      <c r="G90" s="113">
        <v>2746.3433222507529</v>
      </c>
      <c r="H90" s="113">
        <v>3053.5190201058199</v>
      </c>
      <c r="I90" s="113">
        <v>3235.9528493827161</v>
      </c>
      <c r="J90" s="113">
        <v>3170.4283537918868</v>
      </c>
      <c r="K90" s="113">
        <v>2727.7995417989418</v>
      </c>
      <c r="L90" s="113">
        <v>3305.6190000000001</v>
      </c>
      <c r="M90" s="113">
        <v>3511.1390000000001</v>
      </c>
      <c r="N90" s="113">
        <v>3582.3940000000002</v>
      </c>
      <c r="O90" s="113">
        <v>3753.0060000000003</v>
      </c>
      <c r="P90" s="113">
        <v>3782.2329999999997</v>
      </c>
      <c r="Q90" s="113">
        <v>3967.9479999999999</v>
      </c>
      <c r="R90" s="113">
        <v>3968.6109999999999</v>
      </c>
      <c r="S90" s="113">
        <v>4076.02</v>
      </c>
      <c r="T90" s="113">
        <v>4336.4397346473279</v>
      </c>
      <c r="U90" s="113">
        <v>4353.2211100228078</v>
      </c>
      <c r="V90" s="110"/>
      <c r="W90" s="110">
        <v>2.5027893908446952</v>
      </c>
      <c r="X90" s="110">
        <v>0.18078240870134099</v>
      </c>
      <c r="Y90" s="110">
        <v>3.776637211970546</v>
      </c>
      <c r="Z90" s="110">
        <v>3.1060654721113856</v>
      </c>
      <c r="AA90" s="110"/>
      <c r="AB90" s="110">
        <v>0.38698509381785973</v>
      </c>
      <c r="AC90" s="111"/>
    </row>
    <row r="91" spans="1:29" ht="18.75" customHeight="1">
      <c r="A91" s="139" t="s">
        <v>38</v>
      </c>
      <c r="B91" s="113">
        <v>67.286863465380776</v>
      </c>
      <c r="C91" s="113">
        <v>88.385807752334969</v>
      </c>
      <c r="D91" s="113">
        <v>80.934459647103381</v>
      </c>
      <c r="E91" s="113">
        <v>105.10617748128118</v>
      </c>
      <c r="F91" s="113">
        <v>115.91308817454667</v>
      </c>
      <c r="G91" s="113">
        <v>114.30232225075279</v>
      </c>
      <c r="H91" s="113">
        <v>122.78102010582015</v>
      </c>
      <c r="I91" s="113">
        <v>145.56884938271608</v>
      </c>
      <c r="J91" s="113">
        <v>170.59935379188715</v>
      </c>
      <c r="K91" s="113">
        <v>74.944541798941799</v>
      </c>
      <c r="L91" s="113">
        <v>102.88</v>
      </c>
      <c r="M91" s="113">
        <v>121.375</v>
      </c>
      <c r="N91" s="113">
        <v>106.226</v>
      </c>
      <c r="O91" s="113">
        <v>122.315</v>
      </c>
      <c r="P91" s="113">
        <v>96.551000000000002</v>
      </c>
      <c r="Q91" s="113">
        <v>47.523000000000003</v>
      </c>
      <c r="R91" s="113">
        <v>52.203000000000003</v>
      </c>
      <c r="S91" s="113">
        <v>56.481000000000002</v>
      </c>
      <c r="T91" s="113">
        <v>63.601542635384959</v>
      </c>
      <c r="U91" s="113">
        <v>71.694109356249101</v>
      </c>
      <c r="V91" s="110"/>
      <c r="W91" s="110">
        <v>0.33447160421264943</v>
      </c>
      <c r="X91" s="110">
        <v>11.179560754127337</v>
      </c>
      <c r="Y91" s="110">
        <v>-2.0836580493391876</v>
      </c>
      <c r="Z91" s="110">
        <v>-3.9333819351383248</v>
      </c>
      <c r="AA91" s="110"/>
      <c r="AB91" s="110">
        <v>12.723852890262776</v>
      </c>
      <c r="AC91" s="111"/>
    </row>
    <row r="92" spans="1:29" ht="18.75" customHeight="1">
      <c r="A92" s="141" t="s">
        <v>39</v>
      </c>
      <c r="B92" s="118">
        <v>2654.366</v>
      </c>
      <c r="C92" s="118">
        <v>2527.6090000000004</v>
      </c>
      <c r="D92" s="118">
        <v>2575.4110000000001</v>
      </c>
      <c r="E92" s="118">
        <v>2628.1489999999999</v>
      </c>
      <c r="F92" s="118">
        <v>2627.163</v>
      </c>
      <c r="G92" s="118">
        <v>2632.0410000000002</v>
      </c>
      <c r="H92" s="118">
        <v>2930.7379999999998</v>
      </c>
      <c r="I92" s="118">
        <v>3090.384</v>
      </c>
      <c r="J92" s="118">
        <v>2999.8289999999997</v>
      </c>
      <c r="K92" s="118">
        <v>2652.855</v>
      </c>
      <c r="L92" s="118">
        <v>3202.739</v>
      </c>
      <c r="M92" s="118">
        <v>3389.7640000000001</v>
      </c>
      <c r="N92" s="118">
        <v>3476.1680000000001</v>
      </c>
      <c r="O92" s="118">
        <v>3630.6910000000003</v>
      </c>
      <c r="P92" s="118">
        <v>3685.6819999999998</v>
      </c>
      <c r="Q92" s="118">
        <v>3920.4249999999997</v>
      </c>
      <c r="R92" s="118">
        <v>3916.4079999999999</v>
      </c>
      <c r="S92" s="118">
        <v>4019.5389999999998</v>
      </c>
      <c r="T92" s="118">
        <v>4272.8381920119427</v>
      </c>
      <c r="U92" s="118">
        <v>4281.5270006665587</v>
      </c>
      <c r="V92" s="110"/>
      <c r="W92" s="119">
        <v>2.5482632402903604</v>
      </c>
      <c r="X92" s="119">
        <v>-0.1687822143775719</v>
      </c>
      <c r="Y92" s="119">
        <v>4.0029791140219873</v>
      </c>
      <c r="Z92" s="119">
        <v>3.2781787956817743</v>
      </c>
      <c r="AA92" s="110"/>
      <c r="AB92" s="119">
        <v>0.20334981724465179</v>
      </c>
      <c r="AC92" s="111"/>
    </row>
    <row r="93" spans="1:29" ht="18.75" customHeight="1">
      <c r="A93" s="131" t="s">
        <v>206</v>
      </c>
      <c r="B93" s="127">
        <v>4690.1491183653925</v>
      </c>
      <c r="C93" s="127">
        <v>4695.686433130777</v>
      </c>
      <c r="D93" s="127">
        <v>4956.7999852094645</v>
      </c>
      <c r="E93" s="127">
        <v>5086.7240867148594</v>
      </c>
      <c r="F93" s="127">
        <v>5265.2345036168426</v>
      </c>
      <c r="G93" s="127">
        <v>5483.5634131410816</v>
      </c>
      <c r="H93" s="127">
        <v>6209.6103737357962</v>
      </c>
      <c r="I93" s="127">
        <v>6913.7868641087116</v>
      </c>
      <c r="J93" s="127">
        <v>7351.7384866256107</v>
      </c>
      <c r="K93" s="127">
        <v>6677.0359689652178</v>
      </c>
      <c r="L93" s="127">
        <v>7594.7910000000011</v>
      </c>
      <c r="M93" s="127">
        <v>8268.2440000000006</v>
      </c>
      <c r="N93" s="127">
        <v>8638.134</v>
      </c>
      <c r="O93" s="127">
        <v>9241.4170000000013</v>
      </c>
      <c r="P93" s="127">
        <v>9622.6209999999992</v>
      </c>
      <c r="Q93" s="127">
        <v>9963.473</v>
      </c>
      <c r="R93" s="127">
        <v>10128.800999999999</v>
      </c>
      <c r="S93" s="127">
        <v>10406.849999999999</v>
      </c>
      <c r="T93" s="127">
        <v>10910.585078834043</v>
      </c>
      <c r="U93" s="127">
        <v>11080.096916138262</v>
      </c>
      <c r="V93" s="110"/>
      <c r="W93" s="107">
        <v>4.6285878053083263</v>
      </c>
      <c r="X93" s="107">
        <v>3.1751820491504823</v>
      </c>
      <c r="Y93" s="107">
        <v>6.7310031678790017</v>
      </c>
      <c r="Z93" s="107">
        <v>4.2858303762697725</v>
      </c>
      <c r="AA93" s="110"/>
      <c r="AB93" s="107">
        <v>1.5536457126672585</v>
      </c>
      <c r="AC93" s="111"/>
    </row>
    <row r="94" spans="1:29" ht="15" customHeight="1">
      <c r="A94" s="112" t="s">
        <v>32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32"/>
      <c r="W94" s="110"/>
      <c r="X94" s="110"/>
      <c r="Y94" s="110"/>
      <c r="Z94" s="110"/>
      <c r="AA94" s="110"/>
      <c r="AB94" s="110"/>
      <c r="AC94" s="111"/>
    </row>
    <row r="95" spans="1:29" ht="15" customHeight="1">
      <c r="A95" s="285" t="s">
        <v>179</v>
      </c>
      <c r="B95" s="285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112"/>
      <c r="S95" s="112"/>
      <c r="T95" s="112"/>
      <c r="U95" s="230"/>
      <c r="V95" s="132"/>
      <c r="W95" s="110"/>
      <c r="X95" s="110"/>
      <c r="Y95" s="110"/>
      <c r="Z95" s="110"/>
      <c r="AA95" s="110"/>
      <c r="AB95" s="110"/>
      <c r="AC95" s="111"/>
    </row>
    <row r="96" spans="1:29" ht="15" customHeight="1">
      <c r="A96" s="235" t="s">
        <v>171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32"/>
      <c r="W96" s="110"/>
      <c r="X96" s="110"/>
      <c r="Y96" s="110"/>
      <c r="Z96" s="110"/>
      <c r="AA96" s="110"/>
      <c r="AB96" s="110"/>
      <c r="AC96" s="111"/>
    </row>
    <row r="97" spans="1:29" ht="15" customHeight="1">
      <c r="A97" s="136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32"/>
      <c r="W97" s="110"/>
      <c r="X97" s="110"/>
      <c r="Y97" s="110"/>
      <c r="Z97" s="110"/>
      <c r="AA97" s="110"/>
      <c r="AB97" s="110"/>
      <c r="AC97" s="111"/>
    </row>
    <row r="98" spans="1:29" ht="40.5" customHeight="1">
      <c r="A98" s="262" t="s">
        <v>43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32"/>
      <c r="W98" s="110"/>
      <c r="X98" s="110"/>
      <c r="Y98" s="110"/>
      <c r="Z98" s="110"/>
      <c r="AA98" s="110"/>
      <c r="AB98" s="110"/>
      <c r="AC98" s="110"/>
    </row>
    <row r="99" spans="1:29" ht="32.25" customHeight="1">
      <c r="A99" s="238"/>
      <c r="B99" s="282">
        <v>2000</v>
      </c>
      <c r="C99" s="282">
        <v>2001</v>
      </c>
      <c r="D99" s="282">
        <v>2002</v>
      </c>
      <c r="E99" s="282">
        <v>2003</v>
      </c>
      <c r="F99" s="282">
        <v>2004</v>
      </c>
      <c r="G99" s="282">
        <v>2005</v>
      </c>
      <c r="H99" s="282">
        <v>2006</v>
      </c>
      <c r="I99" s="282">
        <v>2007</v>
      </c>
      <c r="J99" s="282">
        <v>2008</v>
      </c>
      <c r="K99" s="282">
        <v>2009</v>
      </c>
      <c r="L99" s="282">
        <v>2010</v>
      </c>
      <c r="M99" s="282">
        <v>2011</v>
      </c>
      <c r="N99" s="286">
        <v>2012</v>
      </c>
      <c r="O99" s="286">
        <v>2013</v>
      </c>
      <c r="P99" s="282">
        <v>2014</v>
      </c>
      <c r="Q99" s="282">
        <v>2015</v>
      </c>
      <c r="R99" s="282">
        <v>2016</v>
      </c>
      <c r="S99" s="282">
        <v>2017</v>
      </c>
      <c r="T99" s="282" t="s">
        <v>106</v>
      </c>
      <c r="U99" s="282" t="s">
        <v>168</v>
      </c>
      <c r="V99" s="101"/>
      <c r="W99" s="110"/>
      <c r="X99" s="110"/>
      <c r="Y99" s="110"/>
      <c r="Z99" s="110"/>
      <c r="AA99" s="110"/>
      <c r="AB99" s="110"/>
      <c r="AC99" s="110"/>
    </row>
    <row r="100" spans="1:29" s="105" customFormat="1" ht="14.25" customHeight="1">
      <c r="A100" s="239"/>
      <c r="B100" s="283"/>
      <c r="C100" s="283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7"/>
      <c r="O100" s="287"/>
      <c r="P100" s="283"/>
      <c r="Q100" s="283"/>
      <c r="R100" s="283"/>
      <c r="S100" s="283"/>
      <c r="T100" s="283"/>
      <c r="U100" s="283"/>
      <c r="V100" s="101"/>
      <c r="W100" s="110"/>
      <c r="X100" s="110"/>
      <c r="Y100" s="110"/>
      <c r="Z100" s="110"/>
      <c r="AA100" s="110"/>
      <c r="AB100" s="110"/>
      <c r="AC100" s="110"/>
    </row>
    <row r="101" spans="1:29" ht="18.75" customHeight="1">
      <c r="A101" s="106" t="s">
        <v>33</v>
      </c>
      <c r="B101" s="142">
        <v>-14181.77900000001</v>
      </c>
      <c r="C101" s="142">
        <v>-13872.544000000002</v>
      </c>
      <c r="D101" s="142">
        <v>-11634.615999999995</v>
      </c>
      <c r="E101" s="142">
        <v>-9355.0089999999982</v>
      </c>
      <c r="F101" s="142">
        <v>-11982.694999999992</v>
      </c>
      <c r="G101" s="142">
        <v>-13914.854000000007</v>
      </c>
      <c r="H101" s="142">
        <v>-13021.925999999999</v>
      </c>
      <c r="I101" s="142">
        <v>-13262.593999999997</v>
      </c>
      <c r="J101" s="142">
        <v>-17110.736000000004</v>
      </c>
      <c r="K101" s="142">
        <v>-12112.869999999988</v>
      </c>
      <c r="L101" s="142">
        <v>-13730.664999999994</v>
      </c>
      <c r="M101" s="142">
        <v>-7378.1140000000159</v>
      </c>
      <c r="N101" s="142">
        <v>-832.74199999999837</v>
      </c>
      <c r="O101" s="142">
        <v>1872.9859999999899</v>
      </c>
      <c r="P101" s="142">
        <v>258.93700000000536</v>
      </c>
      <c r="Q101" s="142">
        <v>1328.6849999999977</v>
      </c>
      <c r="R101" s="142">
        <v>2139.81700000001</v>
      </c>
      <c r="S101" s="142">
        <v>1977.8760000000038</v>
      </c>
      <c r="T101" s="142">
        <v>847.29799999999523</v>
      </c>
      <c r="U101" s="142">
        <v>203.37200000000303</v>
      </c>
      <c r="V101" s="110"/>
      <c r="W101" s="110"/>
      <c r="X101" s="110"/>
      <c r="Y101" s="110"/>
      <c r="Z101" s="110"/>
      <c r="AA101" s="110"/>
      <c r="AB101" s="110"/>
      <c r="AC101" s="110"/>
    </row>
    <row r="102" spans="1:29" ht="18.75" customHeight="1">
      <c r="A102" s="138" t="s">
        <v>34</v>
      </c>
      <c r="B102" s="123">
        <v>-3469.4726593995701</v>
      </c>
      <c r="C102" s="123">
        <v>-3838.5665478625892</v>
      </c>
      <c r="D102" s="123">
        <v>-3567.8457759312264</v>
      </c>
      <c r="E102" s="123">
        <v>-3447.8918079571026</v>
      </c>
      <c r="F102" s="123">
        <v>-3598.803169425225</v>
      </c>
      <c r="G102" s="123">
        <v>-3374.0763711708541</v>
      </c>
      <c r="H102" s="123">
        <v>-3545.2455139125136</v>
      </c>
      <c r="I102" s="123">
        <v>-3877.980190308901</v>
      </c>
      <c r="J102" s="123">
        <v>-4127.3486921239901</v>
      </c>
      <c r="K102" s="123">
        <v>-3596.0104158717404</v>
      </c>
      <c r="L102" s="123">
        <v>-3828.24</v>
      </c>
      <c r="M102" s="123">
        <v>-4073.1379999999999</v>
      </c>
      <c r="N102" s="123">
        <v>-3511.9970000000012</v>
      </c>
      <c r="O102" s="123">
        <v>-3382.6319999999996</v>
      </c>
      <c r="P102" s="123">
        <v>-2826.4070000000002</v>
      </c>
      <c r="Q102" s="123">
        <v>-3062.3860000000004</v>
      </c>
      <c r="R102" s="123">
        <v>-3226.4930000000013</v>
      </c>
      <c r="S102" s="123">
        <v>-3593.9780000000019</v>
      </c>
      <c r="T102" s="123">
        <v>-3756.7541098792435</v>
      </c>
      <c r="U102" s="123">
        <v>-3816.8390702996976</v>
      </c>
      <c r="V102" s="110"/>
      <c r="W102" s="110"/>
      <c r="X102" s="110"/>
      <c r="Y102" s="110"/>
      <c r="Z102" s="110"/>
      <c r="AA102" s="110"/>
      <c r="AB102" s="110"/>
      <c r="AC102" s="110"/>
    </row>
    <row r="103" spans="1:29" ht="18.75" customHeight="1">
      <c r="A103" s="139" t="s">
        <v>35</v>
      </c>
      <c r="B103" s="113">
        <v>-1585.88065939957</v>
      </c>
      <c r="C103" s="113">
        <v>-1733.8895478625898</v>
      </c>
      <c r="D103" s="113">
        <v>-1638.1077759312263</v>
      </c>
      <c r="E103" s="113">
        <v>-1527.4498079571019</v>
      </c>
      <c r="F103" s="113">
        <v>-1578.8931694252256</v>
      </c>
      <c r="G103" s="113">
        <v>-1527.5533711708547</v>
      </c>
      <c r="H103" s="113">
        <v>-1538.124513912514</v>
      </c>
      <c r="I103" s="113">
        <v>-1939.7941903089002</v>
      </c>
      <c r="J103" s="113">
        <v>-2142.0316921239901</v>
      </c>
      <c r="K103" s="113">
        <v>-1607.3444158717402</v>
      </c>
      <c r="L103" s="113">
        <v>-1837.2040000000002</v>
      </c>
      <c r="M103" s="113">
        <v>-2072.0940000000005</v>
      </c>
      <c r="N103" s="113">
        <v>-1933.2060000000001</v>
      </c>
      <c r="O103" s="113">
        <v>-1996.018</v>
      </c>
      <c r="P103" s="113">
        <v>-1694.326</v>
      </c>
      <c r="Q103" s="113">
        <v>-1758.5</v>
      </c>
      <c r="R103" s="113">
        <v>-1800.2830000000004</v>
      </c>
      <c r="S103" s="113">
        <v>-1820.3670000000004</v>
      </c>
      <c r="T103" s="113">
        <v>-1906.5449999993268</v>
      </c>
      <c r="U103" s="113">
        <v>-1792.318035532272</v>
      </c>
      <c r="V103" s="110"/>
      <c r="W103" s="110"/>
      <c r="X103" s="110"/>
      <c r="Y103" s="110"/>
      <c r="Z103" s="110"/>
      <c r="AA103" s="110"/>
      <c r="AB103" s="110"/>
      <c r="AC103" s="110"/>
    </row>
    <row r="104" spans="1:29" ht="18.75" customHeight="1">
      <c r="A104" s="139" t="s">
        <v>36</v>
      </c>
      <c r="B104" s="118">
        <v>-1883.5920000000003</v>
      </c>
      <c r="C104" s="118">
        <v>-2104.6769999999997</v>
      </c>
      <c r="D104" s="118">
        <v>-1929.7379999999998</v>
      </c>
      <c r="E104" s="118">
        <v>-1920.4420000000002</v>
      </c>
      <c r="F104" s="118">
        <v>-2019.9099999999999</v>
      </c>
      <c r="G104" s="118">
        <v>-1846.5229999999997</v>
      </c>
      <c r="H104" s="118">
        <v>-2007.1210000000001</v>
      </c>
      <c r="I104" s="118">
        <v>-1938.1860000000006</v>
      </c>
      <c r="J104" s="118">
        <v>-1985.3169999999996</v>
      </c>
      <c r="K104" s="118">
        <v>-1988.6660000000002</v>
      </c>
      <c r="L104" s="118">
        <v>-1991.0359999999996</v>
      </c>
      <c r="M104" s="118">
        <v>-2001.0440000000003</v>
      </c>
      <c r="N104" s="118">
        <v>-1578.7910000000002</v>
      </c>
      <c r="O104" s="118">
        <v>-1386.6139999999996</v>
      </c>
      <c r="P104" s="118">
        <v>-1132.0810000000001</v>
      </c>
      <c r="Q104" s="118">
        <v>-1303.8859999999995</v>
      </c>
      <c r="R104" s="118">
        <v>-1426.21</v>
      </c>
      <c r="S104" s="118">
        <v>-1773.6110000000008</v>
      </c>
      <c r="T104" s="118">
        <v>-1850.2091098799174</v>
      </c>
      <c r="U104" s="118">
        <v>-2024.5210347674256</v>
      </c>
      <c r="V104" s="110"/>
      <c r="W104" s="110"/>
      <c r="X104" s="110"/>
      <c r="Y104" s="110"/>
      <c r="Z104" s="110"/>
      <c r="AA104" s="110"/>
      <c r="AB104" s="110"/>
      <c r="AC104" s="110"/>
    </row>
    <row r="105" spans="1:29" ht="18.75" customHeight="1">
      <c r="A105" s="140" t="s">
        <v>37</v>
      </c>
      <c r="B105" s="113">
        <v>1001.2906755794845</v>
      </c>
      <c r="C105" s="113">
        <v>866.09559424084546</v>
      </c>
      <c r="D105" s="113">
        <v>927.90592075047402</v>
      </c>
      <c r="E105" s="113">
        <v>1065.0944338192844</v>
      </c>
      <c r="F105" s="113">
        <v>1027.0952719294878</v>
      </c>
      <c r="G105" s="113">
        <v>1032.0283368371088</v>
      </c>
      <c r="H105" s="113">
        <v>1248.3746696751809</v>
      </c>
      <c r="I105" s="113">
        <v>1226.4964206147552</v>
      </c>
      <c r="J105" s="113">
        <v>1185.2635323674569</v>
      </c>
      <c r="K105" s="113">
        <v>1022.6981679071657</v>
      </c>
      <c r="L105" s="113">
        <v>1373.7920000000001</v>
      </c>
      <c r="M105" s="113">
        <v>1558.259</v>
      </c>
      <c r="N105" s="113">
        <v>1821.8160000000003</v>
      </c>
      <c r="O105" s="113">
        <v>1903.8340000000003</v>
      </c>
      <c r="P105" s="113">
        <v>1811.8229999999999</v>
      </c>
      <c r="Q105" s="113">
        <v>1938.6189999999999</v>
      </c>
      <c r="R105" s="113">
        <v>1858.127</v>
      </c>
      <c r="S105" s="113">
        <v>1833.4049999999997</v>
      </c>
      <c r="T105" s="113">
        <v>1928.9633725000253</v>
      </c>
      <c r="U105" s="113">
        <v>1905.8845368772054</v>
      </c>
      <c r="V105" s="110"/>
      <c r="W105" s="110"/>
      <c r="X105" s="110"/>
      <c r="Y105" s="110"/>
      <c r="Z105" s="110"/>
      <c r="AA105" s="110"/>
      <c r="AB105" s="110"/>
      <c r="AC105" s="110"/>
    </row>
    <row r="106" spans="1:29" ht="18.75" customHeight="1">
      <c r="A106" s="139" t="s">
        <v>38</v>
      </c>
      <c r="B106" s="113">
        <v>-203.87932442051581</v>
      </c>
      <c r="C106" s="113">
        <v>-150.88540575915499</v>
      </c>
      <c r="D106" s="113">
        <v>-143.62507924952584</v>
      </c>
      <c r="E106" s="113">
        <v>-102.60756618071557</v>
      </c>
      <c r="F106" s="113">
        <v>-60.691728070512497</v>
      </c>
      <c r="G106" s="113">
        <v>-43.51066316289139</v>
      </c>
      <c r="H106" s="113">
        <v>-22.917330324819005</v>
      </c>
      <c r="I106" s="113">
        <v>-50.592579385244761</v>
      </c>
      <c r="J106" s="113">
        <v>-17.245467632542784</v>
      </c>
      <c r="K106" s="113">
        <v>-50.01883209283443</v>
      </c>
      <c r="L106" s="113">
        <v>-85.313000000000017</v>
      </c>
      <c r="M106" s="113">
        <v>-94.399000000000001</v>
      </c>
      <c r="N106" s="113">
        <v>-101.50399999999999</v>
      </c>
      <c r="O106" s="113">
        <v>-141.43299999999999</v>
      </c>
      <c r="P106" s="113">
        <v>-170.02100000000002</v>
      </c>
      <c r="Q106" s="113">
        <v>-205.565</v>
      </c>
      <c r="R106" s="113">
        <v>-215.10799999999998</v>
      </c>
      <c r="S106" s="113">
        <v>-215.49400000000003</v>
      </c>
      <c r="T106" s="113">
        <v>-221.58443330876028</v>
      </c>
      <c r="U106" s="113">
        <v>-215.31456339343873</v>
      </c>
      <c r="V106" s="110"/>
      <c r="W106" s="110"/>
      <c r="X106" s="110"/>
      <c r="Y106" s="110"/>
      <c r="Z106" s="110"/>
      <c r="AA106" s="110"/>
      <c r="AB106" s="110"/>
      <c r="AC106" s="110"/>
    </row>
    <row r="107" spans="1:29" ht="18.75" customHeight="1">
      <c r="A107" s="141" t="s">
        <v>39</v>
      </c>
      <c r="B107" s="118">
        <v>1205.17</v>
      </c>
      <c r="C107" s="118">
        <v>1016.9810000000004</v>
      </c>
      <c r="D107" s="118">
        <v>1071.5309999999999</v>
      </c>
      <c r="E107" s="118">
        <v>1167.702</v>
      </c>
      <c r="F107" s="118">
        <v>1087.787</v>
      </c>
      <c r="G107" s="118">
        <v>1075.5390000000002</v>
      </c>
      <c r="H107" s="118">
        <v>1271.2919999999999</v>
      </c>
      <c r="I107" s="118">
        <v>1277.0889999999999</v>
      </c>
      <c r="J107" s="118">
        <v>1202.5089999999998</v>
      </c>
      <c r="K107" s="118">
        <v>1072.7170000000001</v>
      </c>
      <c r="L107" s="118">
        <v>1459.105</v>
      </c>
      <c r="M107" s="118">
        <v>1652.6580000000001</v>
      </c>
      <c r="N107" s="118">
        <v>1923.3200000000002</v>
      </c>
      <c r="O107" s="118">
        <v>2045.2670000000003</v>
      </c>
      <c r="P107" s="118">
        <v>1981.8439999999998</v>
      </c>
      <c r="Q107" s="118">
        <v>2144.1839999999997</v>
      </c>
      <c r="R107" s="118">
        <v>2073.2349999999997</v>
      </c>
      <c r="S107" s="118">
        <v>2048.8989999999994</v>
      </c>
      <c r="T107" s="118">
        <v>2150.5478058087856</v>
      </c>
      <c r="U107" s="118">
        <v>2121.1991002706441</v>
      </c>
      <c r="V107" s="110"/>
      <c r="W107" s="110"/>
      <c r="X107" s="110"/>
      <c r="Y107" s="110"/>
      <c r="Z107" s="110"/>
      <c r="AA107" s="110"/>
      <c r="AB107" s="110"/>
      <c r="AC107" s="110"/>
    </row>
    <row r="108" spans="1:29" ht="18.75" customHeight="1">
      <c r="A108" s="131" t="s">
        <v>206</v>
      </c>
      <c r="B108" s="127">
        <v>-2468.1819838200863</v>
      </c>
      <c r="C108" s="127">
        <v>-2972.4709536217433</v>
      </c>
      <c r="D108" s="127">
        <v>-2639.9398551807526</v>
      </c>
      <c r="E108" s="127">
        <v>-2382.7973741378173</v>
      </c>
      <c r="F108" s="127">
        <v>-2571.7078974957367</v>
      </c>
      <c r="G108" s="127">
        <v>-2342.0480343337449</v>
      </c>
      <c r="H108" s="127">
        <v>-2296.8708442373327</v>
      </c>
      <c r="I108" s="127">
        <v>-2651.4837696941449</v>
      </c>
      <c r="J108" s="127">
        <v>-2942.0851597565343</v>
      </c>
      <c r="K108" s="127">
        <v>-2573.3122479645754</v>
      </c>
      <c r="L108" s="127">
        <v>-2454.4479999999985</v>
      </c>
      <c r="M108" s="127">
        <v>-2514.878999999999</v>
      </c>
      <c r="N108" s="127">
        <v>-1690.1810000000005</v>
      </c>
      <c r="O108" s="127">
        <v>-1478.7979999999989</v>
      </c>
      <c r="P108" s="127">
        <v>-1014.5840000000007</v>
      </c>
      <c r="Q108" s="127">
        <v>-1123.7669999999998</v>
      </c>
      <c r="R108" s="127">
        <v>-1368.3660000000018</v>
      </c>
      <c r="S108" s="127">
        <v>-1760.5730000000021</v>
      </c>
      <c r="T108" s="127">
        <v>-1827.7907373792186</v>
      </c>
      <c r="U108" s="127">
        <v>-1910.9545334224913</v>
      </c>
      <c r="V108" s="110"/>
      <c r="W108" s="110"/>
      <c r="X108" s="110"/>
      <c r="Y108" s="110"/>
      <c r="Z108" s="110"/>
      <c r="AA108" s="110"/>
      <c r="AB108" s="110"/>
      <c r="AC108" s="110"/>
    </row>
    <row r="109" spans="1:29" ht="15" customHeight="1">
      <c r="A109" s="112" t="s">
        <v>32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32"/>
      <c r="W109" s="110"/>
      <c r="X109" s="110"/>
      <c r="Y109" s="110"/>
      <c r="Z109" s="110"/>
      <c r="AA109" s="110"/>
      <c r="AB109" s="110"/>
      <c r="AC109" s="110"/>
    </row>
    <row r="110" spans="1:29" ht="15" customHeight="1">
      <c r="A110" s="285" t="s">
        <v>179</v>
      </c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112"/>
      <c r="S110" s="112"/>
      <c r="T110" s="112"/>
      <c r="U110" s="230"/>
      <c r="V110" s="132"/>
      <c r="W110" s="110"/>
      <c r="X110" s="110"/>
      <c r="Y110" s="110"/>
      <c r="Z110" s="110"/>
      <c r="AA110" s="110"/>
      <c r="AB110" s="110"/>
      <c r="AC110" s="110"/>
    </row>
    <row r="111" spans="1:29" ht="15" customHeight="1">
      <c r="A111" s="235" t="s">
        <v>171</v>
      </c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2"/>
      <c r="S111" s="112"/>
      <c r="T111" s="112"/>
      <c r="U111" s="230"/>
      <c r="V111" s="132"/>
      <c r="W111" s="110"/>
      <c r="X111" s="110"/>
      <c r="Y111" s="110"/>
      <c r="Z111" s="110"/>
      <c r="AA111" s="110"/>
      <c r="AB111" s="110"/>
      <c r="AC111" s="111"/>
    </row>
    <row r="112" spans="1:29" ht="15" customHeight="1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230"/>
      <c r="V112" s="132"/>
      <c r="W112" s="110"/>
      <c r="X112" s="110"/>
      <c r="Y112" s="110"/>
      <c r="Z112" s="110"/>
      <c r="AA112" s="110"/>
      <c r="AB112" s="110"/>
      <c r="AC112" s="111"/>
    </row>
    <row r="113" spans="1:29" ht="15" customHeight="1">
      <c r="A113" s="136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32"/>
      <c r="W113" s="110"/>
      <c r="X113" s="110"/>
      <c r="Y113" s="110"/>
      <c r="Z113" s="110"/>
      <c r="AA113" s="110"/>
      <c r="AB113" s="110"/>
      <c r="AC113" s="111"/>
    </row>
    <row r="114" spans="1:29" ht="40.5" customHeight="1">
      <c r="A114" s="262" t="s">
        <v>114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32"/>
      <c r="W114" s="110"/>
      <c r="X114" s="110"/>
      <c r="Y114" s="110"/>
      <c r="Z114" s="110"/>
      <c r="AA114" s="110"/>
      <c r="AB114" s="110"/>
      <c r="AC114" s="111"/>
    </row>
    <row r="115" spans="1:29" ht="32.25" customHeight="1">
      <c r="A115" s="238"/>
      <c r="B115" s="282">
        <v>2000</v>
      </c>
      <c r="C115" s="282">
        <v>2001</v>
      </c>
      <c r="D115" s="282">
        <v>2002</v>
      </c>
      <c r="E115" s="282">
        <v>2003</v>
      </c>
      <c r="F115" s="282">
        <v>2004</v>
      </c>
      <c r="G115" s="282">
        <v>2005</v>
      </c>
      <c r="H115" s="282">
        <v>2006</v>
      </c>
      <c r="I115" s="282">
        <v>2007</v>
      </c>
      <c r="J115" s="282">
        <v>2008</v>
      </c>
      <c r="K115" s="282">
        <v>2009</v>
      </c>
      <c r="L115" s="282">
        <v>2010</v>
      </c>
      <c r="M115" s="282">
        <v>2011</v>
      </c>
      <c r="N115" s="286">
        <v>2012</v>
      </c>
      <c r="O115" s="286">
        <v>2013</v>
      </c>
      <c r="P115" s="282">
        <v>2014</v>
      </c>
      <c r="Q115" s="282">
        <v>2015</v>
      </c>
      <c r="R115" s="282">
        <v>2016</v>
      </c>
      <c r="S115" s="282">
        <v>2017</v>
      </c>
      <c r="T115" s="282" t="s">
        <v>106</v>
      </c>
      <c r="U115" s="282" t="s">
        <v>168</v>
      </c>
      <c r="V115" s="101"/>
      <c r="W115" s="284"/>
      <c r="X115" s="284"/>
      <c r="Y115" s="284"/>
      <c r="Z115" s="284"/>
      <c r="AA115" s="102"/>
      <c r="AB115" s="102"/>
    </row>
    <row r="116" spans="1:29" s="105" customFormat="1" ht="14.25" customHeight="1">
      <c r="A116" s="239"/>
      <c r="B116" s="283"/>
      <c r="C116" s="283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7"/>
      <c r="O116" s="287"/>
      <c r="P116" s="283"/>
      <c r="Q116" s="283"/>
      <c r="R116" s="283"/>
      <c r="S116" s="283"/>
      <c r="T116" s="283"/>
      <c r="U116" s="283"/>
      <c r="V116" s="101"/>
      <c r="W116" s="104"/>
      <c r="X116" s="104"/>
      <c r="Y116" s="104"/>
      <c r="Z116" s="104"/>
      <c r="AA116" s="104"/>
      <c r="AB116" s="104"/>
      <c r="AC116" s="101"/>
    </row>
    <row r="117" spans="1:29" ht="18.75" customHeight="1">
      <c r="A117" s="106" t="s">
        <v>33</v>
      </c>
      <c r="B117" s="137">
        <v>100</v>
      </c>
      <c r="C117" s="137">
        <v>100</v>
      </c>
      <c r="D117" s="137">
        <v>100</v>
      </c>
      <c r="E117" s="137">
        <v>100</v>
      </c>
      <c r="F117" s="137">
        <v>100</v>
      </c>
      <c r="G117" s="137">
        <v>100</v>
      </c>
      <c r="H117" s="137">
        <v>100</v>
      </c>
      <c r="I117" s="137">
        <v>100</v>
      </c>
      <c r="J117" s="137">
        <v>100</v>
      </c>
      <c r="K117" s="137">
        <v>100</v>
      </c>
      <c r="L117" s="137">
        <v>100</v>
      </c>
      <c r="M117" s="137">
        <v>100</v>
      </c>
      <c r="N117" s="137">
        <v>100</v>
      </c>
      <c r="O117" s="137">
        <v>100</v>
      </c>
      <c r="P117" s="137">
        <v>100</v>
      </c>
      <c r="Q117" s="137">
        <v>100</v>
      </c>
      <c r="R117" s="137">
        <v>100</v>
      </c>
      <c r="S117" s="137">
        <v>100</v>
      </c>
      <c r="T117" s="137">
        <v>100</v>
      </c>
      <c r="U117" s="137">
        <v>100</v>
      </c>
      <c r="V117" s="110"/>
      <c r="W117" s="144"/>
      <c r="X117" s="144"/>
      <c r="Y117" s="144"/>
      <c r="Z117" s="144"/>
      <c r="AA117" s="110"/>
      <c r="AB117" s="144"/>
      <c r="AC117" s="111"/>
    </row>
    <row r="118" spans="1:29" ht="18.75" customHeight="1">
      <c r="A118" s="138" t="s">
        <v>34</v>
      </c>
      <c r="B118" s="122">
        <v>10.78949541241362</v>
      </c>
      <c r="C118" s="122">
        <v>11.57592468638599</v>
      </c>
      <c r="D118" s="122">
        <v>11.683127396219774</v>
      </c>
      <c r="E118" s="122">
        <v>11.760385871529433</v>
      </c>
      <c r="F118" s="122">
        <v>11.313046273288062</v>
      </c>
      <c r="G118" s="122">
        <v>10.748437422666242</v>
      </c>
      <c r="H118" s="122">
        <v>10.55423562195096</v>
      </c>
      <c r="I118" s="122">
        <v>11.110966974992644</v>
      </c>
      <c r="J118" s="122">
        <v>11.366123556816788</v>
      </c>
      <c r="K118" s="122">
        <v>12.577385845017933</v>
      </c>
      <c r="L118" s="122">
        <v>11.983474362431288</v>
      </c>
      <c r="M118" s="122">
        <v>12.97576584521504</v>
      </c>
      <c r="N118" s="122">
        <v>13.301570976484669</v>
      </c>
      <c r="O118" s="122">
        <v>13.512005833453902</v>
      </c>
      <c r="P118" s="122">
        <v>12.499653860864759</v>
      </c>
      <c r="Q118" s="122">
        <v>12.639764755730729</v>
      </c>
      <c r="R118" s="122">
        <v>12.885074541307704</v>
      </c>
      <c r="S118" s="122">
        <v>12.142052107918152</v>
      </c>
      <c r="T118" s="122">
        <v>11.680538486845466</v>
      </c>
      <c r="U118" s="122">
        <v>11.347579447005311</v>
      </c>
      <c r="V118" s="110"/>
      <c r="W118" s="110"/>
      <c r="X118" s="110"/>
      <c r="Y118" s="110"/>
      <c r="Z118" s="110"/>
      <c r="AA118" s="110"/>
      <c r="AB118" s="110"/>
      <c r="AC118" s="111"/>
    </row>
    <row r="119" spans="1:29" ht="18.75" customHeight="1">
      <c r="A119" s="139" t="s">
        <v>35</v>
      </c>
      <c r="B119" s="110">
        <v>3.5574703720698437</v>
      </c>
      <c r="C119" s="110">
        <v>3.9393065678928121</v>
      </c>
      <c r="D119" s="110">
        <v>3.8960365993135806</v>
      </c>
      <c r="E119" s="110">
        <v>3.7693285607988534</v>
      </c>
      <c r="F119" s="110">
        <v>3.6120977439055153</v>
      </c>
      <c r="G119" s="110">
        <v>3.3834240191654867</v>
      </c>
      <c r="H119" s="110">
        <v>3.1043892271043316</v>
      </c>
      <c r="I119" s="110">
        <v>3.5455858701889151</v>
      </c>
      <c r="J119" s="110">
        <v>3.7103399158477157</v>
      </c>
      <c r="K119" s="110">
        <v>3.6854299561426433</v>
      </c>
      <c r="L119" s="110">
        <v>3.7005192845976476</v>
      </c>
      <c r="M119" s="110">
        <v>4.0438397770075341</v>
      </c>
      <c r="N119" s="110">
        <v>4.1707216511618972</v>
      </c>
      <c r="O119" s="110">
        <v>4.1741553396085536</v>
      </c>
      <c r="P119" s="110">
        <v>3.7033541459103376</v>
      </c>
      <c r="Q119" s="110">
        <v>3.8111595567314582</v>
      </c>
      <c r="R119" s="110">
        <v>3.8825178651064634</v>
      </c>
      <c r="S119" s="110">
        <v>3.629610356028738</v>
      </c>
      <c r="T119" s="110">
        <v>3.5174007563655447</v>
      </c>
      <c r="U119" s="110">
        <v>3.2961572091201994</v>
      </c>
      <c r="V119" s="110"/>
      <c r="W119" s="110"/>
      <c r="X119" s="110"/>
      <c r="Y119" s="110"/>
      <c r="Z119" s="110"/>
      <c r="AA119" s="110"/>
      <c r="AB119" s="110"/>
      <c r="AC119" s="111"/>
    </row>
    <row r="120" spans="1:29" ht="18.75" customHeight="1">
      <c r="A120" s="139" t="s">
        <v>36</v>
      </c>
      <c r="B120" s="119">
        <v>7.2320250403437756</v>
      </c>
      <c r="C120" s="119">
        <v>7.6366181184931783</v>
      </c>
      <c r="D120" s="119">
        <v>7.7870907969061935</v>
      </c>
      <c r="E120" s="119">
        <v>7.9910573107305787</v>
      </c>
      <c r="F120" s="119">
        <v>7.700948529382547</v>
      </c>
      <c r="G120" s="119">
        <v>7.3650134035007557</v>
      </c>
      <c r="H120" s="119">
        <v>7.4498463948466291</v>
      </c>
      <c r="I120" s="119">
        <v>7.5653811048037287</v>
      </c>
      <c r="J120" s="119">
        <v>7.6557836409690703</v>
      </c>
      <c r="K120" s="119">
        <v>8.8919558888752892</v>
      </c>
      <c r="L120" s="119">
        <v>8.2829550778336394</v>
      </c>
      <c r="M120" s="119">
        <v>8.9319260682075061</v>
      </c>
      <c r="N120" s="119">
        <v>9.1308493253227727</v>
      </c>
      <c r="O120" s="119">
        <v>9.3378504938453482</v>
      </c>
      <c r="P120" s="119">
        <v>8.7962997149544222</v>
      </c>
      <c r="Q120" s="119">
        <v>8.8286051989992682</v>
      </c>
      <c r="R120" s="119">
        <v>9.0025566762012392</v>
      </c>
      <c r="S120" s="119">
        <v>8.5124417518894138</v>
      </c>
      <c r="T120" s="119">
        <v>8.1631377304799226</v>
      </c>
      <c r="U120" s="119">
        <v>8.0514222378851095</v>
      </c>
      <c r="V120" s="110"/>
      <c r="W120" s="110"/>
      <c r="X120" s="110"/>
      <c r="Y120" s="110"/>
      <c r="Z120" s="110"/>
      <c r="AA120" s="110"/>
      <c r="AB120" s="110"/>
      <c r="AC120" s="111"/>
    </row>
    <row r="121" spans="1:29" ht="18.75" customHeight="1">
      <c r="A121" s="140" t="s">
        <v>37</v>
      </c>
      <c r="B121" s="110">
        <v>3.41337735217185</v>
      </c>
      <c r="C121" s="110">
        <v>3.4227471853060196</v>
      </c>
      <c r="D121" s="110">
        <v>3.4411291672399682</v>
      </c>
      <c r="E121" s="110">
        <v>3.3816573382636919</v>
      </c>
      <c r="F121" s="110">
        <v>3.171555663124642</v>
      </c>
      <c r="G121" s="110">
        <v>3.0151061166557875</v>
      </c>
      <c r="H121" s="110">
        <v>2.8430026997083768</v>
      </c>
      <c r="I121" s="110">
        <v>2.9549434927674159</v>
      </c>
      <c r="J121" s="110">
        <v>2.7156763945077547</v>
      </c>
      <c r="K121" s="110">
        <v>2.842281814026399</v>
      </c>
      <c r="L121" s="110">
        <v>2.8518940922491733</v>
      </c>
      <c r="M121" s="110">
        <v>2.8696960665525904</v>
      </c>
      <c r="N121" s="110">
        <v>2.7333300761493295</v>
      </c>
      <c r="O121" s="110">
        <v>2.8165823174410969</v>
      </c>
      <c r="P121" s="110">
        <v>2.8418167227892814</v>
      </c>
      <c r="Q121" s="110">
        <v>2.8318053877966212</v>
      </c>
      <c r="R121" s="110">
        <v>2.8970557180036058</v>
      </c>
      <c r="S121" s="110">
        <v>2.7436246815050596</v>
      </c>
      <c r="T121" s="110">
        <v>2.7219914809222905</v>
      </c>
      <c r="U121" s="110">
        <v>2.6339242404450967</v>
      </c>
      <c r="V121" s="110"/>
      <c r="W121" s="110"/>
      <c r="X121" s="110"/>
      <c r="Y121" s="110"/>
      <c r="Z121" s="110"/>
      <c r="AA121" s="110"/>
      <c r="AB121" s="110"/>
      <c r="AC121" s="111"/>
    </row>
    <row r="122" spans="1:29" ht="18.75" customHeight="1">
      <c r="A122" s="139" t="s">
        <v>38</v>
      </c>
      <c r="B122" s="110">
        <v>0.53802189499522191</v>
      </c>
      <c r="C122" s="110">
        <v>0.46800688076646796</v>
      </c>
      <c r="D122" s="110">
        <v>0.4470728432725139</v>
      </c>
      <c r="E122" s="110">
        <v>0.42107255441753672</v>
      </c>
      <c r="F122" s="110">
        <v>0.32640924641730651</v>
      </c>
      <c r="G122" s="110">
        <v>0.27755861767350687</v>
      </c>
      <c r="H122" s="110">
        <v>0.22946685871329175</v>
      </c>
      <c r="I122" s="110">
        <v>0.28845907239961294</v>
      </c>
      <c r="J122" s="110">
        <v>0.25696896392049434</v>
      </c>
      <c r="K122" s="110">
        <v>0.20830499023134358</v>
      </c>
      <c r="L122" s="110">
        <v>0.2778232755327722</v>
      </c>
      <c r="M122" s="110">
        <v>0.31707314277596094</v>
      </c>
      <c r="N122" s="110">
        <v>0.32250468693718776</v>
      </c>
      <c r="O122" s="110">
        <v>0.40173004623715608</v>
      </c>
      <c r="P122" s="110">
        <v>0.38446250649732006</v>
      </c>
      <c r="Q122" s="110">
        <v>0.35316893514391767</v>
      </c>
      <c r="R122" s="110">
        <v>0.36693709169804739</v>
      </c>
      <c r="S122" s="110">
        <v>0.33273536596889725</v>
      </c>
      <c r="T122" s="110">
        <v>0.32244295695019415</v>
      </c>
      <c r="U122" s="110">
        <v>0.30889053376165992</v>
      </c>
      <c r="V122" s="110"/>
      <c r="W122" s="110"/>
      <c r="X122" s="110"/>
      <c r="Y122" s="110"/>
      <c r="Z122" s="110"/>
      <c r="AA122" s="110"/>
      <c r="AB122" s="110"/>
      <c r="AC122" s="111"/>
    </row>
    <row r="123" spans="1:29" ht="18.75" customHeight="1">
      <c r="A123" s="141" t="s">
        <v>39</v>
      </c>
      <c r="B123" s="119">
        <v>2.875355457176628</v>
      </c>
      <c r="C123" s="119">
        <v>2.9547403045395515</v>
      </c>
      <c r="D123" s="119">
        <v>2.9940563239674542</v>
      </c>
      <c r="E123" s="119">
        <v>2.960584783846155</v>
      </c>
      <c r="F123" s="119">
        <v>2.8451464167073359</v>
      </c>
      <c r="G123" s="119">
        <v>2.7375474989822806</v>
      </c>
      <c r="H123" s="119">
        <v>2.6135358409950857</v>
      </c>
      <c r="I123" s="119">
        <v>2.6664844203678029</v>
      </c>
      <c r="J123" s="119">
        <v>2.45870743058726</v>
      </c>
      <c r="K123" s="119">
        <v>2.6339768237950558</v>
      </c>
      <c r="L123" s="119">
        <v>2.5740708167164015</v>
      </c>
      <c r="M123" s="119">
        <v>2.5526229237766294</v>
      </c>
      <c r="N123" s="119">
        <v>2.4108253892121416</v>
      </c>
      <c r="O123" s="119">
        <v>2.4148522712039409</v>
      </c>
      <c r="P123" s="119">
        <v>2.4573542162919617</v>
      </c>
      <c r="Q123" s="119">
        <v>2.4786364526527036</v>
      </c>
      <c r="R123" s="119">
        <v>2.5301186263055588</v>
      </c>
      <c r="S123" s="119">
        <v>2.4108893155361621</v>
      </c>
      <c r="T123" s="119">
        <v>2.3995485239720962</v>
      </c>
      <c r="U123" s="119">
        <v>2.3250337066834366</v>
      </c>
      <c r="V123" s="110"/>
      <c r="W123" s="110"/>
      <c r="X123" s="110"/>
      <c r="Y123" s="110"/>
      <c r="Z123" s="110"/>
      <c r="AA123" s="110"/>
      <c r="AB123" s="110"/>
      <c r="AC123" s="111"/>
    </row>
    <row r="124" spans="1:29" ht="18.75" customHeight="1">
      <c r="A124" s="131" t="s">
        <v>206</v>
      </c>
      <c r="B124" s="107">
        <v>14.20287276458547</v>
      </c>
      <c r="C124" s="107">
        <v>14.998671871692007</v>
      </c>
      <c r="D124" s="107">
        <v>15.124256563459742</v>
      </c>
      <c r="E124" s="107">
        <v>15.142043209793124</v>
      </c>
      <c r="F124" s="107">
        <v>14.484601936412703</v>
      </c>
      <c r="G124" s="107">
        <v>13.763543539322029</v>
      </c>
      <c r="H124" s="107">
        <v>13.397238321659339</v>
      </c>
      <c r="I124" s="107">
        <v>14.065910467760059</v>
      </c>
      <c r="J124" s="107">
        <v>14.081799951324541</v>
      </c>
      <c r="K124" s="107">
        <v>15.419667659044334</v>
      </c>
      <c r="L124" s="107">
        <v>14.835368454680459</v>
      </c>
      <c r="M124" s="107">
        <v>15.845461911767627</v>
      </c>
      <c r="N124" s="107">
        <v>16.034901052633998</v>
      </c>
      <c r="O124" s="107">
        <v>16.328588150895001</v>
      </c>
      <c r="P124" s="107">
        <v>15.34147058365404</v>
      </c>
      <c r="Q124" s="107">
        <v>15.47157014352735</v>
      </c>
      <c r="R124" s="107">
        <v>15.782130259311311</v>
      </c>
      <c r="S124" s="107">
        <v>14.885676789423211</v>
      </c>
      <c r="T124" s="107">
        <v>14.402529967767757</v>
      </c>
      <c r="U124" s="107">
        <v>13.981503687450406</v>
      </c>
      <c r="V124" s="110"/>
      <c r="W124" s="110"/>
      <c r="X124" s="110"/>
      <c r="Y124" s="110"/>
      <c r="Z124" s="110"/>
      <c r="AA124" s="110"/>
      <c r="AB124" s="110"/>
      <c r="AC124" s="111"/>
    </row>
    <row r="125" spans="1:29" ht="15" customHeight="1">
      <c r="A125" s="112" t="s">
        <v>32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32"/>
      <c r="W125" s="110"/>
      <c r="X125" s="110"/>
      <c r="Y125" s="110"/>
      <c r="Z125" s="110"/>
      <c r="AA125" s="110"/>
      <c r="AB125" s="110"/>
      <c r="AC125" s="111"/>
    </row>
    <row r="126" spans="1:29" ht="15" customHeight="1">
      <c r="A126" s="285" t="s">
        <v>179</v>
      </c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112"/>
      <c r="S126" s="112"/>
      <c r="T126" s="112"/>
      <c r="U126" s="230"/>
      <c r="V126" s="132"/>
      <c r="W126" s="110"/>
      <c r="X126" s="110"/>
      <c r="Y126" s="110"/>
      <c r="Z126" s="110"/>
      <c r="AA126" s="110"/>
      <c r="AB126" s="110"/>
      <c r="AC126" s="111"/>
    </row>
    <row r="127" spans="1:29" ht="15" customHeight="1">
      <c r="A127" s="235" t="s">
        <v>171</v>
      </c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2"/>
      <c r="S127" s="112"/>
      <c r="T127" s="112"/>
      <c r="U127" s="230"/>
      <c r="V127" s="132"/>
      <c r="W127" s="110"/>
      <c r="X127" s="110"/>
      <c r="Y127" s="110"/>
      <c r="Z127" s="110"/>
      <c r="AA127" s="110"/>
      <c r="AB127" s="110"/>
      <c r="AC127" s="111"/>
    </row>
    <row r="128" spans="1:29" ht="15" customHeight="1">
      <c r="A128" s="136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32"/>
      <c r="W128" s="110"/>
      <c r="X128" s="110"/>
      <c r="Y128" s="110"/>
      <c r="Z128" s="110"/>
      <c r="AA128" s="110"/>
      <c r="AB128" s="110"/>
      <c r="AC128" s="111"/>
    </row>
    <row r="129" spans="1:29" ht="40.5" customHeight="1">
      <c r="A129" s="233" t="s">
        <v>115</v>
      </c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32"/>
      <c r="W129" s="110"/>
      <c r="X129" s="110"/>
      <c r="Y129" s="110"/>
      <c r="Z129" s="110"/>
      <c r="AA129" s="110"/>
      <c r="AB129" s="110"/>
      <c r="AC129" s="111"/>
    </row>
    <row r="130" spans="1:29" ht="32.25" customHeight="1">
      <c r="A130" s="238"/>
      <c r="B130" s="282">
        <v>2000</v>
      </c>
      <c r="C130" s="282">
        <v>2001</v>
      </c>
      <c r="D130" s="282">
        <v>2002</v>
      </c>
      <c r="E130" s="282">
        <v>2003</v>
      </c>
      <c r="F130" s="282">
        <v>2004</v>
      </c>
      <c r="G130" s="282">
        <v>2005</v>
      </c>
      <c r="H130" s="282">
        <v>2006</v>
      </c>
      <c r="I130" s="282">
        <v>2007</v>
      </c>
      <c r="J130" s="282">
        <v>2008</v>
      </c>
      <c r="K130" s="282">
        <v>2009</v>
      </c>
      <c r="L130" s="282">
        <v>2010</v>
      </c>
      <c r="M130" s="282">
        <v>2011</v>
      </c>
      <c r="N130" s="286">
        <v>2012</v>
      </c>
      <c r="O130" s="286">
        <v>2013</v>
      </c>
      <c r="P130" s="282">
        <v>2014</v>
      </c>
      <c r="Q130" s="282">
        <v>2015</v>
      </c>
      <c r="R130" s="282">
        <v>2016</v>
      </c>
      <c r="S130" s="282">
        <v>2017</v>
      </c>
      <c r="T130" s="282" t="s">
        <v>106</v>
      </c>
      <c r="U130" s="282" t="s">
        <v>168</v>
      </c>
      <c r="V130" s="101"/>
      <c r="W130" s="284"/>
      <c r="X130" s="284"/>
      <c r="Y130" s="284"/>
      <c r="Z130" s="284"/>
      <c r="AA130" s="102"/>
      <c r="AB130" s="102"/>
    </row>
    <row r="131" spans="1:29" s="105" customFormat="1" ht="14.25" customHeight="1">
      <c r="A131" s="239"/>
      <c r="B131" s="283"/>
      <c r="C131" s="283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7"/>
      <c r="O131" s="287"/>
      <c r="P131" s="283"/>
      <c r="Q131" s="283"/>
      <c r="R131" s="283"/>
      <c r="S131" s="283"/>
      <c r="T131" s="283"/>
      <c r="U131" s="283"/>
      <c r="V131" s="101"/>
      <c r="W131" s="104"/>
      <c r="X131" s="104"/>
      <c r="Y131" s="104"/>
      <c r="Z131" s="104"/>
      <c r="AA131" s="104"/>
      <c r="AB131" s="104"/>
      <c r="AC131" s="101"/>
    </row>
    <row r="132" spans="1:29" ht="18.75" customHeight="1">
      <c r="A132" s="106" t="s">
        <v>33</v>
      </c>
      <c r="B132" s="137">
        <v>100</v>
      </c>
      <c r="C132" s="137">
        <v>100</v>
      </c>
      <c r="D132" s="137">
        <v>100</v>
      </c>
      <c r="E132" s="137">
        <v>100</v>
      </c>
      <c r="F132" s="137">
        <v>100</v>
      </c>
      <c r="G132" s="137">
        <v>100</v>
      </c>
      <c r="H132" s="137">
        <v>100</v>
      </c>
      <c r="I132" s="137">
        <v>100</v>
      </c>
      <c r="J132" s="137">
        <v>100</v>
      </c>
      <c r="K132" s="137">
        <v>100</v>
      </c>
      <c r="L132" s="137">
        <v>100</v>
      </c>
      <c r="M132" s="137">
        <v>100</v>
      </c>
      <c r="N132" s="137">
        <v>100</v>
      </c>
      <c r="O132" s="137">
        <v>100</v>
      </c>
      <c r="P132" s="137">
        <v>100</v>
      </c>
      <c r="Q132" s="137">
        <v>100</v>
      </c>
      <c r="R132" s="137">
        <v>100</v>
      </c>
      <c r="S132" s="137">
        <v>100</v>
      </c>
      <c r="T132" s="137">
        <v>100</v>
      </c>
      <c r="U132" s="137">
        <v>100</v>
      </c>
      <c r="V132" s="110"/>
      <c r="W132" s="144"/>
      <c r="X132" s="144"/>
      <c r="Y132" s="144"/>
      <c r="Z132" s="144"/>
      <c r="AA132" s="110"/>
      <c r="AB132" s="144"/>
      <c r="AC132" s="111"/>
    </row>
    <row r="133" spans="1:29" ht="18.75" customHeight="1">
      <c r="A133" s="138" t="s">
        <v>34</v>
      </c>
      <c r="B133" s="122">
        <v>5.4350113047622237</v>
      </c>
      <c r="C133" s="122">
        <v>5.5826103641132931</v>
      </c>
      <c r="D133" s="122">
        <v>5.9606174455352834</v>
      </c>
      <c r="E133" s="122">
        <v>5.8874003221529403</v>
      </c>
      <c r="F133" s="122">
        <v>5.9876551314027218</v>
      </c>
      <c r="G133" s="122">
        <v>6.3741249751769784</v>
      </c>
      <c r="H133" s="122">
        <v>6.2531079704549919</v>
      </c>
      <c r="I133" s="122">
        <v>6.718656609063359</v>
      </c>
      <c r="J133" s="122">
        <v>7.4680305605253432</v>
      </c>
      <c r="K133" s="122">
        <v>8.2485907214032768</v>
      </c>
      <c r="L133" s="122">
        <v>7.9417757313213748</v>
      </c>
      <c r="M133" s="122">
        <v>7.8404739240196575</v>
      </c>
      <c r="N133" s="122">
        <v>7.9519367524277973</v>
      </c>
      <c r="O133" s="122">
        <v>8.1278450417986239</v>
      </c>
      <c r="P133" s="122">
        <v>8.3919387736085351</v>
      </c>
      <c r="Q133" s="122">
        <v>8.2140936105742881</v>
      </c>
      <c r="R133" s="122">
        <v>8.2147817531161085</v>
      </c>
      <c r="S133" s="122">
        <v>7.5621790019060384</v>
      </c>
      <c r="T133" s="122">
        <v>7.3624665811845587</v>
      </c>
      <c r="U133" s="122">
        <v>7.2239287722243581</v>
      </c>
      <c r="V133" s="110"/>
      <c r="W133" s="110"/>
      <c r="X133" s="110"/>
      <c r="Y133" s="110"/>
      <c r="Z133" s="110"/>
      <c r="AA133" s="110"/>
      <c r="AB133" s="110"/>
      <c r="AC133" s="111"/>
    </row>
    <row r="134" spans="1:29" ht="18.75" customHeight="1">
      <c r="A134" s="139" t="s">
        <v>35</v>
      </c>
      <c r="B134" s="110">
        <v>0.57181688756344684</v>
      </c>
      <c r="C134" s="110">
        <v>0.75189484007218976</v>
      </c>
      <c r="D134" s="110">
        <v>0.82609889882602383</v>
      </c>
      <c r="E134" s="110">
        <v>0.83039560033796922</v>
      </c>
      <c r="F134" s="110">
        <v>0.89131264194811965</v>
      </c>
      <c r="G134" s="110">
        <v>0.92257421029690889</v>
      </c>
      <c r="H134" s="110">
        <v>0.85786622201535634</v>
      </c>
      <c r="I134" s="110">
        <v>0.86100239486891272</v>
      </c>
      <c r="J134" s="110">
        <v>1.0184668908476449</v>
      </c>
      <c r="K134" s="110">
        <v>1.2606417778959325</v>
      </c>
      <c r="L134" s="110">
        <v>1.2395783417629922</v>
      </c>
      <c r="M134" s="110">
        <v>1.1204394814147787</v>
      </c>
      <c r="N134" s="110">
        <v>1.1846997560897929</v>
      </c>
      <c r="O134" s="110">
        <v>1.1024519152458974</v>
      </c>
      <c r="P134" s="110">
        <v>1.2550316496606368</v>
      </c>
      <c r="Q134" s="110">
        <v>1.3325723780151904</v>
      </c>
      <c r="R134" s="110">
        <v>1.3710034535824271</v>
      </c>
      <c r="S134" s="110">
        <v>1.3694290173389856</v>
      </c>
      <c r="T134" s="110">
        <v>1.3488608612910327</v>
      </c>
      <c r="U134" s="110">
        <v>1.3642049144644564</v>
      </c>
      <c r="V134" s="110"/>
      <c r="W134" s="110"/>
      <c r="X134" s="110"/>
      <c r="Y134" s="110"/>
      <c r="Z134" s="110"/>
      <c r="AA134" s="110"/>
      <c r="AB134" s="110"/>
      <c r="AC134" s="111"/>
    </row>
    <row r="135" spans="1:29" ht="18.75" customHeight="1">
      <c r="A135" s="139" t="s">
        <v>36</v>
      </c>
      <c r="B135" s="119">
        <v>4.8631944171987769</v>
      </c>
      <c r="C135" s="119">
        <v>4.8307155240411035</v>
      </c>
      <c r="D135" s="119">
        <v>5.1345185467092591</v>
      </c>
      <c r="E135" s="119">
        <v>5.0570047218149705</v>
      </c>
      <c r="F135" s="119">
        <v>5.0963424894546021</v>
      </c>
      <c r="G135" s="119">
        <v>5.4515507648800687</v>
      </c>
      <c r="H135" s="119">
        <v>5.395241748439636</v>
      </c>
      <c r="I135" s="119">
        <v>5.8576542141944454</v>
      </c>
      <c r="J135" s="119">
        <v>6.4495636696776977</v>
      </c>
      <c r="K135" s="119">
        <v>6.9879489435073454</v>
      </c>
      <c r="L135" s="119">
        <v>6.7021973895583811</v>
      </c>
      <c r="M135" s="119">
        <v>6.7200344426048773</v>
      </c>
      <c r="N135" s="119">
        <v>6.7672369963380055</v>
      </c>
      <c r="O135" s="119">
        <v>7.0253931265527259</v>
      </c>
      <c r="P135" s="119">
        <v>7.1369071239478998</v>
      </c>
      <c r="Q135" s="119">
        <v>6.8815212325590984</v>
      </c>
      <c r="R135" s="119">
        <v>6.8437782995336818</v>
      </c>
      <c r="S135" s="119">
        <v>6.1927499845670537</v>
      </c>
      <c r="T135" s="119">
        <v>6.0136057198935253</v>
      </c>
      <c r="U135" s="119">
        <v>5.8597238577599029</v>
      </c>
      <c r="V135" s="110"/>
      <c r="W135" s="110"/>
      <c r="X135" s="110"/>
      <c r="Y135" s="110"/>
      <c r="Z135" s="110"/>
      <c r="AA135" s="110"/>
      <c r="AB135" s="110"/>
      <c r="AC135" s="111"/>
    </row>
    <row r="136" spans="1:29" ht="18.75" customHeight="1">
      <c r="A136" s="140" t="s">
        <v>37</v>
      </c>
      <c r="B136" s="110">
        <v>7.5144740782471962</v>
      </c>
      <c r="C136" s="110">
        <v>7.0222332715155513</v>
      </c>
      <c r="D136" s="110">
        <v>6.8827524787825887</v>
      </c>
      <c r="E136" s="110">
        <v>6.8374675991236575</v>
      </c>
      <c r="F136" s="110">
        <v>6.5121181582506393</v>
      </c>
      <c r="G136" s="110">
        <v>6.3953701125564439</v>
      </c>
      <c r="H136" s="110">
        <v>6.0498832204583328</v>
      </c>
      <c r="I136" s="110">
        <v>5.9114293660537465</v>
      </c>
      <c r="J136" s="110">
        <v>5.6625447727857905</v>
      </c>
      <c r="K136" s="110">
        <v>5.6974309857857275</v>
      </c>
      <c r="L136" s="110">
        <v>6.120641641602349</v>
      </c>
      <c r="M136" s="110">
        <v>5.7869216199996538</v>
      </c>
      <c r="N136" s="110">
        <v>5.6345798063739094</v>
      </c>
      <c r="O136" s="110">
        <v>5.5578656935387105</v>
      </c>
      <c r="P136" s="110">
        <v>5.4346162897947421</v>
      </c>
      <c r="Q136" s="110">
        <v>5.4362372459277593</v>
      </c>
      <c r="R136" s="110">
        <v>5.2922512500451893</v>
      </c>
      <c r="S136" s="110">
        <v>4.8688075426680317</v>
      </c>
      <c r="T136" s="110">
        <v>4.856432426747852</v>
      </c>
      <c r="U136" s="110">
        <v>4.6748832793908859</v>
      </c>
      <c r="V136" s="110"/>
      <c r="W136" s="110"/>
      <c r="X136" s="110"/>
      <c r="Y136" s="110"/>
      <c r="Z136" s="110"/>
      <c r="AA136" s="110"/>
      <c r="AB136" s="110"/>
      <c r="AC136" s="111"/>
    </row>
    <row r="137" spans="1:29" ht="18.75" customHeight="1">
      <c r="A137" s="139" t="s">
        <v>38</v>
      </c>
      <c r="B137" s="110">
        <v>0.18577879571069464</v>
      </c>
      <c r="C137" s="110">
        <v>0.23725802440009441</v>
      </c>
      <c r="D137" s="110">
        <v>0.20970610231887338</v>
      </c>
      <c r="E137" s="110">
        <v>0.26293193878013699</v>
      </c>
      <c r="F137" s="110">
        <v>0.27518001762127603</v>
      </c>
      <c r="G137" s="110">
        <v>0.26617417043079944</v>
      </c>
      <c r="H137" s="110">
        <v>0.24326386324694202</v>
      </c>
      <c r="I137" s="110">
        <v>0.26592475572930357</v>
      </c>
      <c r="J137" s="110">
        <v>0.30469904103005518</v>
      </c>
      <c r="K137" s="110">
        <v>0.15653325991073758</v>
      </c>
      <c r="L137" s="110">
        <v>0.19049128531995052</v>
      </c>
      <c r="M137" s="110">
        <v>0.20004551560831341</v>
      </c>
      <c r="N137" s="110">
        <v>0.16707790223852398</v>
      </c>
      <c r="O137" s="110">
        <v>0.18113755808149182</v>
      </c>
      <c r="P137" s="110">
        <v>0.13873223500402332</v>
      </c>
      <c r="Q137" s="110">
        <v>6.5108288374299494E-2</v>
      </c>
      <c r="R137" s="110">
        <v>6.9614127463263356E-2</v>
      </c>
      <c r="S137" s="110">
        <v>6.746657740085503E-2</v>
      </c>
      <c r="T137" s="110">
        <v>7.1228153265409044E-2</v>
      </c>
      <c r="U137" s="110">
        <v>7.6991630930181396E-2</v>
      </c>
      <c r="V137" s="110"/>
      <c r="W137" s="110"/>
      <c r="X137" s="110"/>
      <c r="Y137" s="110"/>
      <c r="Z137" s="110"/>
      <c r="AA137" s="110"/>
      <c r="AB137" s="110"/>
      <c r="AC137" s="111"/>
    </row>
    <row r="138" spans="1:29" ht="18.75" customHeight="1">
      <c r="A138" s="141" t="s">
        <v>39</v>
      </c>
      <c r="B138" s="119">
        <v>7.3286952825365015</v>
      </c>
      <c r="C138" s="119">
        <v>6.7849752471154572</v>
      </c>
      <c r="D138" s="119">
        <v>6.6730463764637165</v>
      </c>
      <c r="E138" s="119">
        <v>6.5745356603435212</v>
      </c>
      <c r="F138" s="119">
        <v>6.2369381406293627</v>
      </c>
      <c r="G138" s="119">
        <v>6.1291959421256443</v>
      </c>
      <c r="H138" s="119">
        <v>5.8066193572113916</v>
      </c>
      <c r="I138" s="119">
        <v>5.6455046103244433</v>
      </c>
      <c r="J138" s="119">
        <v>5.3578457317557362</v>
      </c>
      <c r="K138" s="119">
        <v>5.5408977258749905</v>
      </c>
      <c r="L138" s="119">
        <v>5.9301503562823976</v>
      </c>
      <c r="M138" s="119">
        <v>5.5868761043913402</v>
      </c>
      <c r="N138" s="119">
        <v>5.4675019041353847</v>
      </c>
      <c r="O138" s="119">
        <v>5.3767281354572187</v>
      </c>
      <c r="P138" s="119">
        <v>5.2958840547907187</v>
      </c>
      <c r="Q138" s="119">
        <v>5.3711289575534593</v>
      </c>
      <c r="R138" s="119">
        <v>5.2226371225819257</v>
      </c>
      <c r="S138" s="119">
        <v>4.801340965267177</v>
      </c>
      <c r="T138" s="119">
        <v>4.7852042734824431</v>
      </c>
      <c r="U138" s="119">
        <v>4.5978916484607044</v>
      </c>
      <c r="V138" s="110"/>
      <c r="W138" s="110"/>
      <c r="X138" s="110"/>
      <c r="Y138" s="110"/>
      <c r="Z138" s="110"/>
      <c r="AA138" s="110"/>
      <c r="AB138" s="110"/>
      <c r="AC138" s="111"/>
    </row>
    <row r="139" spans="1:29" ht="18.75" customHeight="1">
      <c r="A139" s="269" t="s">
        <v>206</v>
      </c>
      <c r="B139" s="107">
        <v>12.949485383009417</v>
      </c>
      <c r="C139" s="107">
        <v>12.604843635628846</v>
      </c>
      <c r="D139" s="107">
        <v>12.843369924317871</v>
      </c>
      <c r="E139" s="107">
        <v>12.724867921276598</v>
      </c>
      <c r="F139" s="107">
        <v>12.499773289653362</v>
      </c>
      <c r="G139" s="107">
        <v>12.769495087733421</v>
      </c>
      <c r="H139" s="107">
        <v>12.302991190913325</v>
      </c>
      <c r="I139" s="107">
        <v>12.630085975117106</v>
      </c>
      <c r="J139" s="107">
        <v>13.130575333311134</v>
      </c>
      <c r="K139" s="107">
        <v>13.946021707189004</v>
      </c>
      <c r="L139" s="107">
        <v>14.062417372923724</v>
      </c>
      <c r="M139" s="107">
        <v>13.627395544019311</v>
      </c>
      <c r="N139" s="107">
        <v>13.586516558801707</v>
      </c>
      <c r="O139" s="107">
        <v>13.685710735337334</v>
      </c>
      <c r="P139" s="107">
        <v>13.826555063403278</v>
      </c>
      <c r="Q139" s="107">
        <v>13.65033085650205</v>
      </c>
      <c r="R139" s="107">
        <v>13.507033003161299</v>
      </c>
      <c r="S139" s="107">
        <v>12.430986544574072</v>
      </c>
      <c r="T139" s="107">
        <v>12.218899007932411</v>
      </c>
      <c r="U139" s="107">
        <v>11.898812051615245</v>
      </c>
      <c r="V139" s="110"/>
      <c r="W139" s="110"/>
      <c r="X139" s="110"/>
      <c r="Y139" s="110"/>
      <c r="Z139" s="110"/>
      <c r="AA139" s="110"/>
      <c r="AB139" s="110"/>
      <c r="AC139" s="111"/>
    </row>
    <row r="140" spans="1:29" ht="15" customHeight="1">
      <c r="A140" s="112" t="s">
        <v>32</v>
      </c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32"/>
      <c r="W140" s="110"/>
      <c r="X140" s="110"/>
      <c r="Y140" s="110"/>
      <c r="Z140" s="110"/>
      <c r="AA140" s="110"/>
      <c r="AB140" s="110"/>
      <c r="AC140" s="111"/>
    </row>
    <row r="141" spans="1:29" ht="15" customHeight="1">
      <c r="A141" s="285" t="s">
        <v>179</v>
      </c>
      <c r="B141" s="285"/>
      <c r="C141" s="285"/>
      <c r="D141" s="285"/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112"/>
      <c r="S141" s="112"/>
      <c r="T141" s="112"/>
      <c r="U141" s="230"/>
      <c r="V141" s="132"/>
      <c r="W141" s="110"/>
      <c r="X141" s="110"/>
      <c r="Y141" s="110"/>
      <c r="Z141" s="110"/>
      <c r="AA141" s="110"/>
      <c r="AB141" s="110"/>
      <c r="AC141" s="111"/>
    </row>
    <row r="142" spans="1:29" ht="15" customHeight="1">
      <c r="A142" s="235" t="s">
        <v>171</v>
      </c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32"/>
      <c r="W142" s="110"/>
      <c r="X142" s="110"/>
      <c r="Y142" s="110"/>
      <c r="Z142" s="110"/>
      <c r="AA142" s="110"/>
      <c r="AB142" s="110"/>
      <c r="AC142" s="111"/>
    </row>
    <row r="143" spans="1:29" ht="15" customHeight="1">
      <c r="A143" s="136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32"/>
      <c r="W143" s="110"/>
      <c r="X143" s="110"/>
      <c r="Y143" s="110"/>
      <c r="Z143" s="110"/>
      <c r="AA143" s="110"/>
      <c r="AB143" s="110"/>
      <c r="AC143" s="111"/>
    </row>
    <row r="144" spans="1:29" ht="40.5" customHeight="1">
      <c r="A144" s="262" t="s">
        <v>116</v>
      </c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32"/>
      <c r="W144" s="110"/>
      <c r="X144" s="110"/>
      <c r="Y144" s="110"/>
      <c r="Z144" s="110"/>
      <c r="AA144" s="110"/>
      <c r="AB144" s="110"/>
      <c r="AC144" s="110"/>
    </row>
    <row r="145" spans="1:29" ht="32.25" customHeight="1">
      <c r="A145" s="238"/>
      <c r="B145" s="282">
        <v>2000</v>
      </c>
      <c r="C145" s="282">
        <v>2001</v>
      </c>
      <c r="D145" s="282">
        <v>2002</v>
      </c>
      <c r="E145" s="282">
        <v>2003</v>
      </c>
      <c r="F145" s="282">
        <v>2004</v>
      </c>
      <c r="G145" s="282">
        <v>2005</v>
      </c>
      <c r="H145" s="282">
        <v>2006</v>
      </c>
      <c r="I145" s="282">
        <v>2007</v>
      </c>
      <c r="J145" s="282">
        <v>2008</v>
      </c>
      <c r="K145" s="282">
        <v>2009</v>
      </c>
      <c r="L145" s="282">
        <v>2010</v>
      </c>
      <c r="M145" s="282">
        <v>2011</v>
      </c>
      <c r="N145" s="286">
        <v>2012</v>
      </c>
      <c r="O145" s="286">
        <v>2013</v>
      </c>
      <c r="P145" s="282">
        <v>2014</v>
      </c>
      <c r="Q145" s="282">
        <v>2015</v>
      </c>
      <c r="R145" s="282">
        <v>2016</v>
      </c>
      <c r="S145" s="282">
        <v>2017</v>
      </c>
      <c r="T145" s="282" t="s">
        <v>106</v>
      </c>
      <c r="U145" s="282" t="s">
        <v>168</v>
      </c>
      <c r="V145" s="101"/>
      <c r="W145" s="110"/>
      <c r="X145" s="110"/>
      <c r="Y145" s="110"/>
      <c r="Z145" s="110"/>
      <c r="AA145" s="110"/>
      <c r="AB145" s="110"/>
      <c r="AC145" s="110"/>
    </row>
    <row r="146" spans="1:29" s="105" customFormat="1" ht="14.25" customHeight="1">
      <c r="A146" s="239"/>
      <c r="B146" s="283"/>
      <c r="C146" s="283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7"/>
      <c r="O146" s="287"/>
      <c r="P146" s="283"/>
      <c r="Q146" s="283"/>
      <c r="R146" s="283"/>
      <c r="S146" s="283"/>
      <c r="T146" s="283"/>
      <c r="U146" s="283"/>
      <c r="V146" s="101"/>
      <c r="W146" s="110"/>
      <c r="X146" s="110"/>
      <c r="Y146" s="110"/>
      <c r="Z146" s="110"/>
      <c r="AA146" s="110"/>
      <c r="AB146" s="110"/>
      <c r="AC146" s="110"/>
    </row>
    <row r="147" spans="1:29" ht="18.75" customHeight="1">
      <c r="A147" s="106" t="s">
        <v>33</v>
      </c>
      <c r="B147" s="137">
        <v>100</v>
      </c>
      <c r="C147" s="137">
        <v>100</v>
      </c>
      <c r="D147" s="137">
        <v>100</v>
      </c>
      <c r="E147" s="137">
        <v>100</v>
      </c>
      <c r="F147" s="137">
        <v>100</v>
      </c>
      <c r="G147" s="137">
        <v>100</v>
      </c>
      <c r="H147" s="137">
        <v>100</v>
      </c>
      <c r="I147" s="137">
        <v>100</v>
      </c>
      <c r="J147" s="137">
        <v>100</v>
      </c>
      <c r="K147" s="137">
        <v>100</v>
      </c>
      <c r="L147" s="137">
        <v>100</v>
      </c>
      <c r="M147" s="137">
        <v>100</v>
      </c>
      <c r="N147" s="137">
        <v>100</v>
      </c>
      <c r="O147" s="137">
        <v>100</v>
      </c>
      <c r="P147" s="137">
        <v>100</v>
      </c>
      <c r="Q147" s="137">
        <v>100</v>
      </c>
      <c r="R147" s="137">
        <v>100</v>
      </c>
      <c r="S147" s="137">
        <v>100</v>
      </c>
      <c r="T147" s="137">
        <v>100</v>
      </c>
      <c r="U147" s="137">
        <v>100</v>
      </c>
      <c r="V147" s="110"/>
      <c r="W147" s="110"/>
      <c r="X147" s="110"/>
      <c r="Y147" s="110"/>
      <c r="Z147" s="110"/>
      <c r="AA147" s="110"/>
      <c r="AB147" s="110"/>
      <c r="AC147" s="110"/>
    </row>
    <row r="148" spans="1:29" ht="18.75" customHeight="1">
      <c r="A148" s="138" t="s">
        <v>34</v>
      </c>
      <c r="B148" s="122">
        <v>24.464297881101995</v>
      </c>
      <c r="C148" s="122">
        <v>27.670242371280917</v>
      </c>
      <c r="D148" s="122">
        <v>30.665780253780856</v>
      </c>
      <c r="E148" s="122">
        <v>36.856103590676433</v>
      </c>
      <c r="F148" s="122">
        <v>30.033336986589639</v>
      </c>
      <c r="G148" s="122">
        <v>24.248018492834007</v>
      </c>
      <c r="H148" s="122">
        <v>27.22520089510963</v>
      </c>
      <c r="I148" s="122">
        <v>29.239982693497986</v>
      </c>
      <c r="J148" s="122">
        <v>24.121397771106917</v>
      </c>
      <c r="K148" s="122">
        <v>29.687517622757809</v>
      </c>
      <c r="L148" s="122">
        <v>27.880951141113712</v>
      </c>
      <c r="M148" s="122">
        <v>55.205679933923371</v>
      </c>
      <c r="N148" s="122">
        <v>421.73890592764724</v>
      </c>
      <c r="O148" s="122">
        <v>-180.60102958591352</v>
      </c>
      <c r="P148" s="122">
        <v>-1091.5423442767708</v>
      </c>
      <c r="Q148" s="122">
        <v>-230.4824695093273</v>
      </c>
      <c r="R148" s="122">
        <v>-150.78359504574394</v>
      </c>
      <c r="S148" s="122">
        <v>-181.70896456602915</v>
      </c>
      <c r="T148" s="122">
        <v>-443.38050011675517</v>
      </c>
      <c r="U148" s="122">
        <v>-1876.77707368745</v>
      </c>
      <c r="V148" s="110"/>
      <c r="W148" s="110"/>
      <c r="X148" s="110"/>
      <c r="Y148" s="110"/>
      <c r="Z148" s="110"/>
      <c r="AA148" s="110"/>
      <c r="AB148" s="110"/>
      <c r="AC148" s="110"/>
    </row>
    <row r="149" spans="1:29" ht="18.75" customHeight="1">
      <c r="A149" s="139" t="s">
        <v>35</v>
      </c>
      <c r="B149" s="110">
        <v>11.182522724402693</v>
      </c>
      <c r="C149" s="110">
        <v>12.498713630770171</v>
      </c>
      <c r="D149" s="110">
        <v>14.079603279826571</v>
      </c>
      <c r="E149" s="110">
        <v>16.327614521344685</v>
      </c>
      <c r="F149" s="110">
        <v>13.176444609707804</v>
      </c>
      <c r="G149" s="110">
        <v>10.977861292478195</v>
      </c>
      <c r="H149" s="110">
        <v>11.811805057965421</v>
      </c>
      <c r="I149" s="110">
        <v>14.626054226713872</v>
      </c>
      <c r="J149" s="110">
        <v>12.518641466527153</v>
      </c>
      <c r="K149" s="110">
        <v>13.26972398673264</v>
      </c>
      <c r="L149" s="110">
        <v>13.380298769214754</v>
      </c>
      <c r="M149" s="110">
        <v>28.084331578503612</v>
      </c>
      <c r="N149" s="110">
        <v>232.14945325202811</v>
      </c>
      <c r="O149" s="110">
        <v>-106.56876239331265</v>
      </c>
      <c r="P149" s="110">
        <v>-654.33908634145178</v>
      </c>
      <c r="Q149" s="110">
        <v>-132.34890135735731</v>
      </c>
      <c r="R149" s="110">
        <v>-84.132568345797424</v>
      </c>
      <c r="S149" s="110">
        <v>-92.036457290547872</v>
      </c>
      <c r="T149" s="110">
        <v>-225.01469376763993</v>
      </c>
      <c r="U149" s="110">
        <v>-881.30029479586437</v>
      </c>
      <c r="V149" s="110"/>
      <c r="W149" s="110"/>
      <c r="X149" s="110"/>
      <c r="Y149" s="110"/>
      <c r="Z149" s="110"/>
      <c r="AA149" s="110"/>
      <c r="AB149" s="110"/>
      <c r="AC149" s="110"/>
    </row>
    <row r="150" spans="1:29" ht="18.75" customHeight="1">
      <c r="A150" s="139" t="s">
        <v>36</v>
      </c>
      <c r="B150" s="119">
        <v>13.281775156699304</v>
      </c>
      <c r="C150" s="119">
        <v>15.171528740510748</v>
      </c>
      <c r="D150" s="119">
        <v>16.586176973954281</v>
      </c>
      <c r="E150" s="119">
        <v>20.528489069331741</v>
      </c>
      <c r="F150" s="119">
        <v>16.856892376881838</v>
      </c>
      <c r="G150" s="119">
        <v>13.270157200355811</v>
      </c>
      <c r="H150" s="119">
        <v>15.413395837144215</v>
      </c>
      <c r="I150" s="119">
        <v>14.613928466784106</v>
      </c>
      <c r="J150" s="119">
        <v>11.602756304579763</v>
      </c>
      <c r="K150" s="119">
        <v>16.41779363602517</v>
      </c>
      <c r="L150" s="119">
        <v>14.500652371898962</v>
      </c>
      <c r="M150" s="119">
        <v>27.121348355419773</v>
      </c>
      <c r="N150" s="119">
        <v>189.58945267561901</v>
      </c>
      <c r="O150" s="119">
        <v>-74.032267192600855</v>
      </c>
      <c r="P150" s="119">
        <v>-437.20325793531896</v>
      </c>
      <c r="Q150" s="119">
        <v>-98.133568151969939</v>
      </c>
      <c r="R150" s="119">
        <v>-66.651026699946456</v>
      </c>
      <c r="S150" s="119">
        <v>-89.672507275481237</v>
      </c>
      <c r="T150" s="119">
        <v>-218.36580634911539</v>
      </c>
      <c r="U150" s="119">
        <v>-995.47677889158558</v>
      </c>
      <c r="V150" s="110"/>
      <c r="W150" s="110"/>
      <c r="X150" s="110"/>
      <c r="Y150" s="110"/>
      <c r="Z150" s="110"/>
      <c r="AA150" s="110"/>
      <c r="AB150" s="110"/>
      <c r="AC150" s="110"/>
    </row>
    <row r="151" spans="1:29" ht="18.75" customHeight="1">
      <c r="A151" s="140" t="s">
        <v>37</v>
      </c>
      <c r="B151" s="110">
        <v>-7.0604024754544819</v>
      </c>
      <c r="C151" s="110">
        <v>-6.2432355178750587</v>
      </c>
      <c r="D151" s="110">
        <v>-7.9753893102314208</v>
      </c>
      <c r="E151" s="110">
        <v>-11.38528497213936</v>
      </c>
      <c r="F151" s="110">
        <v>-8.5714880661611463</v>
      </c>
      <c r="G151" s="110">
        <v>-7.4167385215619817</v>
      </c>
      <c r="H151" s="110">
        <v>-9.5867129768298565</v>
      </c>
      <c r="I151" s="110">
        <v>-9.2477868252225424</v>
      </c>
      <c r="J151" s="110">
        <v>-6.9270166541489306</v>
      </c>
      <c r="K151" s="110">
        <v>-8.4430706175098607</v>
      </c>
      <c r="L151" s="110">
        <v>-10.005283793610877</v>
      </c>
      <c r="M151" s="110">
        <v>-21.120017934122416</v>
      </c>
      <c r="N151" s="110">
        <v>-218.77316143535498</v>
      </c>
      <c r="O151" s="110">
        <v>101.64699575971258</v>
      </c>
      <c r="P151" s="110">
        <v>699.71576097659374</v>
      </c>
      <c r="Q151" s="110">
        <v>145.90508660818804</v>
      </c>
      <c r="R151" s="110">
        <v>86.835790163364024</v>
      </c>
      <c r="S151" s="110">
        <v>92.69564927224944</v>
      </c>
      <c r="T151" s="110">
        <v>227.66056009810436</v>
      </c>
      <c r="U151" s="110">
        <v>937.14205341796162</v>
      </c>
      <c r="V151" s="110"/>
      <c r="W151" s="110"/>
      <c r="X151" s="110"/>
      <c r="Y151" s="110"/>
      <c r="Z151" s="110"/>
      <c r="AA151" s="110"/>
      <c r="AB151" s="110"/>
      <c r="AC151" s="110"/>
    </row>
    <row r="152" spans="1:29" ht="18.75" customHeight="1">
      <c r="A152" s="139" t="s">
        <v>38</v>
      </c>
      <c r="B152" s="110">
        <v>1.4376145927849791</v>
      </c>
      <c r="C152" s="110">
        <v>1.0876549085672749</v>
      </c>
      <c r="D152" s="110">
        <v>1.234463425776372</v>
      </c>
      <c r="E152" s="110">
        <v>1.09681953465481</v>
      </c>
      <c r="F152" s="110">
        <v>0.50649480830908689</v>
      </c>
      <c r="G152" s="110">
        <v>0.31269220045637108</v>
      </c>
      <c r="H152" s="110">
        <v>0.17599032834942394</v>
      </c>
      <c r="I152" s="110">
        <v>0.38146820588223368</v>
      </c>
      <c r="J152" s="110">
        <v>0.10078740991937916</v>
      </c>
      <c r="K152" s="110">
        <v>0.41293956009463056</v>
      </c>
      <c r="L152" s="110">
        <v>0.62133188742133061</v>
      </c>
      <c r="M152" s="110">
        <v>1.2794462107796085</v>
      </c>
      <c r="N152" s="110">
        <v>12.189129406226682</v>
      </c>
      <c r="O152" s="110">
        <v>-7.5512043336149208</v>
      </c>
      <c r="P152" s="110">
        <v>-65.661145375128498</v>
      </c>
      <c r="Q152" s="110">
        <v>-15.471311860975351</v>
      </c>
      <c r="R152" s="110">
        <v>-10.052635342181082</v>
      </c>
      <c r="S152" s="110">
        <v>-10.895222956343046</v>
      </c>
      <c r="T152" s="110">
        <v>-26.151889100264786</v>
      </c>
      <c r="U152" s="110">
        <v>-105.87227513789288</v>
      </c>
      <c r="V152" s="110"/>
      <c r="W152" s="110"/>
      <c r="X152" s="110"/>
      <c r="Y152" s="110"/>
      <c r="Z152" s="110"/>
      <c r="AA152" s="110"/>
      <c r="AB152" s="110"/>
      <c r="AC152" s="110"/>
    </row>
    <row r="153" spans="1:29" ht="18.75" customHeight="1">
      <c r="A153" s="141" t="s">
        <v>39</v>
      </c>
      <c r="B153" s="119">
        <v>-8.4980170682394593</v>
      </c>
      <c r="C153" s="119">
        <v>-7.330890426442334</v>
      </c>
      <c r="D153" s="119">
        <v>-9.2098527360077931</v>
      </c>
      <c r="E153" s="119">
        <v>-12.482104506794171</v>
      </c>
      <c r="F153" s="119">
        <v>-9.0779828744702318</v>
      </c>
      <c r="G153" s="119">
        <v>-7.7294307220183534</v>
      </c>
      <c r="H153" s="119">
        <v>-9.7627033051792793</v>
      </c>
      <c r="I153" s="119">
        <v>-9.6292550311047762</v>
      </c>
      <c r="J153" s="119">
        <v>-7.0278040640683104</v>
      </c>
      <c r="K153" s="119">
        <v>-8.8560101776044906</v>
      </c>
      <c r="L153" s="119">
        <v>-10.626615681032206</v>
      </c>
      <c r="M153" s="119">
        <v>-22.399464144902023</v>
      </c>
      <c r="N153" s="119">
        <v>-230.96229084158165</v>
      </c>
      <c r="O153" s="119">
        <v>109.19820009332753</v>
      </c>
      <c r="P153" s="119">
        <v>765.37690635172214</v>
      </c>
      <c r="Q153" s="119">
        <v>161.37639846916338</v>
      </c>
      <c r="R153" s="119">
        <v>96.888425505545101</v>
      </c>
      <c r="S153" s="119">
        <v>103.59087222859247</v>
      </c>
      <c r="T153" s="119">
        <v>253.81244919836914</v>
      </c>
      <c r="U153" s="119">
        <v>1043.0143285558545</v>
      </c>
      <c r="V153" s="110"/>
      <c r="W153" s="110"/>
      <c r="X153" s="110"/>
      <c r="Y153" s="110"/>
      <c r="Z153" s="110"/>
      <c r="AA153" s="110"/>
      <c r="AB153" s="110"/>
      <c r="AC153" s="110"/>
    </row>
    <row r="154" spans="1:29" ht="18.75" customHeight="1">
      <c r="A154" s="269" t="s">
        <v>206</v>
      </c>
      <c r="B154" s="107">
        <v>17.403895405647518</v>
      </c>
      <c r="C154" s="107">
        <v>21.427006853405857</v>
      </c>
      <c r="D154" s="107">
        <v>22.690390943549438</v>
      </c>
      <c r="E154" s="107">
        <v>25.470818618537059</v>
      </c>
      <c r="F154" s="107">
        <v>21.461848920428487</v>
      </c>
      <c r="G154" s="107">
        <v>16.831279971272021</v>
      </c>
      <c r="H154" s="107">
        <v>17.638487918279775</v>
      </c>
      <c r="I154" s="107">
        <v>19.992195868275434</v>
      </c>
      <c r="J154" s="107">
        <v>17.194381116957995</v>
      </c>
      <c r="K154" s="107">
        <v>21.244447005247956</v>
      </c>
      <c r="L154" s="107">
        <v>17.875667347502834</v>
      </c>
      <c r="M154" s="107">
        <v>34.085661999800948</v>
      </c>
      <c r="N154" s="107">
        <v>202.96574449229217</v>
      </c>
      <c r="O154" s="107">
        <v>-78.954033826200885</v>
      </c>
      <c r="P154" s="107">
        <v>-391.82658330017716</v>
      </c>
      <c r="Q154" s="107">
        <v>-84.577382901139231</v>
      </c>
      <c r="R154" s="107">
        <v>-63.947804882379913</v>
      </c>
      <c r="S154" s="107">
        <v>-89.013315293779726</v>
      </c>
      <c r="T154" s="107">
        <v>-215.7199400186509</v>
      </c>
      <c r="U154" s="107">
        <v>-939.63502026948777</v>
      </c>
      <c r="V154" s="110"/>
      <c r="W154" s="110"/>
      <c r="X154" s="110"/>
      <c r="Y154" s="110"/>
      <c r="Z154" s="110"/>
      <c r="AA154" s="110"/>
      <c r="AB154" s="110"/>
      <c r="AC154" s="110"/>
    </row>
    <row r="155" spans="1:29" ht="17.25" customHeight="1">
      <c r="A155" s="292" t="s">
        <v>117</v>
      </c>
      <c r="B155" s="292"/>
      <c r="C155" s="292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145"/>
      <c r="S155" s="145"/>
      <c r="T155" s="145"/>
      <c r="U155" s="145"/>
      <c r="V155" s="110"/>
      <c r="W155" s="110"/>
      <c r="X155" s="110"/>
      <c r="Y155" s="110"/>
      <c r="Z155" s="110"/>
      <c r="AA155" s="110"/>
      <c r="AB155" s="110"/>
      <c r="AC155" s="110"/>
    </row>
    <row r="156" spans="1:29" ht="15" customHeight="1">
      <c r="A156" s="293"/>
      <c r="B156" s="293"/>
      <c r="C156" s="293"/>
      <c r="D156" s="293"/>
      <c r="E156" s="293"/>
      <c r="F156" s="293"/>
      <c r="G156" s="293"/>
      <c r="H156" s="293"/>
      <c r="I156" s="293"/>
      <c r="J156" s="293"/>
      <c r="K156" s="293"/>
      <c r="L156" s="293"/>
      <c r="M156" s="293"/>
      <c r="N156" s="293"/>
      <c r="O156" s="293"/>
      <c r="P156" s="293"/>
      <c r="Q156" s="293"/>
      <c r="R156" s="145"/>
      <c r="S156" s="145"/>
      <c r="T156" s="145"/>
      <c r="U156" s="145"/>
      <c r="V156" s="110"/>
      <c r="W156" s="110"/>
      <c r="X156" s="110"/>
      <c r="Y156" s="110"/>
      <c r="Z156" s="110"/>
      <c r="AA156" s="110"/>
      <c r="AB156" s="110"/>
      <c r="AC156" s="110"/>
    </row>
    <row r="157" spans="1:29" ht="15" customHeight="1">
      <c r="A157" s="112" t="s">
        <v>32</v>
      </c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32"/>
      <c r="W157" s="110"/>
      <c r="X157" s="110"/>
      <c r="Y157" s="110"/>
      <c r="Z157" s="110"/>
      <c r="AA157" s="110"/>
      <c r="AB157" s="110"/>
      <c r="AC157" s="111"/>
    </row>
    <row r="158" spans="1:29" ht="15" customHeight="1">
      <c r="A158" s="285" t="s">
        <v>179</v>
      </c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5"/>
      <c r="O158" s="285"/>
      <c r="P158" s="285"/>
      <c r="Q158" s="285"/>
      <c r="R158" s="112"/>
      <c r="S158" s="112"/>
      <c r="T158" s="112"/>
      <c r="U158" s="230"/>
      <c r="V158" s="132"/>
      <c r="W158" s="110"/>
      <c r="X158" s="110"/>
      <c r="Y158" s="110"/>
      <c r="Z158" s="110"/>
      <c r="AA158" s="110"/>
      <c r="AB158" s="110"/>
      <c r="AC158" s="111"/>
    </row>
    <row r="159" spans="1:29" ht="15" customHeight="1">
      <c r="A159" s="235" t="s">
        <v>171</v>
      </c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2"/>
      <c r="S159" s="112"/>
      <c r="T159" s="112"/>
      <c r="U159" s="230"/>
      <c r="V159" s="132"/>
      <c r="W159" s="110"/>
      <c r="X159" s="110"/>
      <c r="Y159" s="110"/>
      <c r="Z159" s="110"/>
      <c r="AA159" s="110"/>
      <c r="AB159" s="110"/>
      <c r="AC159" s="111"/>
    </row>
    <row r="160" spans="1:29" ht="15" customHeight="1">
      <c r="A160" s="143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230"/>
      <c r="V160" s="132"/>
      <c r="W160" s="110"/>
      <c r="X160" s="110"/>
      <c r="Y160" s="110"/>
      <c r="Z160" s="110"/>
      <c r="AA160" s="110"/>
      <c r="AB160" s="110"/>
      <c r="AC160" s="111"/>
    </row>
    <row r="161" spans="1:29" ht="40.5" customHeight="1">
      <c r="A161" s="262" t="s">
        <v>118</v>
      </c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32"/>
      <c r="W161" s="110"/>
      <c r="X161" s="110"/>
      <c r="Y161" s="110"/>
      <c r="Z161" s="110"/>
      <c r="AA161" s="110"/>
      <c r="AB161" s="110"/>
      <c r="AC161" s="110"/>
    </row>
    <row r="162" spans="1:29" ht="32.25" customHeight="1">
      <c r="A162" s="238"/>
      <c r="B162" s="282">
        <v>2000</v>
      </c>
      <c r="C162" s="282">
        <v>2001</v>
      </c>
      <c r="D162" s="282">
        <v>2002</v>
      </c>
      <c r="E162" s="282">
        <v>2003</v>
      </c>
      <c r="F162" s="282">
        <v>2004</v>
      </c>
      <c r="G162" s="282">
        <v>2005</v>
      </c>
      <c r="H162" s="282">
        <v>2006</v>
      </c>
      <c r="I162" s="282">
        <v>2007</v>
      </c>
      <c r="J162" s="282">
        <v>2008</v>
      </c>
      <c r="K162" s="282">
        <v>2009</v>
      </c>
      <c r="L162" s="282">
        <v>2010</v>
      </c>
      <c r="M162" s="282">
        <v>2011</v>
      </c>
      <c r="N162" s="286">
        <v>2012</v>
      </c>
      <c r="O162" s="286">
        <v>2013</v>
      </c>
      <c r="P162" s="282">
        <v>2014</v>
      </c>
      <c r="Q162" s="282">
        <v>2015</v>
      </c>
      <c r="R162" s="282">
        <v>2016</v>
      </c>
      <c r="S162" s="282">
        <v>2017</v>
      </c>
      <c r="T162" s="282" t="s">
        <v>106</v>
      </c>
      <c r="U162" s="282" t="s">
        <v>168</v>
      </c>
      <c r="V162" s="101"/>
      <c r="W162" s="110"/>
      <c r="X162" s="110"/>
      <c r="Y162" s="110"/>
      <c r="Z162" s="110"/>
      <c r="AA162" s="110"/>
      <c r="AB162" s="110"/>
      <c r="AC162" s="110"/>
    </row>
    <row r="163" spans="1:29" s="105" customFormat="1" ht="14.25" customHeight="1">
      <c r="A163" s="239"/>
      <c r="B163" s="283"/>
      <c r="C163" s="283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7"/>
      <c r="O163" s="287"/>
      <c r="P163" s="283"/>
      <c r="Q163" s="283"/>
      <c r="R163" s="283"/>
      <c r="S163" s="283"/>
      <c r="T163" s="283"/>
      <c r="U163" s="283"/>
      <c r="V163" s="101"/>
      <c r="W163" s="110"/>
      <c r="X163" s="110"/>
      <c r="Y163" s="110"/>
      <c r="Z163" s="110"/>
      <c r="AA163" s="110"/>
      <c r="AB163" s="110"/>
      <c r="AC163" s="110"/>
    </row>
    <row r="164" spans="1:29" ht="18.75" customHeight="1">
      <c r="A164" s="106" t="s">
        <v>33</v>
      </c>
      <c r="B164" s="137">
        <v>71.861876764686798</v>
      </c>
      <c r="C164" s="137">
        <v>72.865745316981858</v>
      </c>
      <c r="D164" s="137">
        <v>76.836785108031961</v>
      </c>
      <c r="E164" s="137">
        <v>81.035739538549606</v>
      </c>
      <c r="F164" s="137">
        <v>77.853025029786821</v>
      </c>
      <c r="G164" s="137">
        <v>75.526807054277086</v>
      </c>
      <c r="H164" s="137">
        <v>79.491185419841457</v>
      </c>
      <c r="I164" s="137">
        <v>80.497105945439941</v>
      </c>
      <c r="J164" s="137">
        <v>76.592763811665733</v>
      </c>
      <c r="K164" s="137">
        <v>79.808713637895934</v>
      </c>
      <c r="L164" s="137">
        <v>79.729860698627533</v>
      </c>
      <c r="M164" s="137">
        <v>89.158092292216296</v>
      </c>
      <c r="N164" s="137">
        <v>98.707152563378202</v>
      </c>
      <c r="O164" s="137">
        <v>102.85285481740732</v>
      </c>
      <c r="P164" s="137">
        <v>100.3734509552575</v>
      </c>
      <c r="Q164" s="137">
        <v>101.85409923264514</v>
      </c>
      <c r="R164" s="137">
        <v>102.93732104831467</v>
      </c>
      <c r="S164" s="137">
        <v>102.41974186855813</v>
      </c>
      <c r="T164" s="137">
        <v>100.95798985778843</v>
      </c>
      <c r="U164" s="137">
        <v>100.21887730788876</v>
      </c>
      <c r="V164" s="110"/>
      <c r="W164" s="110"/>
      <c r="X164" s="110"/>
      <c r="Y164" s="110"/>
      <c r="Z164" s="110"/>
      <c r="AA164" s="110"/>
      <c r="AB164" s="110"/>
      <c r="AC164" s="110"/>
    </row>
    <row r="165" spans="1:29" ht="18.75" customHeight="1">
      <c r="A165" s="138" t="s">
        <v>34</v>
      </c>
      <c r="B165" s="122">
        <v>36.199108268598053</v>
      </c>
      <c r="C165" s="122">
        <v>35.140265336541319</v>
      </c>
      <c r="D165" s="122">
        <v>39.201377015025187</v>
      </c>
      <c r="E165" s="122">
        <v>40.567532755888507</v>
      </c>
      <c r="F165" s="122">
        <v>41.205264572770297</v>
      </c>
      <c r="G165" s="122">
        <v>44.789515741593313</v>
      </c>
      <c r="H165" s="122">
        <v>47.09644382923517</v>
      </c>
      <c r="I165" s="122">
        <v>48.675548589789727</v>
      </c>
      <c r="J165" s="122">
        <v>50.324730151078313</v>
      </c>
      <c r="K165" s="122">
        <v>52.340718724268484</v>
      </c>
      <c r="L165" s="122">
        <v>52.839156125129541</v>
      </c>
      <c r="M165" s="122">
        <v>53.872866239354913</v>
      </c>
      <c r="N165" s="122">
        <v>59.009047546627535</v>
      </c>
      <c r="O165" s="122">
        <v>61.868835490933819</v>
      </c>
      <c r="P165" s="122">
        <v>67.388094445524558</v>
      </c>
      <c r="Q165" s="122">
        <v>66.191034555318538</v>
      </c>
      <c r="R165" s="122">
        <v>65.626909953175144</v>
      </c>
      <c r="S165" s="122">
        <v>63.78793423510055</v>
      </c>
      <c r="T165" s="122">
        <v>63.635749950110224</v>
      </c>
      <c r="U165" s="122">
        <v>63.799864516087737</v>
      </c>
      <c r="V165" s="110"/>
      <c r="W165" s="110"/>
      <c r="X165" s="110"/>
      <c r="Y165" s="110"/>
      <c r="Z165" s="110"/>
      <c r="AA165" s="110"/>
      <c r="AB165" s="110"/>
      <c r="AC165" s="110"/>
    </row>
    <row r="166" spans="1:29" ht="18.75" customHeight="1">
      <c r="A166" s="139" t="s">
        <v>35</v>
      </c>
      <c r="B166" s="110">
        <v>11.5508578872978</v>
      </c>
      <c r="C166" s="110">
        <v>13.907873626387875</v>
      </c>
      <c r="D166" s="110">
        <v>16.292142527167293</v>
      </c>
      <c r="E166" s="110">
        <v>17.852442549790279</v>
      </c>
      <c r="F166" s="110">
        <v>19.210827154395936</v>
      </c>
      <c r="G166" s="110">
        <v>20.594251261339945</v>
      </c>
      <c r="H166" s="110">
        <v>21.966576331425259</v>
      </c>
      <c r="I166" s="110">
        <v>19.547742893996674</v>
      </c>
      <c r="J166" s="110">
        <v>21.024271573477275</v>
      </c>
      <c r="K166" s="110">
        <v>27.29944669939357</v>
      </c>
      <c r="L166" s="110">
        <v>26.707443175652816</v>
      </c>
      <c r="M166" s="110">
        <v>24.703314720778977</v>
      </c>
      <c r="N166" s="110">
        <v>28.037915101233128</v>
      </c>
      <c r="O166" s="110">
        <v>27.164855535202122</v>
      </c>
      <c r="P166" s="110">
        <v>34.015612002330428</v>
      </c>
      <c r="Q166" s="110">
        <v>35.613297529176315</v>
      </c>
      <c r="R166" s="110">
        <v>36.349458666532783</v>
      </c>
      <c r="S166" s="110">
        <v>38.642320443627696</v>
      </c>
      <c r="T166" s="110">
        <v>38.715600122431866</v>
      </c>
      <c r="U166" s="110">
        <v>41.478326509197331</v>
      </c>
      <c r="V166" s="110"/>
      <c r="W166" s="110"/>
      <c r="X166" s="110"/>
      <c r="Y166" s="110"/>
      <c r="Z166" s="110"/>
      <c r="AA166" s="110"/>
      <c r="AB166" s="110"/>
      <c r="AC166" s="110"/>
    </row>
    <row r="167" spans="1:29" ht="18.75" customHeight="1">
      <c r="A167" s="139" t="s">
        <v>36</v>
      </c>
      <c r="B167" s="119">
        <v>48.323709603035184</v>
      </c>
      <c r="C167" s="119">
        <v>46.092875355540677</v>
      </c>
      <c r="D167" s="119">
        <v>50.663323248195134</v>
      </c>
      <c r="E167" s="119">
        <v>51.282089659390508</v>
      </c>
      <c r="F167" s="119">
        <v>51.521663581835078</v>
      </c>
      <c r="G167" s="119">
        <v>55.904612823920353</v>
      </c>
      <c r="H167" s="119">
        <v>57.568188587989532</v>
      </c>
      <c r="I167" s="119">
        <v>62.326564298573551</v>
      </c>
      <c r="J167" s="119">
        <v>64.525061052717362</v>
      </c>
      <c r="K167" s="119">
        <v>62.719521230008759</v>
      </c>
      <c r="L167" s="119">
        <v>64.513843093780864</v>
      </c>
      <c r="M167" s="119">
        <v>67.079087585963066</v>
      </c>
      <c r="N167" s="119">
        <v>73.155811779476494</v>
      </c>
      <c r="O167" s="119">
        <v>77.382020600650876</v>
      </c>
      <c r="P167" s="119">
        <v>81.438334344150292</v>
      </c>
      <c r="Q167" s="119">
        <v>79.390926504684785</v>
      </c>
      <c r="R167" s="119">
        <v>78.253348392120685</v>
      </c>
      <c r="S167" s="119">
        <v>74.509743897524501</v>
      </c>
      <c r="T167" s="119">
        <v>74.373551607594351</v>
      </c>
      <c r="U167" s="119">
        <v>72.938038648089105</v>
      </c>
      <c r="V167" s="110"/>
      <c r="W167" s="110"/>
      <c r="X167" s="110"/>
      <c r="Y167" s="110"/>
      <c r="Z167" s="110"/>
      <c r="AA167" s="110"/>
      <c r="AB167" s="110"/>
      <c r="AC167" s="110"/>
    </row>
    <row r="168" spans="1:29" ht="18.75" customHeight="1">
      <c r="A168" s="140" t="s">
        <v>37</v>
      </c>
      <c r="B168" s="110">
        <v>158.2023182461329</v>
      </c>
      <c r="C168" s="110">
        <v>149.49402728759833</v>
      </c>
      <c r="D168" s="110">
        <v>153.68460393719147</v>
      </c>
      <c r="E168" s="110">
        <v>163.84842934747147</v>
      </c>
      <c r="F168" s="110">
        <v>159.85470596209791</v>
      </c>
      <c r="G168" s="110">
        <v>160.20062506704932</v>
      </c>
      <c r="H168" s="110">
        <v>169.15650094006975</v>
      </c>
      <c r="I168" s="110">
        <v>161.03622865646037</v>
      </c>
      <c r="J168" s="110">
        <v>159.70605158704083</v>
      </c>
      <c r="K168" s="110">
        <v>159.9787310928574</v>
      </c>
      <c r="L168" s="110">
        <v>171.11361421079633</v>
      </c>
      <c r="M168" s="110">
        <v>179.792870017615</v>
      </c>
      <c r="N168" s="110">
        <v>203.47828951628389</v>
      </c>
      <c r="O168" s="110">
        <v>202.95602572394563</v>
      </c>
      <c r="P168" s="110">
        <v>191.95157353038198</v>
      </c>
      <c r="Q168" s="110">
        <v>195.53004958781941</v>
      </c>
      <c r="R168" s="110">
        <v>188.04269541962887</v>
      </c>
      <c r="S168" s="110">
        <v>181.75299817400668</v>
      </c>
      <c r="T168" s="110">
        <v>180.12387589049985</v>
      </c>
      <c r="U168" s="110">
        <v>177.87586545268434</v>
      </c>
      <c r="V168" s="110"/>
      <c r="W168" s="110"/>
      <c r="X168" s="110"/>
      <c r="Y168" s="110"/>
      <c r="Z168" s="110"/>
      <c r="AA168" s="110"/>
      <c r="AB168" s="110"/>
      <c r="AC168" s="110"/>
    </row>
    <row r="169" spans="1:29" ht="18.75" customHeight="1">
      <c r="A169" s="139" t="s">
        <v>38</v>
      </c>
      <c r="B169" s="110">
        <v>24.813884057585479</v>
      </c>
      <c r="C169" s="110">
        <v>36.939591041983249</v>
      </c>
      <c r="D169" s="110">
        <v>36.041425826208027</v>
      </c>
      <c r="E169" s="110">
        <v>50.601455458968445</v>
      </c>
      <c r="F169" s="110">
        <v>65.634160290229076</v>
      </c>
      <c r="G169" s="110">
        <v>72.428971514070639</v>
      </c>
      <c r="H169" s="110">
        <v>84.2707002124029</v>
      </c>
      <c r="I169" s="110">
        <v>74.208701627530118</v>
      </c>
      <c r="J169" s="110">
        <v>90.81930100506888</v>
      </c>
      <c r="K169" s="110">
        <v>59.973206120256542</v>
      </c>
      <c r="L169" s="110">
        <v>54.667283055161455</v>
      </c>
      <c r="M169" s="110">
        <v>56.250984826716845</v>
      </c>
      <c r="N169" s="110">
        <v>51.136571511096143</v>
      </c>
      <c r="O169" s="110">
        <v>46.37570711436674</v>
      </c>
      <c r="P169" s="110">
        <v>36.219482916435339</v>
      </c>
      <c r="Q169" s="110">
        <v>18.777263244405109</v>
      </c>
      <c r="R169" s="110">
        <v>19.528938203066843</v>
      </c>
      <c r="S169" s="110">
        <v>20.766982259398841</v>
      </c>
      <c r="T169" s="110">
        <v>22.301777787222456</v>
      </c>
      <c r="U169" s="110">
        <v>24.979771053391307</v>
      </c>
      <c r="V169" s="110"/>
      <c r="W169" s="110"/>
      <c r="X169" s="110"/>
      <c r="Y169" s="110"/>
      <c r="Z169" s="110"/>
      <c r="AA169" s="110"/>
      <c r="AB169" s="110"/>
      <c r="AC169" s="110"/>
    </row>
    <row r="170" spans="1:29" ht="18.75" customHeight="1">
      <c r="A170" s="141" t="s">
        <v>39</v>
      </c>
      <c r="B170" s="119">
        <v>183.16128391190702</v>
      </c>
      <c r="C170" s="119">
        <v>167.32173639042838</v>
      </c>
      <c r="D170" s="119">
        <v>171.2510971620076</v>
      </c>
      <c r="E170" s="119">
        <v>179.95510963424212</v>
      </c>
      <c r="F170" s="119">
        <v>170.66415222791574</v>
      </c>
      <c r="G170" s="119">
        <v>169.09975059460254</v>
      </c>
      <c r="H170" s="119">
        <v>176.60942266274407</v>
      </c>
      <c r="I170" s="119">
        <v>170.42919105826687</v>
      </c>
      <c r="J170" s="119">
        <v>166.90567066521265</v>
      </c>
      <c r="K170" s="119">
        <v>167.88755159359502</v>
      </c>
      <c r="L170" s="119">
        <v>183.68183919331696</v>
      </c>
      <c r="M170" s="119">
        <v>195.13858106528906</v>
      </c>
      <c r="N170" s="119">
        <v>223.85758297012976</v>
      </c>
      <c r="O170" s="119">
        <v>229.00441774566303</v>
      </c>
      <c r="P170" s="119">
        <v>216.31645731577765</v>
      </c>
      <c r="Q170" s="119">
        <v>220.71470031375245</v>
      </c>
      <c r="R170" s="119">
        <v>212.48184516591766</v>
      </c>
      <c r="S170" s="119">
        <v>203.97124791945762</v>
      </c>
      <c r="T170" s="119">
        <v>201.33145868206009</v>
      </c>
      <c r="U170" s="119">
        <v>198.18875643284986</v>
      </c>
      <c r="V170" s="110"/>
      <c r="W170" s="110"/>
      <c r="X170" s="110"/>
      <c r="Y170" s="110"/>
      <c r="Z170" s="110"/>
      <c r="AA170" s="110"/>
      <c r="AB170" s="110"/>
      <c r="AC170" s="110"/>
    </row>
    <row r="171" spans="1:29" ht="18.75" customHeight="1">
      <c r="A171" s="269" t="s">
        <v>206</v>
      </c>
      <c r="B171" s="107">
        <v>65.520147802795321</v>
      </c>
      <c r="C171" s="107">
        <v>61.236177040954153</v>
      </c>
      <c r="D171" s="107">
        <v>65.24904221222944</v>
      </c>
      <c r="E171" s="107">
        <v>68.099731868689062</v>
      </c>
      <c r="F171" s="107">
        <v>67.184805427042036</v>
      </c>
      <c r="G171" s="107">
        <v>70.072012263150654</v>
      </c>
      <c r="H171" s="107">
        <v>72.998578549914001</v>
      </c>
      <c r="I171" s="107">
        <v>72.280096703965427</v>
      </c>
      <c r="J171" s="107">
        <v>71.418927885066736</v>
      </c>
      <c r="K171" s="107">
        <v>72.181455361270039</v>
      </c>
      <c r="L171" s="107">
        <v>75.575782405015957</v>
      </c>
      <c r="M171" s="107">
        <v>76.677637823476559</v>
      </c>
      <c r="N171" s="107">
        <v>83.635462318877757</v>
      </c>
      <c r="O171" s="107">
        <v>86.20551919900862</v>
      </c>
      <c r="P171" s="107">
        <v>90.461930554125814</v>
      </c>
      <c r="Q171" s="107">
        <v>89.864321508328487</v>
      </c>
      <c r="R171" s="107">
        <v>88.098233243024112</v>
      </c>
      <c r="S171" s="107">
        <v>85.530436477798119</v>
      </c>
      <c r="T171" s="107">
        <v>85.651304658064603</v>
      </c>
      <c r="U171" s="107">
        <v>85.29022426828196</v>
      </c>
      <c r="V171" s="110"/>
      <c r="W171" s="110"/>
      <c r="X171" s="110"/>
      <c r="Y171" s="110"/>
      <c r="Z171" s="110"/>
      <c r="AA171" s="110"/>
      <c r="AB171" s="110"/>
      <c r="AC171" s="110"/>
    </row>
    <row r="172" spans="1:29" ht="15" customHeight="1">
      <c r="A172" s="112" t="s">
        <v>32</v>
      </c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32"/>
      <c r="W172" s="110"/>
      <c r="X172" s="110"/>
      <c r="Y172" s="110"/>
      <c r="Z172" s="110"/>
      <c r="AA172" s="110"/>
      <c r="AB172" s="110"/>
      <c r="AC172" s="111"/>
    </row>
    <row r="173" spans="1:29" ht="15" customHeight="1">
      <c r="A173" s="285" t="s">
        <v>179</v>
      </c>
      <c r="B173" s="285"/>
      <c r="C173" s="285"/>
      <c r="D173" s="285"/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  <c r="O173" s="285"/>
      <c r="P173" s="285"/>
      <c r="Q173" s="285"/>
      <c r="R173" s="112"/>
      <c r="S173" s="112"/>
      <c r="T173" s="112"/>
      <c r="U173" s="230"/>
      <c r="V173" s="132"/>
      <c r="W173" s="110"/>
      <c r="X173" s="110"/>
      <c r="Y173" s="110"/>
      <c r="Z173" s="110"/>
      <c r="AA173" s="110"/>
      <c r="AB173" s="110"/>
      <c r="AC173" s="111"/>
    </row>
    <row r="174" spans="1:29" ht="15" customHeight="1">
      <c r="A174" s="235" t="s">
        <v>171</v>
      </c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2"/>
      <c r="S174" s="112"/>
      <c r="T174" s="112"/>
      <c r="U174" s="230"/>
      <c r="V174" s="132"/>
      <c r="W174" s="110"/>
      <c r="X174" s="110"/>
      <c r="Y174" s="110"/>
      <c r="Z174" s="110"/>
      <c r="AA174" s="110"/>
      <c r="AB174" s="110"/>
      <c r="AC174" s="111"/>
    </row>
    <row r="175" spans="1:29" ht="15" customHeight="1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230"/>
      <c r="V175" s="132"/>
      <c r="W175" s="110"/>
      <c r="X175" s="110"/>
      <c r="Y175" s="110"/>
      <c r="Z175" s="110"/>
      <c r="AA175" s="110"/>
      <c r="AB175" s="110"/>
      <c r="AC175" s="111"/>
    </row>
    <row r="176" spans="1:29" ht="40.5" customHeight="1">
      <c r="A176" s="263" t="s">
        <v>167</v>
      </c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32"/>
      <c r="W176" s="110"/>
      <c r="X176" s="110"/>
      <c r="Y176" s="110"/>
      <c r="Z176" s="110"/>
      <c r="AA176" s="110"/>
      <c r="AB176" s="110"/>
      <c r="AC176" s="110"/>
    </row>
    <row r="177" spans="1:29" ht="32.25" customHeight="1">
      <c r="A177" s="238"/>
      <c r="B177" s="282">
        <v>2000</v>
      </c>
      <c r="C177" s="282">
        <v>2001</v>
      </c>
      <c r="D177" s="282">
        <v>2002</v>
      </c>
      <c r="E177" s="282">
        <v>2003</v>
      </c>
      <c r="F177" s="282">
        <v>2004</v>
      </c>
      <c r="G177" s="282">
        <v>2005</v>
      </c>
      <c r="H177" s="282">
        <v>2006</v>
      </c>
      <c r="I177" s="282">
        <v>2007</v>
      </c>
      <c r="J177" s="282">
        <v>2008</v>
      </c>
      <c r="K177" s="282">
        <v>2009</v>
      </c>
      <c r="L177" s="282">
        <v>2010</v>
      </c>
      <c r="M177" s="282">
        <v>2011</v>
      </c>
      <c r="N177" s="286">
        <v>2012</v>
      </c>
      <c r="O177" s="286">
        <v>2013</v>
      </c>
      <c r="P177" s="282">
        <v>2014</v>
      </c>
      <c r="Q177" s="282">
        <v>2015</v>
      </c>
      <c r="R177" s="282">
        <v>2016</v>
      </c>
      <c r="S177" s="282">
        <v>2017</v>
      </c>
      <c r="T177" s="282" t="s">
        <v>106</v>
      </c>
      <c r="U177" s="101"/>
      <c r="V177" s="101"/>
      <c r="W177" s="110"/>
      <c r="X177" s="110"/>
      <c r="Y177" s="110"/>
      <c r="Z177" s="110"/>
      <c r="AA177" s="110"/>
      <c r="AB177" s="110"/>
      <c r="AC177" s="110"/>
    </row>
    <row r="178" spans="1:29" s="105" customFormat="1" ht="14.25" customHeight="1">
      <c r="A178" s="243"/>
      <c r="B178" s="290"/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  <c r="N178" s="291"/>
      <c r="O178" s="291"/>
      <c r="P178" s="290"/>
      <c r="Q178" s="283"/>
      <c r="R178" s="283"/>
      <c r="S178" s="283"/>
      <c r="T178" s="283"/>
      <c r="U178" s="101"/>
      <c r="V178" s="101"/>
      <c r="W178" s="110"/>
      <c r="X178" s="110"/>
      <c r="Y178" s="110"/>
      <c r="Z178" s="110"/>
      <c r="AA178" s="110"/>
      <c r="AB178" s="110"/>
      <c r="AC178" s="110"/>
    </row>
    <row r="179" spans="1:29" ht="18.75" customHeight="1">
      <c r="A179" s="133" t="s">
        <v>119</v>
      </c>
      <c r="B179" s="146">
        <v>83.431916351349187</v>
      </c>
      <c r="C179" s="146">
        <v>82.586132557145348</v>
      </c>
      <c r="D179" s="146">
        <v>83.438972796991635</v>
      </c>
      <c r="E179" s="146">
        <v>83.947625930635311</v>
      </c>
      <c r="F179" s="146">
        <v>83.914836859875109</v>
      </c>
      <c r="G179" s="146">
        <v>84.122487866922853</v>
      </c>
      <c r="H179" s="146">
        <v>83.581672774112917</v>
      </c>
      <c r="I179" s="146">
        <v>82.804275760320451</v>
      </c>
      <c r="J179" s="146">
        <v>83.028229938629451</v>
      </c>
      <c r="K179" s="107">
        <v>83.720001188487956</v>
      </c>
      <c r="L179" s="107">
        <v>83.355702397743485</v>
      </c>
      <c r="M179" s="107">
        <v>83.062691631150457</v>
      </c>
      <c r="N179" s="107">
        <v>84.982410603717796</v>
      </c>
      <c r="O179" s="107">
        <v>85.392436224324115</v>
      </c>
      <c r="P179" s="107">
        <v>86.860280544349962</v>
      </c>
      <c r="Q179" s="110">
        <v>85.700795689031324</v>
      </c>
      <c r="R179" s="110">
        <v>85.610993422639936</v>
      </c>
      <c r="S179" s="110">
        <v>85.479093751718921</v>
      </c>
      <c r="T179" s="110">
        <v>85.020030050332835</v>
      </c>
      <c r="U179" s="110"/>
      <c r="V179" s="110"/>
      <c r="W179" s="110"/>
      <c r="X179" s="110"/>
      <c r="Y179" s="110"/>
      <c r="Z179" s="110"/>
      <c r="AA179" s="110"/>
      <c r="AB179" s="110"/>
      <c r="AC179" s="110"/>
    </row>
    <row r="180" spans="1:29" ht="18.75" customHeight="1">
      <c r="A180" s="147" t="s">
        <v>120</v>
      </c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>
        <v>72.948775363373599</v>
      </c>
      <c r="M180" s="107">
        <v>71.445143392982729</v>
      </c>
      <c r="N180" s="107">
        <v>73.863622489800747</v>
      </c>
      <c r="O180" s="107">
        <v>74.825934339587647</v>
      </c>
      <c r="P180" s="107">
        <v>77.888641350957116</v>
      </c>
      <c r="Q180" s="107">
        <v>76.370629129522882</v>
      </c>
      <c r="R180" s="107">
        <v>76.725713657340549</v>
      </c>
      <c r="S180" s="107">
        <v>76.524326636887423</v>
      </c>
      <c r="T180" s="107"/>
      <c r="U180" s="110"/>
      <c r="V180" s="110"/>
      <c r="W180" s="110"/>
      <c r="X180" s="110"/>
      <c r="Y180" s="110"/>
      <c r="Z180" s="110"/>
      <c r="AA180" s="110"/>
      <c r="AB180" s="110"/>
      <c r="AC180" s="110"/>
    </row>
    <row r="181" spans="1:29" ht="49.5" customHeight="1">
      <c r="A181" s="288" t="s">
        <v>201</v>
      </c>
      <c r="B181" s="289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120"/>
      <c r="R181" s="120"/>
      <c r="S181" s="120"/>
      <c r="T181" s="120"/>
      <c r="U181" s="120"/>
      <c r="V181" s="132"/>
      <c r="W181" s="110"/>
      <c r="X181" s="110"/>
      <c r="Y181" s="110"/>
      <c r="Z181" s="110"/>
      <c r="AA181" s="110"/>
      <c r="AB181" s="110"/>
      <c r="AC181" s="111"/>
    </row>
    <row r="182" spans="1:29" ht="15" customHeight="1">
      <c r="A182" s="285" t="s">
        <v>179</v>
      </c>
      <c r="B182" s="285"/>
      <c r="C182" s="285"/>
      <c r="D182" s="285"/>
      <c r="E182" s="285"/>
      <c r="F182" s="285"/>
      <c r="G182" s="285"/>
      <c r="H182" s="285"/>
      <c r="I182" s="285"/>
      <c r="J182" s="285"/>
      <c r="K182" s="285"/>
      <c r="L182" s="285"/>
      <c r="M182" s="285"/>
      <c r="N182" s="285"/>
      <c r="O182" s="285"/>
      <c r="P182" s="285"/>
      <c r="Q182" s="285"/>
      <c r="R182" s="112"/>
      <c r="S182" s="112"/>
      <c r="T182" s="112"/>
      <c r="U182" s="230"/>
      <c r="V182" s="132"/>
      <c r="W182" s="110"/>
      <c r="X182" s="110"/>
      <c r="Y182" s="110"/>
      <c r="Z182" s="110"/>
      <c r="AA182" s="110"/>
      <c r="AB182" s="110"/>
      <c r="AC182" s="111"/>
    </row>
    <row r="183" spans="1:29" ht="15" customHeight="1">
      <c r="A183" s="235" t="s">
        <v>171</v>
      </c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2"/>
      <c r="S183" s="112"/>
      <c r="T183" s="112"/>
      <c r="U183" s="230"/>
      <c r="V183" s="132"/>
      <c r="W183" s="110"/>
      <c r="X183" s="110"/>
      <c r="Y183" s="110"/>
      <c r="Z183" s="110"/>
      <c r="AA183" s="110"/>
      <c r="AB183" s="110"/>
      <c r="AC183" s="111"/>
    </row>
  </sheetData>
  <mergeCells count="220">
    <mergeCell ref="R54:R55"/>
    <mergeCell ref="S54:S55"/>
    <mergeCell ref="I54:I55"/>
    <mergeCell ref="J54:J55"/>
    <mergeCell ref="K54:K55"/>
    <mergeCell ref="L54:L55"/>
    <mergeCell ref="M54:M55"/>
    <mergeCell ref="N54:N55"/>
    <mergeCell ref="R15:R16"/>
    <mergeCell ref="S15:S16"/>
    <mergeCell ref="I15:I16"/>
    <mergeCell ref="J15:J16"/>
    <mergeCell ref="K15:K16"/>
    <mergeCell ref="L15:L16"/>
    <mergeCell ref="M15:M16"/>
    <mergeCell ref="A50:Q50"/>
    <mergeCell ref="B54:B55"/>
    <mergeCell ref="C54:C55"/>
    <mergeCell ref="D54:D55"/>
    <mergeCell ref="E54:E55"/>
    <mergeCell ref="F54:F55"/>
    <mergeCell ref="G54:G55"/>
    <mergeCell ref="H54:H55"/>
    <mergeCell ref="N15:N16"/>
    <mergeCell ref="O15:O16"/>
    <mergeCell ref="P15:P16"/>
    <mergeCell ref="Q15:Q16"/>
    <mergeCell ref="O54:O55"/>
    <mergeCell ref="P54:P55"/>
    <mergeCell ref="Q54:Q55"/>
    <mergeCell ref="H15:H16"/>
    <mergeCell ref="B15:B16"/>
    <mergeCell ref="C15:C16"/>
    <mergeCell ref="D15:D16"/>
    <mergeCell ref="E15:E16"/>
    <mergeCell ref="F15:F16"/>
    <mergeCell ref="G15:G16"/>
    <mergeCell ref="A65:Q65"/>
    <mergeCell ref="B69:B70"/>
    <mergeCell ref="C69:C70"/>
    <mergeCell ref="D69:D70"/>
    <mergeCell ref="E69:E70"/>
    <mergeCell ref="F69:F70"/>
    <mergeCell ref="G69:G70"/>
    <mergeCell ref="H69:H70"/>
    <mergeCell ref="I69:I70"/>
    <mergeCell ref="M69:M70"/>
    <mergeCell ref="N69:N70"/>
    <mergeCell ref="O69:O70"/>
    <mergeCell ref="P69:P70"/>
    <mergeCell ref="Q69:Q70"/>
    <mergeCell ref="T84:T85"/>
    <mergeCell ref="R69:R70"/>
    <mergeCell ref="S69:S70"/>
    <mergeCell ref="T69:T70"/>
    <mergeCell ref="W69:Z69"/>
    <mergeCell ref="S99:S100"/>
    <mergeCell ref="T99:T100"/>
    <mergeCell ref="N99:N100"/>
    <mergeCell ref="T15:T16"/>
    <mergeCell ref="W15:Z15"/>
    <mergeCell ref="A53:Q53"/>
    <mergeCell ref="T54:T55"/>
    <mergeCell ref="W54:Z54"/>
    <mergeCell ref="B84:B85"/>
    <mergeCell ref="C84:C85"/>
    <mergeCell ref="D84:D85"/>
    <mergeCell ref="E84:E85"/>
    <mergeCell ref="F84:F85"/>
    <mergeCell ref="G84:G85"/>
    <mergeCell ref="H84:H85"/>
    <mergeCell ref="A80:Q80"/>
    <mergeCell ref="I84:I85"/>
    <mergeCell ref="J84:J85"/>
    <mergeCell ref="K84:K85"/>
    <mergeCell ref="M84:M85"/>
    <mergeCell ref="J69:J70"/>
    <mergeCell ref="K69:K70"/>
    <mergeCell ref="L69:L70"/>
    <mergeCell ref="L115:L116"/>
    <mergeCell ref="M115:M116"/>
    <mergeCell ref="N115:N116"/>
    <mergeCell ref="S84:S85"/>
    <mergeCell ref="L84:L85"/>
    <mergeCell ref="R115:R116"/>
    <mergeCell ref="B115:B116"/>
    <mergeCell ref="C115:C116"/>
    <mergeCell ref="D115:D116"/>
    <mergeCell ref="E115:E116"/>
    <mergeCell ref="F115:F116"/>
    <mergeCell ref="W84:Z84"/>
    <mergeCell ref="A95:Q95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84:N85"/>
    <mergeCell ref="O84:O85"/>
    <mergeCell ref="P84:P85"/>
    <mergeCell ref="Q84:Q85"/>
    <mergeCell ref="R84:R85"/>
    <mergeCell ref="I145:I146"/>
    <mergeCell ref="J145:J146"/>
    <mergeCell ref="K145:K146"/>
    <mergeCell ref="L145:L146"/>
    <mergeCell ref="M145:M146"/>
    <mergeCell ref="N145:N146"/>
    <mergeCell ref="O130:O131"/>
    <mergeCell ref="P130:P131"/>
    <mergeCell ref="Q130:Q131"/>
    <mergeCell ref="I130:I131"/>
    <mergeCell ref="J130:J131"/>
    <mergeCell ref="K130:K131"/>
    <mergeCell ref="L130:L131"/>
    <mergeCell ref="M130:M131"/>
    <mergeCell ref="N130:N131"/>
    <mergeCell ref="O162:O163"/>
    <mergeCell ref="P162:P163"/>
    <mergeCell ref="Q162:Q163"/>
    <mergeCell ref="R162:R163"/>
    <mergeCell ref="S162:S163"/>
    <mergeCell ref="T145:T146"/>
    <mergeCell ref="A155:Q156"/>
    <mergeCell ref="A158:Q158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O145:O146"/>
    <mergeCell ref="P145:P146"/>
    <mergeCell ref="Q145:Q146"/>
    <mergeCell ref="U162:U163"/>
    <mergeCell ref="A181:P181"/>
    <mergeCell ref="A182:Q182"/>
    <mergeCell ref="P177:P178"/>
    <mergeCell ref="Q177:Q178"/>
    <mergeCell ref="R177:R178"/>
    <mergeCell ref="S177:S178"/>
    <mergeCell ref="T177:T178"/>
    <mergeCell ref="T162:T163"/>
    <mergeCell ref="A173:Q173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U145:U146"/>
    <mergeCell ref="R145:R146"/>
    <mergeCell ref="S115:S116"/>
    <mergeCell ref="S145:S146"/>
    <mergeCell ref="T130:T131"/>
    <mergeCell ref="O99:O100"/>
    <mergeCell ref="P99:P100"/>
    <mergeCell ref="Q99:Q100"/>
    <mergeCell ref="R99:R100"/>
    <mergeCell ref="T115:T116"/>
    <mergeCell ref="A110:Q110"/>
    <mergeCell ref="G115:G116"/>
    <mergeCell ref="H115:H116"/>
    <mergeCell ref="I115:I116"/>
    <mergeCell ref="J115:J116"/>
    <mergeCell ref="K115:K116"/>
    <mergeCell ref="A141:Q141"/>
    <mergeCell ref="B145:B146"/>
    <mergeCell ref="C145:C146"/>
    <mergeCell ref="D145:D146"/>
    <mergeCell ref="E145:E146"/>
    <mergeCell ref="F145:F146"/>
    <mergeCell ref="G145:G146"/>
    <mergeCell ref="H145:H146"/>
    <mergeCell ref="A1:AB1"/>
    <mergeCell ref="A14:O14"/>
    <mergeCell ref="U15:U16"/>
    <mergeCell ref="U54:U55"/>
    <mergeCell ref="U69:U70"/>
    <mergeCell ref="U84:U85"/>
    <mergeCell ref="U99:U100"/>
    <mergeCell ref="U115:U116"/>
    <mergeCell ref="U130:U131"/>
    <mergeCell ref="W130:Z130"/>
    <mergeCell ref="R130:R131"/>
    <mergeCell ref="S130:S131"/>
    <mergeCell ref="W115:Z115"/>
    <mergeCell ref="A126:Q126"/>
    <mergeCell ref="B130:B131"/>
    <mergeCell ref="C130:C131"/>
    <mergeCell ref="D130:D131"/>
    <mergeCell ref="E130:E131"/>
    <mergeCell ref="F130:F131"/>
    <mergeCell ref="G130:G131"/>
    <mergeCell ref="H130:H131"/>
    <mergeCell ref="O115:O116"/>
    <mergeCell ref="P115:P116"/>
    <mergeCell ref="Q115:Q116"/>
  </mergeCells>
  <hyperlinks>
    <hyperlink ref="A3" location="Evolução_do_VAB_da_agricultura__da_silvicultura__das_indústrias_agrolimentares__IABT___das_indústrias_florestais__IF___do_complexo_agroalimentar__do_complexo_florestal_e_PIBpm" display="Evolução do VAB da agricultura, da silvicultura, das indústrias agrolimentares (IABT), das indústrias florestais (IF), do complexo agroalimentar, do complexo florestal e PIBpm"/>
    <hyperlink ref="A4" location="Peso_do_VAB_dos_Complexos_Agroalimentar_e_Florestal_no_PIBpm" display="Peso do VAB dos Complexos Agroalimentar e Florestal no PIBpm (%)"/>
    <hyperlink ref="A5" location="Importações__milhões_de_euros" display="Importações"/>
    <hyperlink ref="A6" location="Exportações__milhões_de_euros" display="Exportações"/>
    <hyperlink ref="A7" location="Saldo_comercial__milhões_de_euros" display="Saldo comercial "/>
    <hyperlink ref="A8" location="Peso_nas_Importações" display="Peso nas importações "/>
    <hyperlink ref="A9" location="Peso_nas_Exportações" display="Peso nas exportações "/>
    <hyperlink ref="A10" location="Peso_no_saldo_comercial" display="Peso no saldo comercial"/>
    <hyperlink ref="A11" location="Taxa_de_cobertura" display="Taxa de cobertura"/>
    <hyperlink ref="A12" location="Grau_de_autoaprovisionamento1_de_bens_alimentares2" display="Grau de autoaprovisionamento de bens alimentares"/>
  </hyperlinks>
  <pageMargins left="0.39370078740157483" right="0.19685039370078741" top="0.43307086614173229" bottom="0.51181102362204722" header="0.31496062992125984" footer="0.31496062992125984"/>
  <pageSetup paperSize="9" scale="37" fitToHeight="5" orientation="landscape" r:id="rId1"/>
  <rowBreaks count="2" manualBreakCount="2">
    <brk id="66" max="16383" man="1"/>
    <brk id="11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4"/>
  <sheetViews>
    <sheetView showGridLines="0" zoomScaleNormal="100" workbookViewId="0">
      <pane xSplit="1" topLeftCell="B1" activePane="topRight" state="frozen"/>
      <selection activeCell="I8" sqref="I8"/>
      <selection pane="topRight" sqref="A1:AB1"/>
    </sheetView>
  </sheetViews>
  <sheetFormatPr defaultRowHeight="12.75"/>
  <cols>
    <col min="1" max="1" width="41.5703125" style="64" customWidth="1"/>
    <col min="2" max="21" width="7.7109375" style="67" customWidth="1"/>
    <col min="22" max="22" width="1.5703125" style="63" customWidth="1"/>
    <col min="23" max="23" width="10" style="62" customWidth="1"/>
    <col min="24" max="26" width="10" style="65" customWidth="1"/>
    <col min="27" max="27" width="1.28515625" style="66" customWidth="1"/>
    <col min="28" max="28" width="13.42578125" style="67" customWidth="1"/>
    <col min="29" max="30" width="9.140625" style="62" customWidth="1"/>
    <col min="31" max="257" width="9.140625" style="62"/>
    <col min="258" max="258" width="12.5703125" style="62" customWidth="1"/>
    <col min="259" max="259" width="21.28515625" style="62" customWidth="1"/>
    <col min="260" max="261" width="11.85546875" style="62" customWidth="1"/>
    <col min="262" max="275" width="12" style="62" customWidth="1"/>
    <col min="276" max="276" width="13.140625" style="62" customWidth="1"/>
    <col min="277" max="280" width="10.5703125" style="62" customWidth="1"/>
    <col min="281" max="281" width="9.140625" style="62" customWidth="1"/>
    <col min="282" max="283" width="10.5703125" style="62" customWidth="1"/>
    <col min="284" max="284" width="9.140625" style="62" customWidth="1"/>
    <col min="285" max="285" width="9.28515625" style="62" bestFit="1" customWidth="1"/>
    <col min="286" max="286" width="9.7109375" style="62" bestFit="1" customWidth="1"/>
    <col min="287" max="513" width="9.140625" style="62"/>
    <col min="514" max="514" width="12.5703125" style="62" customWidth="1"/>
    <col min="515" max="515" width="21.28515625" style="62" customWidth="1"/>
    <col min="516" max="517" width="11.85546875" style="62" customWidth="1"/>
    <col min="518" max="531" width="12" style="62" customWidth="1"/>
    <col min="532" max="532" width="13.140625" style="62" customWidth="1"/>
    <col min="533" max="536" width="10.5703125" style="62" customWidth="1"/>
    <col min="537" max="537" width="9.140625" style="62" customWidth="1"/>
    <col min="538" max="539" width="10.5703125" style="62" customWidth="1"/>
    <col min="540" max="540" width="9.140625" style="62" customWidth="1"/>
    <col min="541" max="541" width="9.28515625" style="62" bestFit="1" customWidth="1"/>
    <col min="542" max="542" width="9.7109375" style="62" bestFit="1" customWidth="1"/>
    <col min="543" max="769" width="9.140625" style="62"/>
    <col min="770" max="770" width="12.5703125" style="62" customWidth="1"/>
    <col min="771" max="771" width="21.28515625" style="62" customWidth="1"/>
    <col min="772" max="773" width="11.85546875" style="62" customWidth="1"/>
    <col min="774" max="787" width="12" style="62" customWidth="1"/>
    <col min="788" max="788" width="13.140625" style="62" customWidth="1"/>
    <col min="789" max="792" width="10.5703125" style="62" customWidth="1"/>
    <col min="793" max="793" width="9.140625" style="62" customWidth="1"/>
    <col min="794" max="795" width="10.5703125" style="62" customWidth="1"/>
    <col min="796" max="796" width="9.140625" style="62" customWidth="1"/>
    <col min="797" max="797" width="9.28515625" style="62" bestFit="1" customWidth="1"/>
    <col min="798" max="798" width="9.7109375" style="62" bestFit="1" customWidth="1"/>
    <col min="799" max="1025" width="9.140625" style="62"/>
    <col min="1026" max="1026" width="12.5703125" style="62" customWidth="1"/>
    <col min="1027" max="1027" width="21.28515625" style="62" customWidth="1"/>
    <col min="1028" max="1029" width="11.85546875" style="62" customWidth="1"/>
    <col min="1030" max="1043" width="12" style="62" customWidth="1"/>
    <col min="1044" max="1044" width="13.140625" style="62" customWidth="1"/>
    <col min="1045" max="1048" width="10.5703125" style="62" customWidth="1"/>
    <col min="1049" max="1049" width="9.140625" style="62" customWidth="1"/>
    <col min="1050" max="1051" width="10.5703125" style="62" customWidth="1"/>
    <col min="1052" max="1052" width="9.140625" style="62" customWidth="1"/>
    <col min="1053" max="1053" width="9.28515625" style="62" bestFit="1" customWidth="1"/>
    <col min="1054" max="1054" width="9.7109375" style="62" bestFit="1" customWidth="1"/>
    <col min="1055" max="1281" width="9.140625" style="62"/>
    <col min="1282" max="1282" width="12.5703125" style="62" customWidth="1"/>
    <col min="1283" max="1283" width="21.28515625" style="62" customWidth="1"/>
    <col min="1284" max="1285" width="11.85546875" style="62" customWidth="1"/>
    <col min="1286" max="1299" width="12" style="62" customWidth="1"/>
    <col min="1300" max="1300" width="13.140625" style="62" customWidth="1"/>
    <col min="1301" max="1304" width="10.5703125" style="62" customWidth="1"/>
    <col min="1305" max="1305" width="9.140625" style="62" customWidth="1"/>
    <col min="1306" max="1307" width="10.5703125" style="62" customWidth="1"/>
    <col min="1308" max="1308" width="9.140625" style="62" customWidth="1"/>
    <col min="1309" max="1309" width="9.28515625" style="62" bestFit="1" customWidth="1"/>
    <col min="1310" max="1310" width="9.7109375" style="62" bestFit="1" customWidth="1"/>
    <col min="1311" max="1537" width="9.140625" style="62"/>
    <col min="1538" max="1538" width="12.5703125" style="62" customWidth="1"/>
    <col min="1539" max="1539" width="21.28515625" style="62" customWidth="1"/>
    <col min="1540" max="1541" width="11.85546875" style="62" customWidth="1"/>
    <col min="1542" max="1555" width="12" style="62" customWidth="1"/>
    <col min="1556" max="1556" width="13.140625" style="62" customWidth="1"/>
    <col min="1557" max="1560" width="10.5703125" style="62" customWidth="1"/>
    <col min="1561" max="1561" width="9.140625" style="62" customWidth="1"/>
    <col min="1562" max="1563" width="10.5703125" style="62" customWidth="1"/>
    <col min="1564" max="1564" width="9.140625" style="62" customWidth="1"/>
    <col min="1565" max="1565" width="9.28515625" style="62" bestFit="1" customWidth="1"/>
    <col min="1566" max="1566" width="9.7109375" style="62" bestFit="1" customWidth="1"/>
    <col min="1567" max="1793" width="9.140625" style="62"/>
    <col min="1794" max="1794" width="12.5703125" style="62" customWidth="1"/>
    <col min="1795" max="1795" width="21.28515625" style="62" customWidth="1"/>
    <col min="1796" max="1797" width="11.85546875" style="62" customWidth="1"/>
    <col min="1798" max="1811" width="12" style="62" customWidth="1"/>
    <col min="1812" max="1812" width="13.140625" style="62" customWidth="1"/>
    <col min="1813" max="1816" width="10.5703125" style="62" customWidth="1"/>
    <col min="1817" max="1817" width="9.140625" style="62" customWidth="1"/>
    <col min="1818" max="1819" width="10.5703125" style="62" customWidth="1"/>
    <col min="1820" max="1820" width="9.140625" style="62" customWidth="1"/>
    <col min="1821" max="1821" width="9.28515625" style="62" bestFit="1" customWidth="1"/>
    <col min="1822" max="1822" width="9.7109375" style="62" bestFit="1" customWidth="1"/>
    <col min="1823" max="2049" width="9.140625" style="62"/>
    <col min="2050" max="2050" width="12.5703125" style="62" customWidth="1"/>
    <col min="2051" max="2051" width="21.28515625" style="62" customWidth="1"/>
    <col min="2052" max="2053" width="11.85546875" style="62" customWidth="1"/>
    <col min="2054" max="2067" width="12" style="62" customWidth="1"/>
    <col min="2068" max="2068" width="13.140625" style="62" customWidth="1"/>
    <col min="2069" max="2072" width="10.5703125" style="62" customWidth="1"/>
    <col min="2073" max="2073" width="9.140625" style="62" customWidth="1"/>
    <col min="2074" max="2075" width="10.5703125" style="62" customWidth="1"/>
    <col min="2076" max="2076" width="9.140625" style="62" customWidth="1"/>
    <col min="2077" max="2077" width="9.28515625" style="62" bestFit="1" customWidth="1"/>
    <col min="2078" max="2078" width="9.7109375" style="62" bestFit="1" customWidth="1"/>
    <col min="2079" max="2305" width="9.140625" style="62"/>
    <col min="2306" max="2306" width="12.5703125" style="62" customWidth="1"/>
    <col min="2307" max="2307" width="21.28515625" style="62" customWidth="1"/>
    <col min="2308" max="2309" width="11.85546875" style="62" customWidth="1"/>
    <col min="2310" max="2323" width="12" style="62" customWidth="1"/>
    <col min="2324" max="2324" width="13.140625" style="62" customWidth="1"/>
    <col min="2325" max="2328" width="10.5703125" style="62" customWidth="1"/>
    <col min="2329" max="2329" width="9.140625" style="62" customWidth="1"/>
    <col min="2330" max="2331" width="10.5703125" style="62" customWidth="1"/>
    <col min="2332" max="2332" width="9.140625" style="62" customWidth="1"/>
    <col min="2333" max="2333" width="9.28515625" style="62" bestFit="1" customWidth="1"/>
    <col min="2334" max="2334" width="9.7109375" style="62" bestFit="1" customWidth="1"/>
    <col min="2335" max="2561" width="9.140625" style="62"/>
    <col min="2562" max="2562" width="12.5703125" style="62" customWidth="1"/>
    <col min="2563" max="2563" width="21.28515625" style="62" customWidth="1"/>
    <col min="2564" max="2565" width="11.85546875" style="62" customWidth="1"/>
    <col min="2566" max="2579" width="12" style="62" customWidth="1"/>
    <col min="2580" max="2580" width="13.140625" style="62" customWidth="1"/>
    <col min="2581" max="2584" width="10.5703125" style="62" customWidth="1"/>
    <col min="2585" max="2585" width="9.140625" style="62" customWidth="1"/>
    <col min="2586" max="2587" width="10.5703125" style="62" customWidth="1"/>
    <col min="2588" max="2588" width="9.140625" style="62" customWidth="1"/>
    <col min="2589" max="2589" width="9.28515625" style="62" bestFit="1" customWidth="1"/>
    <col min="2590" max="2590" width="9.7109375" style="62" bestFit="1" customWidth="1"/>
    <col min="2591" max="2817" width="9.140625" style="62"/>
    <col min="2818" max="2818" width="12.5703125" style="62" customWidth="1"/>
    <col min="2819" max="2819" width="21.28515625" style="62" customWidth="1"/>
    <col min="2820" max="2821" width="11.85546875" style="62" customWidth="1"/>
    <col min="2822" max="2835" width="12" style="62" customWidth="1"/>
    <col min="2836" max="2836" width="13.140625" style="62" customWidth="1"/>
    <col min="2837" max="2840" width="10.5703125" style="62" customWidth="1"/>
    <col min="2841" max="2841" width="9.140625" style="62" customWidth="1"/>
    <col min="2842" max="2843" width="10.5703125" style="62" customWidth="1"/>
    <col min="2844" max="2844" width="9.140625" style="62" customWidth="1"/>
    <col min="2845" max="2845" width="9.28515625" style="62" bestFit="1" customWidth="1"/>
    <col min="2846" max="2846" width="9.7109375" style="62" bestFit="1" customWidth="1"/>
    <col min="2847" max="3073" width="9.140625" style="62"/>
    <col min="3074" max="3074" width="12.5703125" style="62" customWidth="1"/>
    <col min="3075" max="3075" width="21.28515625" style="62" customWidth="1"/>
    <col min="3076" max="3077" width="11.85546875" style="62" customWidth="1"/>
    <col min="3078" max="3091" width="12" style="62" customWidth="1"/>
    <col min="3092" max="3092" width="13.140625" style="62" customWidth="1"/>
    <col min="3093" max="3096" width="10.5703125" style="62" customWidth="1"/>
    <col min="3097" max="3097" width="9.140625" style="62" customWidth="1"/>
    <col min="3098" max="3099" width="10.5703125" style="62" customWidth="1"/>
    <col min="3100" max="3100" width="9.140625" style="62" customWidth="1"/>
    <col min="3101" max="3101" width="9.28515625" style="62" bestFit="1" customWidth="1"/>
    <col min="3102" max="3102" width="9.7109375" style="62" bestFit="1" customWidth="1"/>
    <col min="3103" max="3329" width="9.140625" style="62"/>
    <col min="3330" max="3330" width="12.5703125" style="62" customWidth="1"/>
    <col min="3331" max="3331" width="21.28515625" style="62" customWidth="1"/>
    <col min="3332" max="3333" width="11.85546875" style="62" customWidth="1"/>
    <col min="3334" max="3347" width="12" style="62" customWidth="1"/>
    <col min="3348" max="3348" width="13.140625" style="62" customWidth="1"/>
    <col min="3349" max="3352" width="10.5703125" style="62" customWidth="1"/>
    <col min="3353" max="3353" width="9.140625" style="62" customWidth="1"/>
    <col min="3354" max="3355" width="10.5703125" style="62" customWidth="1"/>
    <col min="3356" max="3356" width="9.140625" style="62" customWidth="1"/>
    <col min="3357" max="3357" width="9.28515625" style="62" bestFit="1" customWidth="1"/>
    <col min="3358" max="3358" width="9.7109375" style="62" bestFit="1" customWidth="1"/>
    <col min="3359" max="3585" width="9.140625" style="62"/>
    <col min="3586" max="3586" width="12.5703125" style="62" customWidth="1"/>
    <col min="3587" max="3587" width="21.28515625" style="62" customWidth="1"/>
    <col min="3588" max="3589" width="11.85546875" style="62" customWidth="1"/>
    <col min="3590" max="3603" width="12" style="62" customWidth="1"/>
    <col min="3604" max="3604" width="13.140625" style="62" customWidth="1"/>
    <col min="3605" max="3608" width="10.5703125" style="62" customWidth="1"/>
    <col min="3609" max="3609" width="9.140625" style="62" customWidth="1"/>
    <col min="3610" max="3611" width="10.5703125" style="62" customWidth="1"/>
    <col min="3612" max="3612" width="9.140625" style="62" customWidth="1"/>
    <col min="3613" max="3613" width="9.28515625" style="62" bestFit="1" customWidth="1"/>
    <col min="3614" max="3614" width="9.7109375" style="62" bestFit="1" customWidth="1"/>
    <col min="3615" max="3841" width="9.140625" style="62"/>
    <col min="3842" max="3842" width="12.5703125" style="62" customWidth="1"/>
    <col min="3843" max="3843" width="21.28515625" style="62" customWidth="1"/>
    <col min="3844" max="3845" width="11.85546875" style="62" customWidth="1"/>
    <col min="3846" max="3859" width="12" style="62" customWidth="1"/>
    <col min="3860" max="3860" width="13.140625" style="62" customWidth="1"/>
    <col min="3861" max="3864" width="10.5703125" style="62" customWidth="1"/>
    <col min="3865" max="3865" width="9.140625" style="62" customWidth="1"/>
    <col min="3866" max="3867" width="10.5703125" style="62" customWidth="1"/>
    <col min="3868" max="3868" width="9.140625" style="62" customWidth="1"/>
    <col min="3869" max="3869" width="9.28515625" style="62" bestFit="1" customWidth="1"/>
    <col min="3870" max="3870" width="9.7109375" style="62" bestFit="1" customWidth="1"/>
    <col min="3871" max="4097" width="9.140625" style="62"/>
    <col min="4098" max="4098" width="12.5703125" style="62" customWidth="1"/>
    <col min="4099" max="4099" width="21.28515625" style="62" customWidth="1"/>
    <col min="4100" max="4101" width="11.85546875" style="62" customWidth="1"/>
    <col min="4102" max="4115" width="12" style="62" customWidth="1"/>
    <col min="4116" max="4116" width="13.140625" style="62" customWidth="1"/>
    <col min="4117" max="4120" width="10.5703125" style="62" customWidth="1"/>
    <col min="4121" max="4121" width="9.140625" style="62" customWidth="1"/>
    <col min="4122" max="4123" width="10.5703125" style="62" customWidth="1"/>
    <col min="4124" max="4124" width="9.140625" style="62" customWidth="1"/>
    <col min="4125" max="4125" width="9.28515625" style="62" bestFit="1" customWidth="1"/>
    <col min="4126" max="4126" width="9.7109375" style="62" bestFit="1" customWidth="1"/>
    <col min="4127" max="4353" width="9.140625" style="62"/>
    <col min="4354" max="4354" width="12.5703125" style="62" customWidth="1"/>
    <col min="4355" max="4355" width="21.28515625" style="62" customWidth="1"/>
    <col min="4356" max="4357" width="11.85546875" style="62" customWidth="1"/>
    <col min="4358" max="4371" width="12" style="62" customWidth="1"/>
    <col min="4372" max="4372" width="13.140625" style="62" customWidth="1"/>
    <col min="4373" max="4376" width="10.5703125" style="62" customWidth="1"/>
    <col min="4377" max="4377" width="9.140625" style="62" customWidth="1"/>
    <col min="4378" max="4379" width="10.5703125" style="62" customWidth="1"/>
    <col min="4380" max="4380" width="9.140625" style="62" customWidth="1"/>
    <col min="4381" max="4381" width="9.28515625" style="62" bestFit="1" customWidth="1"/>
    <col min="4382" max="4382" width="9.7109375" style="62" bestFit="1" customWidth="1"/>
    <col min="4383" max="4609" width="9.140625" style="62"/>
    <col min="4610" max="4610" width="12.5703125" style="62" customWidth="1"/>
    <col min="4611" max="4611" width="21.28515625" style="62" customWidth="1"/>
    <col min="4612" max="4613" width="11.85546875" style="62" customWidth="1"/>
    <col min="4614" max="4627" width="12" style="62" customWidth="1"/>
    <col min="4628" max="4628" width="13.140625" style="62" customWidth="1"/>
    <col min="4629" max="4632" width="10.5703125" style="62" customWidth="1"/>
    <col min="4633" max="4633" width="9.140625" style="62" customWidth="1"/>
    <col min="4634" max="4635" width="10.5703125" style="62" customWidth="1"/>
    <col min="4636" max="4636" width="9.140625" style="62" customWidth="1"/>
    <col min="4637" max="4637" width="9.28515625" style="62" bestFit="1" customWidth="1"/>
    <col min="4638" max="4638" width="9.7109375" style="62" bestFit="1" customWidth="1"/>
    <col min="4639" max="4865" width="9.140625" style="62"/>
    <col min="4866" max="4866" width="12.5703125" style="62" customWidth="1"/>
    <col min="4867" max="4867" width="21.28515625" style="62" customWidth="1"/>
    <col min="4868" max="4869" width="11.85546875" style="62" customWidth="1"/>
    <col min="4870" max="4883" width="12" style="62" customWidth="1"/>
    <col min="4884" max="4884" width="13.140625" style="62" customWidth="1"/>
    <col min="4885" max="4888" width="10.5703125" style="62" customWidth="1"/>
    <col min="4889" max="4889" width="9.140625" style="62" customWidth="1"/>
    <col min="4890" max="4891" width="10.5703125" style="62" customWidth="1"/>
    <col min="4892" max="4892" width="9.140625" style="62" customWidth="1"/>
    <col min="4893" max="4893" width="9.28515625" style="62" bestFit="1" customWidth="1"/>
    <col min="4894" max="4894" width="9.7109375" style="62" bestFit="1" customWidth="1"/>
    <col min="4895" max="5121" width="9.140625" style="62"/>
    <col min="5122" max="5122" width="12.5703125" style="62" customWidth="1"/>
    <col min="5123" max="5123" width="21.28515625" style="62" customWidth="1"/>
    <col min="5124" max="5125" width="11.85546875" style="62" customWidth="1"/>
    <col min="5126" max="5139" width="12" style="62" customWidth="1"/>
    <col min="5140" max="5140" width="13.140625" style="62" customWidth="1"/>
    <col min="5141" max="5144" width="10.5703125" style="62" customWidth="1"/>
    <col min="5145" max="5145" width="9.140625" style="62" customWidth="1"/>
    <col min="5146" max="5147" width="10.5703125" style="62" customWidth="1"/>
    <col min="5148" max="5148" width="9.140625" style="62" customWidth="1"/>
    <col min="5149" max="5149" width="9.28515625" style="62" bestFit="1" customWidth="1"/>
    <col min="5150" max="5150" width="9.7109375" style="62" bestFit="1" customWidth="1"/>
    <col min="5151" max="5377" width="9.140625" style="62"/>
    <col min="5378" max="5378" width="12.5703125" style="62" customWidth="1"/>
    <col min="5379" max="5379" width="21.28515625" style="62" customWidth="1"/>
    <col min="5380" max="5381" width="11.85546875" style="62" customWidth="1"/>
    <col min="5382" max="5395" width="12" style="62" customWidth="1"/>
    <col min="5396" max="5396" width="13.140625" style="62" customWidth="1"/>
    <col min="5397" max="5400" width="10.5703125" style="62" customWidth="1"/>
    <col min="5401" max="5401" width="9.140625" style="62" customWidth="1"/>
    <col min="5402" max="5403" width="10.5703125" style="62" customWidth="1"/>
    <col min="5404" max="5404" width="9.140625" style="62" customWidth="1"/>
    <col min="5405" max="5405" width="9.28515625" style="62" bestFit="1" customWidth="1"/>
    <col min="5406" max="5406" width="9.7109375" style="62" bestFit="1" customWidth="1"/>
    <col min="5407" max="5633" width="9.140625" style="62"/>
    <col min="5634" max="5634" width="12.5703125" style="62" customWidth="1"/>
    <col min="5635" max="5635" width="21.28515625" style="62" customWidth="1"/>
    <col min="5636" max="5637" width="11.85546875" style="62" customWidth="1"/>
    <col min="5638" max="5651" width="12" style="62" customWidth="1"/>
    <col min="5652" max="5652" width="13.140625" style="62" customWidth="1"/>
    <col min="5653" max="5656" width="10.5703125" style="62" customWidth="1"/>
    <col min="5657" max="5657" width="9.140625" style="62" customWidth="1"/>
    <col min="5658" max="5659" width="10.5703125" style="62" customWidth="1"/>
    <col min="5660" max="5660" width="9.140625" style="62" customWidth="1"/>
    <col min="5661" max="5661" width="9.28515625" style="62" bestFit="1" customWidth="1"/>
    <col min="5662" max="5662" width="9.7109375" style="62" bestFit="1" customWidth="1"/>
    <col min="5663" max="5889" width="9.140625" style="62"/>
    <col min="5890" max="5890" width="12.5703125" style="62" customWidth="1"/>
    <col min="5891" max="5891" width="21.28515625" style="62" customWidth="1"/>
    <col min="5892" max="5893" width="11.85546875" style="62" customWidth="1"/>
    <col min="5894" max="5907" width="12" style="62" customWidth="1"/>
    <col min="5908" max="5908" width="13.140625" style="62" customWidth="1"/>
    <col min="5909" max="5912" width="10.5703125" style="62" customWidth="1"/>
    <col min="5913" max="5913" width="9.140625" style="62" customWidth="1"/>
    <col min="5914" max="5915" width="10.5703125" style="62" customWidth="1"/>
    <col min="5916" max="5916" width="9.140625" style="62" customWidth="1"/>
    <col min="5917" max="5917" width="9.28515625" style="62" bestFit="1" customWidth="1"/>
    <col min="5918" max="5918" width="9.7109375" style="62" bestFit="1" customWidth="1"/>
    <col min="5919" max="6145" width="9.140625" style="62"/>
    <col min="6146" max="6146" width="12.5703125" style="62" customWidth="1"/>
    <col min="6147" max="6147" width="21.28515625" style="62" customWidth="1"/>
    <col min="6148" max="6149" width="11.85546875" style="62" customWidth="1"/>
    <col min="6150" max="6163" width="12" style="62" customWidth="1"/>
    <col min="6164" max="6164" width="13.140625" style="62" customWidth="1"/>
    <col min="6165" max="6168" width="10.5703125" style="62" customWidth="1"/>
    <col min="6169" max="6169" width="9.140625" style="62" customWidth="1"/>
    <col min="6170" max="6171" width="10.5703125" style="62" customWidth="1"/>
    <col min="6172" max="6172" width="9.140625" style="62" customWidth="1"/>
    <col min="6173" max="6173" width="9.28515625" style="62" bestFit="1" customWidth="1"/>
    <col min="6174" max="6174" width="9.7109375" style="62" bestFit="1" customWidth="1"/>
    <col min="6175" max="6401" width="9.140625" style="62"/>
    <col min="6402" max="6402" width="12.5703125" style="62" customWidth="1"/>
    <col min="6403" max="6403" width="21.28515625" style="62" customWidth="1"/>
    <col min="6404" max="6405" width="11.85546875" style="62" customWidth="1"/>
    <col min="6406" max="6419" width="12" style="62" customWidth="1"/>
    <col min="6420" max="6420" width="13.140625" style="62" customWidth="1"/>
    <col min="6421" max="6424" width="10.5703125" style="62" customWidth="1"/>
    <col min="6425" max="6425" width="9.140625" style="62" customWidth="1"/>
    <col min="6426" max="6427" width="10.5703125" style="62" customWidth="1"/>
    <col min="6428" max="6428" width="9.140625" style="62" customWidth="1"/>
    <col min="6429" max="6429" width="9.28515625" style="62" bestFit="1" customWidth="1"/>
    <col min="6430" max="6430" width="9.7109375" style="62" bestFit="1" customWidth="1"/>
    <col min="6431" max="6657" width="9.140625" style="62"/>
    <col min="6658" max="6658" width="12.5703125" style="62" customWidth="1"/>
    <col min="6659" max="6659" width="21.28515625" style="62" customWidth="1"/>
    <col min="6660" max="6661" width="11.85546875" style="62" customWidth="1"/>
    <col min="6662" max="6675" width="12" style="62" customWidth="1"/>
    <col min="6676" max="6676" width="13.140625" style="62" customWidth="1"/>
    <col min="6677" max="6680" width="10.5703125" style="62" customWidth="1"/>
    <col min="6681" max="6681" width="9.140625" style="62" customWidth="1"/>
    <col min="6682" max="6683" width="10.5703125" style="62" customWidth="1"/>
    <col min="6684" max="6684" width="9.140625" style="62" customWidth="1"/>
    <col min="6685" max="6685" width="9.28515625" style="62" bestFit="1" customWidth="1"/>
    <col min="6686" max="6686" width="9.7109375" style="62" bestFit="1" customWidth="1"/>
    <col min="6687" max="6913" width="9.140625" style="62"/>
    <col min="6914" max="6914" width="12.5703125" style="62" customWidth="1"/>
    <col min="6915" max="6915" width="21.28515625" style="62" customWidth="1"/>
    <col min="6916" max="6917" width="11.85546875" style="62" customWidth="1"/>
    <col min="6918" max="6931" width="12" style="62" customWidth="1"/>
    <col min="6932" max="6932" width="13.140625" style="62" customWidth="1"/>
    <col min="6933" max="6936" width="10.5703125" style="62" customWidth="1"/>
    <col min="6937" max="6937" width="9.140625" style="62" customWidth="1"/>
    <col min="6938" max="6939" width="10.5703125" style="62" customWidth="1"/>
    <col min="6940" max="6940" width="9.140625" style="62" customWidth="1"/>
    <col min="6941" max="6941" width="9.28515625" style="62" bestFit="1" customWidth="1"/>
    <col min="6942" max="6942" width="9.7109375" style="62" bestFit="1" customWidth="1"/>
    <col min="6943" max="7169" width="9.140625" style="62"/>
    <col min="7170" max="7170" width="12.5703125" style="62" customWidth="1"/>
    <col min="7171" max="7171" width="21.28515625" style="62" customWidth="1"/>
    <col min="7172" max="7173" width="11.85546875" style="62" customWidth="1"/>
    <col min="7174" max="7187" width="12" style="62" customWidth="1"/>
    <col min="7188" max="7188" width="13.140625" style="62" customWidth="1"/>
    <col min="7189" max="7192" width="10.5703125" style="62" customWidth="1"/>
    <col min="7193" max="7193" width="9.140625" style="62" customWidth="1"/>
    <col min="7194" max="7195" width="10.5703125" style="62" customWidth="1"/>
    <col min="7196" max="7196" width="9.140625" style="62" customWidth="1"/>
    <col min="7197" max="7197" width="9.28515625" style="62" bestFit="1" customWidth="1"/>
    <col min="7198" max="7198" width="9.7109375" style="62" bestFit="1" customWidth="1"/>
    <col min="7199" max="7425" width="9.140625" style="62"/>
    <col min="7426" max="7426" width="12.5703125" style="62" customWidth="1"/>
    <col min="7427" max="7427" width="21.28515625" style="62" customWidth="1"/>
    <col min="7428" max="7429" width="11.85546875" style="62" customWidth="1"/>
    <col min="7430" max="7443" width="12" style="62" customWidth="1"/>
    <col min="7444" max="7444" width="13.140625" style="62" customWidth="1"/>
    <col min="7445" max="7448" width="10.5703125" style="62" customWidth="1"/>
    <col min="7449" max="7449" width="9.140625" style="62" customWidth="1"/>
    <col min="7450" max="7451" width="10.5703125" style="62" customWidth="1"/>
    <col min="7452" max="7452" width="9.140625" style="62" customWidth="1"/>
    <col min="7453" max="7453" width="9.28515625" style="62" bestFit="1" customWidth="1"/>
    <col min="7454" max="7454" width="9.7109375" style="62" bestFit="1" customWidth="1"/>
    <col min="7455" max="7681" width="9.140625" style="62"/>
    <col min="7682" max="7682" width="12.5703125" style="62" customWidth="1"/>
    <col min="7683" max="7683" width="21.28515625" style="62" customWidth="1"/>
    <col min="7684" max="7685" width="11.85546875" style="62" customWidth="1"/>
    <col min="7686" max="7699" width="12" style="62" customWidth="1"/>
    <col min="7700" max="7700" width="13.140625" style="62" customWidth="1"/>
    <col min="7701" max="7704" width="10.5703125" style="62" customWidth="1"/>
    <col min="7705" max="7705" width="9.140625" style="62" customWidth="1"/>
    <col min="7706" max="7707" width="10.5703125" style="62" customWidth="1"/>
    <col min="7708" max="7708" width="9.140625" style="62" customWidth="1"/>
    <col min="7709" max="7709" width="9.28515625" style="62" bestFit="1" customWidth="1"/>
    <col min="7710" max="7710" width="9.7109375" style="62" bestFit="1" customWidth="1"/>
    <col min="7711" max="7937" width="9.140625" style="62"/>
    <col min="7938" max="7938" width="12.5703125" style="62" customWidth="1"/>
    <col min="7939" max="7939" width="21.28515625" style="62" customWidth="1"/>
    <col min="7940" max="7941" width="11.85546875" style="62" customWidth="1"/>
    <col min="7942" max="7955" width="12" style="62" customWidth="1"/>
    <col min="7956" max="7956" width="13.140625" style="62" customWidth="1"/>
    <col min="7957" max="7960" width="10.5703125" style="62" customWidth="1"/>
    <col min="7961" max="7961" width="9.140625" style="62" customWidth="1"/>
    <col min="7962" max="7963" width="10.5703125" style="62" customWidth="1"/>
    <col min="7964" max="7964" width="9.140625" style="62" customWidth="1"/>
    <col min="7965" max="7965" width="9.28515625" style="62" bestFit="1" customWidth="1"/>
    <col min="7966" max="7966" width="9.7109375" style="62" bestFit="1" customWidth="1"/>
    <col min="7967" max="8193" width="9.140625" style="62"/>
    <col min="8194" max="8194" width="12.5703125" style="62" customWidth="1"/>
    <col min="8195" max="8195" width="21.28515625" style="62" customWidth="1"/>
    <col min="8196" max="8197" width="11.85546875" style="62" customWidth="1"/>
    <col min="8198" max="8211" width="12" style="62" customWidth="1"/>
    <col min="8212" max="8212" width="13.140625" style="62" customWidth="1"/>
    <col min="8213" max="8216" width="10.5703125" style="62" customWidth="1"/>
    <col min="8217" max="8217" width="9.140625" style="62" customWidth="1"/>
    <col min="8218" max="8219" width="10.5703125" style="62" customWidth="1"/>
    <col min="8220" max="8220" width="9.140625" style="62" customWidth="1"/>
    <col min="8221" max="8221" width="9.28515625" style="62" bestFit="1" customWidth="1"/>
    <col min="8222" max="8222" width="9.7109375" style="62" bestFit="1" customWidth="1"/>
    <col min="8223" max="8449" width="9.140625" style="62"/>
    <col min="8450" max="8450" width="12.5703125" style="62" customWidth="1"/>
    <col min="8451" max="8451" width="21.28515625" style="62" customWidth="1"/>
    <col min="8452" max="8453" width="11.85546875" style="62" customWidth="1"/>
    <col min="8454" max="8467" width="12" style="62" customWidth="1"/>
    <col min="8468" max="8468" width="13.140625" style="62" customWidth="1"/>
    <col min="8469" max="8472" width="10.5703125" style="62" customWidth="1"/>
    <col min="8473" max="8473" width="9.140625" style="62" customWidth="1"/>
    <col min="8474" max="8475" width="10.5703125" style="62" customWidth="1"/>
    <col min="8476" max="8476" width="9.140625" style="62" customWidth="1"/>
    <col min="8477" max="8477" width="9.28515625" style="62" bestFit="1" customWidth="1"/>
    <col min="8478" max="8478" width="9.7109375" style="62" bestFit="1" customWidth="1"/>
    <col min="8479" max="8705" width="9.140625" style="62"/>
    <col min="8706" max="8706" width="12.5703125" style="62" customWidth="1"/>
    <col min="8707" max="8707" width="21.28515625" style="62" customWidth="1"/>
    <col min="8708" max="8709" width="11.85546875" style="62" customWidth="1"/>
    <col min="8710" max="8723" width="12" style="62" customWidth="1"/>
    <col min="8724" max="8724" width="13.140625" style="62" customWidth="1"/>
    <col min="8725" max="8728" width="10.5703125" style="62" customWidth="1"/>
    <col min="8729" max="8729" width="9.140625" style="62" customWidth="1"/>
    <col min="8730" max="8731" width="10.5703125" style="62" customWidth="1"/>
    <col min="8732" max="8732" width="9.140625" style="62" customWidth="1"/>
    <col min="8733" max="8733" width="9.28515625" style="62" bestFit="1" customWidth="1"/>
    <col min="8734" max="8734" width="9.7109375" style="62" bestFit="1" customWidth="1"/>
    <col min="8735" max="8961" width="9.140625" style="62"/>
    <col min="8962" max="8962" width="12.5703125" style="62" customWidth="1"/>
    <col min="8963" max="8963" width="21.28515625" style="62" customWidth="1"/>
    <col min="8964" max="8965" width="11.85546875" style="62" customWidth="1"/>
    <col min="8966" max="8979" width="12" style="62" customWidth="1"/>
    <col min="8980" max="8980" width="13.140625" style="62" customWidth="1"/>
    <col min="8981" max="8984" width="10.5703125" style="62" customWidth="1"/>
    <col min="8985" max="8985" width="9.140625" style="62" customWidth="1"/>
    <col min="8986" max="8987" width="10.5703125" style="62" customWidth="1"/>
    <col min="8988" max="8988" width="9.140625" style="62" customWidth="1"/>
    <col min="8989" max="8989" width="9.28515625" style="62" bestFit="1" customWidth="1"/>
    <col min="8990" max="8990" width="9.7109375" style="62" bestFit="1" customWidth="1"/>
    <col min="8991" max="9217" width="9.140625" style="62"/>
    <col min="9218" max="9218" width="12.5703125" style="62" customWidth="1"/>
    <col min="9219" max="9219" width="21.28515625" style="62" customWidth="1"/>
    <col min="9220" max="9221" width="11.85546875" style="62" customWidth="1"/>
    <col min="9222" max="9235" width="12" style="62" customWidth="1"/>
    <col min="9236" max="9236" width="13.140625" style="62" customWidth="1"/>
    <col min="9237" max="9240" width="10.5703125" style="62" customWidth="1"/>
    <col min="9241" max="9241" width="9.140625" style="62" customWidth="1"/>
    <col min="9242" max="9243" width="10.5703125" style="62" customWidth="1"/>
    <col min="9244" max="9244" width="9.140625" style="62" customWidth="1"/>
    <col min="9245" max="9245" width="9.28515625" style="62" bestFit="1" customWidth="1"/>
    <col min="9246" max="9246" width="9.7109375" style="62" bestFit="1" customWidth="1"/>
    <col min="9247" max="9473" width="9.140625" style="62"/>
    <col min="9474" max="9474" width="12.5703125" style="62" customWidth="1"/>
    <col min="9475" max="9475" width="21.28515625" style="62" customWidth="1"/>
    <col min="9476" max="9477" width="11.85546875" style="62" customWidth="1"/>
    <col min="9478" max="9491" width="12" style="62" customWidth="1"/>
    <col min="9492" max="9492" width="13.140625" style="62" customWidth="1"/>
    <col min="9493" max="9496" width="10.5703125" style="62" customWidth="1"/>
    <col min="9497" max="9497" width="9.140625" style="62" customWidth="1"/>
    <col min="9498" max="9499" width="10.5703125" style="62" customWidth="1"/>
    <col min="9500" max="9500" width="9.140625" style="62" customWidth="1"/>
    <col min="9501" max="9501" width="9.28515625" style="62" bestFit="1" customWidth="1"/>
    <col min="9502" max="9502" width="9.7109375" style="62" bestFit="1" customWidth="1"/>
    <col min="9503" max="9729" width="9.140625" style="62"/>
    <col min="9730" max="9730" width="12.5703125" style="62" customWidth="1"/>
    <col min="9731" max="9731" width="21.28515625" style="62" customWidth="1"/>
    <col min="9732" max="9733" width="11.85546875" style="62" customWidth="1"/>
    <col min="9734" max="9747" width="12" style="62" customWidth="1"/>
    <col min="9748" max="9748" width="13.140625" style="62" customWidth="1"/>
    <col min="9749" max="9752" width="10.5703125" style="62" customWidth="1"/>
    <col min="9753" max="9753" width="9.140625" style="62" customWidth="1"/>
    <col min="9754" max="9755" width="10.5703125" style="62" customWidth="1"/>
    <col min="9756" max="9756" width="9.140625" style="62" customWidth="1"/>
    <col min="9757" max="9757" width="9.28515625" style="62" bestFit="1" customWidth="1"/>
    <col min="9758" max="9758" width="9.7109375" style="62" bestFit="1" customWidth="1"/>
    <col min="9759" max="9985" width="9.140625" style="62"/>
    <col min="9986" max="9986" width="12.5703125" style="62" customWidth="1"/>
    <col min="9987" max="9987" width="21.28515625" style="62" customWidth="1"/>
    <col min="9988" max="9989" width="11.85546875" style="62" customWidth="1"/>
    <col min="9990" max="10003" width="12" style="62" customWidth="1"/>
    <col min="10004" max="10004" width="13.140625" style="62" customWidth="1"/>
    <col min="10005" max="10008" width="10.5703125" style="62" customWidth="1"/>
    <col min="10009" max="10009" width="9.140625" style="62" customWidth="1"/>
    <col min="10010" max="10011" width="10.5703125" style="62" customWidth="1"/>
    <col min="10012" max="10012" width="9.140625" style="62" customWidth="1"/>
    <col min="10013" max="10013" width="9.28515625" style="62" bestFit="1" customWidth="1"/>
    <col min="10014" max="10014" width="9.7109375" style="62" bestFit="1" customWidth="1"/>
    <col min="10015" max="10241" width="9.140625" style="62"/>
    <col min="10242" max="10242" width="12.5703125" style="62" customWidth="1"/>
    <col min="10243" max="10243" width="21.28515625" style="62" customWidth="1"/>
    <col min="10244" max="10245" width="11.85546875" style="62" customWidth="1"/>
    <col min="10246" max="10259" width="12" style="62" customWidth="1"/>
    <col min="10260" max="10260" width="13.140625" style="62" customWidth="1"/>
    <col min="10261" max="10264" width="10.5703125" style="62" customWidth="1"/>
    <col min="10265" max="10265" width="9.140625" style="62" customWidth="1"/>
    <col min="10266" max="10267" width="10.5703125" style="62" customWidth="1"/>
    <col min="10268" max="10268" width="9.140625" style="62" customWidth="1"/>
    <col min="10269" max="10269" width="9.28515625" style="62" bestFit="1" customWidth="1"/>
    <col min="10270" max="10270" width="9.7109375" style="62" bestFit="1" customWidth="1"/>
    <col min="10271" max="10497" width="9.140625" style="62"/>
    <col min="10498" max="10498" width="12.5703125" style="62" customWidth="1"/>
    <col min="10499" max="10499" width="21.28515625" style="62" customWidth="1"/>
    <col min="10500" max="10501" width="11.85546875" style="62" customWidth="1"/>
    <col min="10502" max="10515" width="12" style="62" customWidth="1"/>
    <col min="10516" max="10516" width="13.140625" style="62" customWidth="1"/>
    <col min="10517" max="10520" width="10.5703125" style="62" customWidth="1"/>
    <col min="10521" max="10521" width="9.140625" style="62" customWidth="1"/>
    <col min="10522" max="10523" width="10.5703125" style="62" customWidth="1"/>
    <col min="10524" max="10524" width="9.140625" style="62" customWidth="1"/>
    <col min="10525" max="10525" width="9.28515625" style="62" bestFit="1" customWidth="1"/>
    <col min="10526" max="10526" width="9.7109375" style="62" bestFit="1" customWidth="1"/>
    <col min="10527" max="10753" width="9.140625" style="62"/>
    <col min="10754" max="10754" width="12.5703125" style="62" customWidth="1"/>
    <col min="10755" max="10755" width="21.28515625" style="62" customWidth="1"/>
    <col min="10756" max="10757" width="11.85546875" style="62" customWidth="1"/>
    <col min="10758" max="10771" width="12" style="62" customWidth="1"/>
    <col min="10772" max="10772" width="13.140625" style="62" customWidth="1"/>
    <col min="10773" max="10776" width="10.5703125" style="62" customWidth="1"/>
    <col min="10777" max="10777" width="9.140625" style="62" customWidth="1"/>
    <col min="10778" max="10779" width="10.5703125" style="62" customWidth="1"/>
    <col min="10780" max="10780" width="9.140625" style="62" customWidth="1"/>
    <col min="10781" max="10781" width="9.28515625" style="62" bestFit="1" customWidth="1"/>
    <col min="10782" max="10782" width="9.7109375" style="62" bestFit="1" customWidth="1"/>
    <col min="10783" max="11009" width="9.140625" style="62"/>
    <col min="11010" max="11010" width="12.5703125" style="62" customWidth="1"/>
    <col min="11011" max="11011" width="21.28515625" style="62" customWidth="1"/>
    <col min="11012" max="11013" width="11.85546875" style="62" customWidth="1"/>
    <col min="11014" max="11027" width="12" style="62" customWidth="1"/>
    <col min="11028" max="11028" width="13.140625" style="62" customWidth="1"/>
    <col min="11029" max="11032" width="10.5703125" style="62" customWidth="1"/>
    <col min="11033" max="11033" width="9.140625" style="62" customWidth="1"/>
    <col min="11034" max="11035" width="10.5703125" style="62" customWidth="1"/>
    <col min="11036" max="11036" width="9.140625" style="62" customWidth="1"/>
    <col min="11037" max="11037" width="9.28515625" style="62" bestFit="1" customWidth="1"/>
    <col min="11038" max="11038" width="9.7109375" style="62" bestFit="1" customWidth="1"/>
    <col min="11039" max="11265" width="9.140625" style="62"/>
    <col min="11266" max="11266" width="12.5703125" style="62" customWidth="1"/>
    <col min="11267" max="11267" width="21.28515625" style="62" customWidth="1"/>
    <col min="11268" max="11269" width="11.85546875" style="62" customWidth="1"/>
    <col min="11270" max="11283" width="12" style="62" customWidth="1"/>
    <col min="11284" max="11284" width="13.140625" style="62" customWidth="1"/>
    <col min="11285" max="11288" width="10.5703125" style="62" customWidth="1"/>
    <col min="11289" max="11289" width="9.140625" style="62" customWidth="1"/>
    <col min="11290" max="11291" width="10.5703125" style="62" customWidth="1"/>
    <col min="11292" max="11292" width="9.140625" style="62" customWidth="1"/>
    <col min="11293" max="11293" width="9.28515625" style="62" bestFit="1" customWidth="1"/>
    <col min="11294" max="11294" width="9.7109375" style="62" bestFit="1" customWidth="1"/>
    <col min="11295" max="11521" width="9.140625" style="62"/>
    <col min="11522" max="11522" width="12.5703125" style="62" customWidth="1"/>
    <col min="11523" max="11523" width="21.28515625" style="62" customWidth="1"/>
    <col min="11524" max="11525" width="11.85546875" style="62" customWidth="1"/>
    <col min="11526" max="11539" width="12" style="62" customWidth="1"/>
    <col min="11540" max="11540" width="13.140625" style="62" customWidth="1"/>
    <col min="11541" max="11544" width="10.5703125" style="62" customWidth="1"/>
    <col min="11545" max="11545" width="9.140625" style="62" customWidth="1"/>
    <col min="11546" max="11547" width="10.5703125" style="62" customWidth="1"/>
    <col min="11548" max="11548" width="9.140625" style="62" customWidth="1"/>
    <col min="11549" max="11549" width="9.28515625" style="62" bestFit="1" customWidth="1"/>
    <col min="11550" max="11550" width="9.7109375" style="62" bestFit="1" customWidth="1"/>
    <col min="11551" max="11777" width="9.140625" style="62"/>
    <col min="11778" max="11778" width="12.5703125" style="62" customWidth="1"/>
    <col min="11779" max="11779" width="21.28515625" style="62" customWidth="1"/>
    <col min="11780" max="11781" width="11.85546875" style="62" customWidth="1"/>
    <col min="11782" max="11795" width="12" style="62" customWidth="1"/>
    <col min="11796" max="11796" width="13.140625" style="62" customWidth="1"/>
    <col min="11797" max="11800" width="10.5703125" style="62" customWidth="1"/>
    <col min="11801" max="11801" width="9.140625" style="62" customWidth="1"/>
    <col min="11802" max="11803" width="10.5703125" style="62" customWidth="1"/>
    <col min="11804" max="11804" width="9.140625" style="62" customWidth="1"/>
    <col min="11805" max="11805" width="9.28515625" style="62" bestFit="1" customWidth="1"/>
    <col min="11806" max="11806" width="9.7109375" style="62" bestFit="1" customWidth="1"/>
    <col min="11807" max="12033" width="9.140625" style="62"/>
    <col min="12034" max="12034" width="12.5703125" style="62" customWidth="1"/>
    <col min="12035" max="12035" width="21.28515625" style="62" customWidth="1"/>
    <col min="12036" max="12037" width="11.85546875" style="62" customWidth="1"/>
    <col min="12038" max="12051" width="12" style="62" customWidth="1"/>
    <col min="12052" max="12052" width="13.140625" style="62" customWidth="1"/>
    <col min="12053" max="12056" width="10.5703125" style="62" customWidth="1"/>
    <col min="12057" max="12057" width="9.140625" style="62" customWidth="1"/>
    <col min="12058" max="12059" width="10.5703125" style="62" customWidth="1"/>
    <col min="12060" max="12060" width="9.140625" style="62" customWidth="1"/>
    <col min="12061" max="12061" width="9.28515625" style="62" bestFit="1" customWidth="1"/>
    <col min="12062" max="12062" width="9.7109375" style="62" bestFit="1" customWidth="1"/>
    <col min="12063" max="12289" width="9.140625" style="62"/>
    <col min="12290" max="12290" width="12.5703125" style="62" customWidth="1"/>
    <col min="12291" max="12291" width="21.28515625" style="62" customWidth="1"/>
    <col min="12292" max="12293" width="11.85546875" style="62" customWidth="1"/>
    <col min="12294" max="12307" width="12" style="62" customWidth="1"/>
    <col min="12308" max="12308" width="13.140625" style="62" customWidth="1"/>
    <col min="12309" max="12312" width="10.5703125" style="62" customWidth="1"/>
    <col min="12313" max="12313" width="9.140625" style="62" customWidth="1"/>
    <col min="12314" max="12315" width="10.5703125" style="62" customWidth="1"/>
    <col min="12316" max="12316" width="9.140625" style="62" customWidth="1"/>
    <col min="12317" max="12317" width="9.28515625" style="62" bestFit="1" customWidth="1"/>
    <col min="12318" max="12318" width="9.7109375" style="62" bestFit="1" customWidth="1"/>
    <col min="12319" max="12545" width="9.140625" style="62"/>
    <col min="12546" max="12546" width="12.5703125" style="62" customWidth="1"/>
    <col min="12547" max="12547" width="21.28515625" style="62" customWidth="1"/>
    <col min="12548" max="12549" width="11.85546875" style="62" customWidth="1"/>
    <col min="12550" max="12563" width="12" style="62" customWidth="1"/>
    <col min="12564" max="12564" width="13.140625" style="62" customWidth="1"/>
    <col min="12565" max="12568" width="10.5703125" style="62" customWidth="1"/>
    <col min="12569" max="12569" width="9.140625" style="62" customWidth="1"/>
    <col min="12570" max="12571" width="10.5703125" style="62" customWidth="1"/>
    <col min="12572" max="12572" width="9.140625" style="62" customWidth="1"/>
    <col min="12573" max="12573" width="9.28515625" style="62" bestFit="1" customWidth="1"/>
    <col min="12574" max="12574" width="9.7109375" style="62" bestFit="1" customWidth="1"/>
    <col min="12575" max="12801" width="9.140625" style="62"/>
    <col min="12802" max="12802" width="12.5703125" style="62" customWidth="1"/>
    <col min="12803" max="12803" width="21.28515625" style="62" customWidth="1"/>
    <col min="12804" max="12805" width="11.85546875" style="62" customWidth="1"/>
    <col min="12806" max="12819" width="12" style="62" customWidth="1"/>
    <col min="12820" max="12820" width="13.140625" style="62" customWidth="1"/>
    <col min="12821" max="12824" width="10.5703125" style="62" customWidth="1"/>
    <col min="12825" max="12825" width="9.140625" style="62" customWidth="1"/>
    <col min="12826" max="12827" width="10.5703125" style="62" customWidth="1"/>
    <col min="12828" max="12828" width="9.140625" style="62" customWidth="1"/>
    <col min="12829" max="12829" width="9.28515625" style="62" bestFit="1" customWidth="1"/>
    <col min="12830" max="12830" width="9.7109375" style="62" bestFit="1" customWidth="1"/>
    <col min="12831" max="13057" width="9.140625" style="62"/>
    <col min="13058" max="13058" width="12.5703125" style="62" customWidth="1"/>
    <col min="13059" max="13059" width="21.28515625" style="62" customWidth="1"/>
    <col min="13060" max="13061" width="11.85546875" style="62" customWidth="1"/>
    <col min="13062" max="13075" width="12" style="62" customWidth="1"/>
    <col min="13076" max="13076" width="13.140625" style="62" customWidth="1"/>
    <col min="13077" max="13080" width="10.5703125" style="62" customWidth="1"/>
    <col min="13081" max="13081" width="9.140625" style="62" customWidth="1"/>
    <col min="13082" max="13083" width="10.5703125" style="62" customWidth="1"/>
    <col min="13084" max="13084" width="9.140625" style="62" customWidth="1"/>
    <col min="13085" max="13085" width="9.28515625" style="62" bestFit="1" customWidth="1"/>
    <col min="13086" max="13086" width="9.7109375" style="62" bestFit="1" customWidth="1"/>
    <col min="13087" max="13313" width="9.140625" style="62"/>
    <col min="13314" max="13314" width="12.5703125" style="62" customWidth="1"/>
    <col min="13315" max="13315" width="21.28515625" style="62" customWidth="1"/>
    <col min="13316" max="13317" width="11.85546875" style="62" customWidth="1"/>
    <col min="13318" max="13331" width="12" style="62" customWidth="1"/>
    <col min="13332" max="13332" width="13.140625" style="62" customWidth="1"/>
    <col min="13333" max="13336" width="10.5703125" style="62" customWidth="1"/>
    <col min="13337" max="13337" width="9.140625" style="62" customWidth="1"/>
    <col min="13338" max="13339" width="10.5703125" style="62" customWidth="1"/>
    <col min="13340" max="13340" width="9.140625" style="62" customWidth="1"/>
    <col min="13341" max="13341" width="9.28515625" style="62" bestFit="1" customWidth="1"/>
    <col min="13342" max="13342" width="9.7109375" style="62" bestFit="1" customWidth="1"/>
    <col min="13343" max="13569" width="9.140625" style="62"/>
    <col min="13570" max="13570" width="12.5703125" style="62" customWidth="1"/>
    <col min="13571" max="13571" width="21.28515625" style="62" customWidth="1"/>
    <col min="13572" max="13573" width="11.85546875" style="62" customWidth="1"/>
    <col min="13574" max="13587" width="12" style="62" customWidth="1"/>
    <col min="13588" max="13588" width="13.140625" style="62" customWidth="1"/>
    <col min="13589" max="13592" width="10.5703125" style="62" customWidth="1"/>
    <col min="13593" max="13593" width="9.140625" style="62" customWidth="1"/>
    <col min="13594" max="13595" width="10.5703125" style="62" customWidth="1"/>
    <col min="13596" max="13596" width="9.140625" style="62" customWidth="1"/>
    <col min="13597" max="13597" width="9.28515625" style="62" bestFit="1" customWidth="1"/>
    <col min="13598" max="13598" width="9.7109375" style="62" bestFit="1" customWidth="1"/>
    <col min="13599" max="13825" width="9.140625" style="62"/>
    <col min="13826" max="13826" width="12.5703125" style="62" customWidth="1"/>
    <col min="13827" max="13827" width="21.28515625" style="62" customWidth="1"/>
    <col min="13828" max="13829" width="11.85546875" style="62" customWidth="1"/>
    <col min="13830" max="13843" width="12" style="62" customWidth="1"/>
    <col min="13844" max="13844" width="13.140625" style="62" customWidth="1"/>
    <col min="13845" max="13848" width="10.5703125" style="62" customWidth="1"/>
    <col min="13849" max="13849" width="9.140625" style="62" customWidth="1"/>
    <col min="13850" max="13851" width="10.5703125" style="62" customWidth="1"/>
    <col min="13852" max="13852" width="9.140625" style="62" customWidth="1"/>
    <col min="13853" max="13853" width="9.28515625" style="62" bestFit="1" customWidth="1"/>
    <col min="13854" max="13854" width="9.7109375" style="62" bestFit="1" customWidth="1"/>
    <col min="13855" max="14081" width="9.140625" style="62"/>
    <col min="14082" max="14082" width="12.5703125" style="62" customWidth="1"/>
    <col min="14083" max="14083" width="21.28515625" style="62" customWidth="1"/>
    <col min="14084" max="14085" width="11.85546875" style="62" customWidth="1"/>
    <col min="14086" max="14099" width="12" style="62" customWidth="1"/>
    <col min="14100" max="14100" width="13.140625" style="62" customWidth="1"/>
    <col min="14101" max="14104" width="10.5703125" style="62" customWidth="1"/>
    <col min="14105" max="14105" width="9.140625" style="62" customWidth="1"/>
    <col min="14106" max="14107" width="10.5703125" style="62" customWidth="1"/>
    <col min="14108" max="14108" width="9.140625" style="62" customWidth="1"/>
    <col min="14109" max="14109" width="9.28515625" style="62" bestFit="1" customWidth="1"/>
    <col min="14110" max="14110" width="9.7109375" style="62" bestFit="1" customWidth="1"/>
    <col min="14111" max="14337" width="9.140625" style="62"/>
    <col min="14338" max="14338" width="12.5703125" style="62" customWidth="1"/>
    <col min="14339" max="14339" width="21.28515625" style="62" customWidth="1"/>
    <col min="14340" max="14341" width="11.85546875" style="62" customWidth="1"/>
    <col min="14342" max="14355" width="12" style="62" customWidth="1"/>
    <col min="14356" max="14356" width="13.140625" style="62" customWidth="1"/>
    <col min="14357" max="14360" width="10.5703125" style="62" customWidth="1"/>
    <col min="14361" max="14361" width="9.140625" style="62" customWidth="1"/>
    <col min="14362" max="14363" width="10.5703125" style="62" customWidth="1"/>
    <col min="14364" max="14364" width="9.140625" style="62" customWidth="1"/>
    <col min="14365" max="14365" width="9.28515625" style="62" bestFit="1" customWidth="1"/>
    <col min="14366" max="14366" width="9.7109375" style="62" bestFit="1" customWidth="1"/>
    <col min="14367" max="14593" width="9.140625" style="62"/>
    <col min="14594" max="14594" width="12.5703125" style="62" customWidth="1"/>
    <col min="14595" max="14595" width="21.28515625" style="62" customWidth="1"/>
    <col min="14596" max="14597" width="11.85546875" style="62" customWidth="1"/>
    <col min="14598" max="14611" width="12" style="62" customWidth="1"/>
    <col min="14612" max="14612" width="13.140625" style="62" customWidth="1"/>
    <col min="14613" max="14616" width="10.5703125" style="62" customWidth="1"/>
    <col min="14617" max="14617" width="9.140625" style="62" customWidth="1"/>
    <col min="14618" max="14619" width="10.5703125" style="62" customWidth="1"/>
    <col min="14620" max="14620" width="9.140625" style="62" customWidth="1"/>
    <col min="14621" max="14621" width="9.28515625" style="62" bestFit="1" customWidth="1"/>
    <col min="14622" max="14622" width="9.7109375" style="62" bestFit="1" customWidth="1"/>
    <col min="14623" max="14849" width="9.140625" style="62"/>
    <col min="14850" max="14850" width="12.5703125" style="62" customWidth="1"/>
    <col min="14851" max="14851" width="21.28515625" style="62" customWidth="1"/>
    <col min="14852" max="14853" width="11.85546875" style="62" customWidth="1"/>
    <col min="14854" max="14867" width="12" style="62" customWidth="1"/>
    <col min="14868" max="14868" width="13.140625" style="62" customWidth="1"/>
    <col min="14869" max="14872" width="10.5703125" style="62" customWidth="1"/>
    <col min="14873" max="14873" width="9.140625" style="62" customWidth="1"/>
    <col min="14874" max="14875" width="10.5703125" style="62" customWidth="1"/>
    <col min="14876" max="14876" width="9.140625" style="62" customWidth="1"/>
    <col min="14877" max="14877" width="9.28515625" style="62" bestFit="1" customWidth="1"/>
    <col min="14878" max="14878" width="9.7109375" style="62" bestFit="1" customWidth="1"/>
    <col min="14879" max="15105" width="9.140625" style="62"/>
    <col min="15106" max="15106" width="12.5703125" style="62" customWidth="1"/>
    <col min="15107" max="15107" width="21.28515625" style="62" customWidth="1"/>
    <col min="15108" max="15109" width="11.85546875" style="62" customWidth="1"/>
    <col min="15110" max="15123" width="12" style="62" customWidth="1"/>
    <col min="15124" max="15124" width="13.140625" style="62" customWidth="1"/>
    <col min="15125" max="15128" width="10.5703125" style="62" customWidth="1"/>
    <col min="15129" max="15129" width="9.140625" style="62" customWidth="1"/>
    <col min="15130" max="15131" width="10.5703125" style="62" customWidth="1"/>
    <col min="15132" max="15132" width="9.140625" style="62" customWidth="1"/>
    <col min="15133" max="15133" width="9.28515625" style="62" bestFit="1" customWidth="1"/>
    <col min="15134" max="15134" width="9.7109375" style="62" bestFit="1" customWidth="1"/>
    <col min="15135" max="15361" width="9.140625" style="62"/>
    <col min="15362" max="15362" width="12.5703125" style="62" customWidth="1"/>
    <col min="15363" max="15363" width="21.28515625" style="62" customWidth="1"/>
    <col min="15364" max="15365" width="11.85546875" style="62" customWidth="1"/>
    <col min="15366" max="15379" width="12" style="62" customWidth="1"/>
    <col min="15380" max="15380" width="13.140625" style="62" customWidth="1"/>
    <col min="15381" max="15384" width="10.5703125" style="62" customWidth="1"/>
    <col min="15385" max="15385" width="9.140625" style="62" customWidth="1"/>
    <col min="15386" max="15387" width="10.5703125" style="62" customWidth="1"/>
    <col min="15388" max="15388" width="9.140625" style="62" customWidth="1"/>
    <col min="15389" max="15389" width="9.28515625" style="62" bestFit="1" customWidth="1"/>
    <col min="15390" max="15390" width="9.7109375" style="62" bestFit="1" customWidth="1"/>
    <col min="15391" max="15617" width="9.140625" style="62"/>
    <col min="15618" max="15618" width="12.5703125" style="62" customWidth="1"/>
    <col min="15619" max="15619" width="21.28515625" style="62" customWidth="1"/>
    <col min="15620" max="15621" width="11.85546875" style="62" customWidth="1"/>
    <col min="15622" max="15635" width="12" style="62" customWidth="1"/>
    <col min="15636" max="15636" width="13.140625" style="62" customWidth="1"/>
    <col min="15637" max="15640" width="10.5703125" style="62" customWidth="1"/>
    <col min="15641" max="15641" width="9.140625" style="62" customWidth="1"/>
    <col min="15642" max="15643" width="10.5703125" style="62" customWidth="1"/>
    <col min="15644" max="15644" width="9.140625" style="62" customWidth="1"/>
    <col min="15645" max="15645" width="9.28515625" style="62" bestFit="1" customWidth="1"/>
    <col min="15646" max="15646" width="9.7109375" style="62" bestFit="1" customWidth="1"/>
    <col min="15647" max="15873" width="9.140625" style="62"/>
    <col min="15874" max="15874" width="12.5703125" style="62" customWidth="1"/>
    <col min="15875" max="15875" width="21.28515625" style="62" customWidth="1"/>
    <col min="15876" max="15877" width="11.85546875" style="62" customWidth="1"/>
    <col min="15878" max="15891" width="12" style="62" customWidth="1"/>
    <col min="15892" max="15892" width="13.140625" style="62" customWidth="1"/>
    <col min="15893" max="15896" width="10.5703125" style="62" customWidth="1"/>
    <col min="15897" max="15897" width="9.140625" style="62" customWidth="1"/>
    <col min="15898" max="15899" width="10.5703125" style="62" customWidth="1"/>
    <col min="15900" max="15900" width="9.140625" style="62" customWidth="1"/>
    <col min="15901" max="15901" width="9.28515625" style="62" bestFit="1" customWidth="1"/>
    <col min="15902" max="15902" width="9.7109375" style="62" bestFit="1" customWidth="1"/>
    <col min="15903" max="16129" width="9.140625" style="62"/>
    <col min="16130" max="16130" width="12.5703125" style="62" customWidth="1"/>
    <col min="16131" max="16131" width="21.28515625" style="62" customWidth="1"/>
    <col min="16132" max="16133" width="11.85546875" style="62" customWidth="1"/>
    <col min="16134" max="16147" width="12" style="62" customWidth="1"/>
    <col min="16148" max="16148" width="13.140625" style="62" customWidth="1"/>
    <col min="16149" max="16152" width="10.5703125" style="62" customWidth="1"/>
    <col min="16153" max="16153" width="9.140625" style="62" customWidth="1"/>
    <col min="16154" max="16155" width="10.5703125" style="62" customWidth="1"/>
    <col min="16156" max="16156" width="9.140625" style="62" customWidth="1"/>
    <col min="16157" max="16157" width="9.28515625" style="62" bestFit="1" customWidth="1"/>
    <col min="16158" max="16158" width="9.7109375" style="62" bestFit="1" customWidth="1"/>
    <col min="16159" max="16384" width="9.140625" style="62"/>
  </cols>
  <sheetData>
    <row r="1" spans="1:29" ht="25.5" customHeight="1">
      <c r="A1" s="279" t="s">
        <v>235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</row>
    <row r="2" spans="1:29" ht="20.25" customHeight="1">
      <c r="A2" s="270" t="s">
        <v>192</v>
      </c>
    </row>
    <row r="3" spans="1:29" ht="15">
      <c r="A3" s="267" t="s">
        <v>211</v>
      </c>
    </row>
    <row r="4" spans="1:29" ht="15.75" customHeight="1">
      <c r="A4" s="266" t="s">
        <v>212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</row>
    <row r="5" spans="1:29" ht="15">
      <c r="A5" s="267" t="s">
        <v>213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</row>
    <row r="6" spans="1:29" ht="15">
      <c r="A6" s="267" t="s">
        <v>214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</row>
    <row r="7" spans="1:29" ht="15">
      <c r="A7" s="267" t="s">
        <v>218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</row>
    <row r="8" spans="1:29" ht="15">
      <c r="A8" s="267" t="s">
        <v>215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</row>
    <row r="9" spans="1:29" ht="15">
      <c r="A9" s="267" t="s">
        <v>216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</row>
    <row r="10" spans="1:29" ht="15">
      <c r="A10" s="267" t="s">
        <v>217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</row>
    <row r="11" spans="1:29" ht="15">
      <c r="A11" s="267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</row>
    <row r="12" spans="1:29" ht="40.5" customHeight="1">
      <c r="A12" s="280" t="s">
        <v>211</v>
      </c>
      <c r="B12" s="281"/>
      <c r="C12" s="281"/>
      <c r="D12" s="281"/>
      <c r="E12" s="281"/>
      <c r="F12" s="281"/>
      <c r="G12" s="281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100"/>
      <c r="S12" s="100"/>
      <c r="T12" s="100"/>
      <c r="U12" s="100"/>
    </row>
    <row r="13" spans="1:29" ht="32.25" customHeight="1">
      <c r="A13" s="238"/>
      <c r="B13" s="282">
        <v>2000</v>
      </c>
      <c r="C13" s="282">
        <v>2001</v>
      </c>
      <c r="D13" s="282">
        <v>2002</v>
      </c>
      <c r="E13" s="282">
        <v>2003</v>
      </c>
      <c r="F13" s="282">
        <v>2004</v>
      </c>
      <c r="G13" s="282">
        <v>2005</v>
      </c>
      <c r="H13" s="282">
        <v>2006</v>
      </c>
      <c r="I13" s="282">
        <v>2007</v>
      </c>
      <c r="J13" s="282">
        <v>2008</v>
      </c>
      <c r="K13" s="282">
        <v>2009</v>
      </c>
      <c r="L13" s="282">
        <v>2010</v>
      </c>
      <c r="M13" s="282">
        <v>2011</v>
      </c>
      <c r="N13" s="282" t="s">
        <v>0</v>
      </c>
      <c r="O13" s="282" t="s">
        <v>1</v>
      </c>
      <c r="P13" s="282">
        <v>2014</v>
      </c>
      <c r="Q13" s="282">
        <v>2015</v>
      </c>
      <c r="R13" s="282">
        <v>2016</v>
      </c>
      <c r="S13" s="282">
        <v>2017</v>
      </c>
      <c r="T13" s="282" t="s">
        <v>106</v>
      </c>
      <c r="U13" s="282" t="s">
        <v>168</v>
      </c>
      <c r="V13" s="101"/>
      <c r="W13" s="294" t="s">
        <v>202</v>
      </c>
      <c r="X13" s="295"/>
      <c r="Y13" s="295"/>
      <c r="Z13" s="295"/>
      <c r="AA13" s="231"/>
      <c r="AB13" s="241" t="s">
        <v>18</v>
      </c>
    </row>
    <row r="14" spans="1:29" s="105" customFormat="1" ht="14.25" customHeight="1">
      <c r="A14" s="239"/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101"/>
      <c r="W14" s="240" t="s">
        <v>172</v>
      </c>
      <c r="X14" s="240" t="s">
        <v>19</v>
      </c>
      <c r="Y14" s="240" t="s">
        <v>20</v>
      </c>
      <c r="Z14" s="240" t="s">
        <v>173</v>
      </c>
      <c r="AA14" s="104"/>
      <c r="AB14" s="240" t="s">
        <v>174</v>
      </c>
      <c r="AC14" s="101"/>
    </row>
    <row r="15" spans="1:29" ht="18.75" customHeight="1">
      <c r="A15" s="106" t="s">
        <v>44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8"/>
      <c r="N15" s="107"/>
      <c r="O15" s="107"/>
      <c r="P15" s="107"/>
      <c r="Q15" s="107"/>
      <c r="R15" s="107"/>
      <c r="S15" s="107"/>
      <c r="T15" s="107"/>
      <c r="U15" s="107"/>
      <c r="V15" s="109"/>
      <c r="W15" s="107"/>
      <c r="X15" s="107"/>
      <c r="Y15" s="107"/>
      <c r="Z15" s="107"/>
      <c r="AA15" s="110"/>
      <c r="AB15" s="107"/>
      <c r="AC15" s="111"/>
    </row>
    <row r="16" spans="1:29" ht="18.75" customHeight="1">
      <c r="A16" s="230" t="s">
        <v>24</v>
      </c>
      <c r="B16" s="113">
        <v>5812.23</v>
      </c>
      <c r="C16" s="113">
        <v>6211.93</v>
      </c>
      <c r="D16" s="113">
        <v>5885.26</v>
      </c>
      <c r="E16" s="113">
        <v>5934.47</v>
      </c>
      <c r="F16" s="113">
        <v>6210.7</v>
      </c>
      <c r="G16" s="113">
        <v>5785.37</v>
      </c>
      <c r="H16" s="113">
        <v>6052.18</v>
      </c>
      <c r="I16" s="113">
        <v>6139.16</v>
      </c>
      <c r="J16" s="113">
        <v>6516.22</v>
      </c>
      <c r="K16" s="113">
        <v>6082.73</v>
      </c>
      <c r="L16" s="113">
        <v>6331.81</v>
      </c>
      <c r="M16" s="113">
        <v>6281.63</v>
      </c>
      <c r="N16" s="113">
        <v>6430.16</v>
      </c>
      <c r="O16" s="113">
        <v>6706.68</v>
      </c>
      <c r="P16" s="113">
        <v>6745.04</v>
      </c>
      <c r="Q16" s="113">
        <v>7098.37</v>
      </c>
      <c r="R16" s="113">
        <v>6918.3</v>
      </c>
      <c r="S16" s="113">
        <v>7478.04</v>
      </c>
      <c r="T16" s="113">
        <v>7523.32</v>
      </c>
      <c r="U16" s="113">
        <v>7786.13</v>
      </c>
      <c r="V16" s="103"/>
      <c r="W16" s="110">
        <v>1.5507412574939927</v>
      </c>
      <c r="X16" s="110">
        <v>-9.2597124536952791E-2</v>
      </c>
      <c r="Y16" s="110">
        <v>1.8214663347793758</v>
      </c>
      <c r="Z16" s="110">
        <v>2.3239003864295782</v>
      </c>
      <c r="AA16" s="110"/>
      <c r="AB16" s="110">
        <v>3.4932715875438025</v>
      </c>
      <c r="AC16" s="111"/>
    </row>
    <row r="17" spans="1:29" ht="18.75" customHeight="1">
      <c r="A17" s="114" t="s">
        <v>169</v>
      </c>
      <c r="B17" s="113">
        <v>6495.1022422898413</v>
      </c>
      <c r="C17" s="113">
        <v>6744.7827769546475</v>
      </c>
      <c r="D17" s="113">
        <v>6734.0661388069966</v>
      </c>
      <c r="E17" s="113">
        <v>6560.7044928150362</v>
      </c>
      <c r="F17" s="113">
        <v>6942.4643594010804</v>
      </c>
      <c r="G17" s="113">
        <v>6440.4276174727611</v>
      </c>
      <c r="H17" s="113">
        <v>6536.1205736705424</v>
      </c>
      <c r="I17" s="113">
        <v>6330.1395425352839</v>
      </c>
      <c r="J17" s="113">
        <v>6612.3951603027972</v>
      </c>
      <c r="K17" s="113">
        <v>6481.775336995086</v>
      </c>
      <c r="L17" s="113">
        <v>6519.63621158979</v>
      </c>
      <c r="M17" s="113">
        <v>6414.5796033421466</v>
      </c>
      <c r="N17" s="113">
        <v>6310.5739658562707</v>
      </c>
      <c r="O17" s="113">
        <v>6434.0932623189829</v>
      </c>
      <c r="P17" s="113">
        <v>6734.7170381186743</v>
      </c>
      <c r="Q17" s="113">
        <v>7141.6433022898682</v>
      </c>
      <c r="R17" s="113">
        <v>6918.3</v>
      </c>
      <c r="S17" s="113">
        <v>7372.36</v>
      </c>
      <c r="T17" s="113">
        <v>7186.7900748859329</v>
      </c>
      <c r="U17" s="113">
        <v>7389.0681646597423</v>
      </c>
      <c r="V17" s="115"/>
      <c r="W17" s="110">
        <v>0.68100966609878633</v>
      </c>
      <c r="X17" s="110">
        <v>-0.16892622976073524</v>
      </c>
      <c r="Y17" s="110">
        <v>0.24477188790354987</v>
      </c>
      <c r="Z17" s="110">
        <v>1.4006411630502758</v>
      </c>
      <c r="AA17" s="110"/>
      <c r="AB17" s="110">
        <v>2.8145818601362151</v>
      </c>
      <c r="AC17" s="111"/>
    </row>
    <row r="18" spans="1:29" ht="18.75" customHeight="1">
      <c r="A18" s="230" t="s">
        <v>205</v>
      </c>
      <c r="B18" s="113">
        <v>89.486351148660347</v>
      </c>
      <c r="C18" s="113">
        <v>92.09977853141126</v>
      </c>
      <c r="D18" s="113">
        <v>87.395340032146308</v>
      </c>
      <c r="E18" s="113">
        <v>90.454767571061041</v>
      </c>
      <c r="F18" s="113">
        <v>89.45958781322129</v>
      </c>
      <c r="G18" s="113">
        <v>89.828973223833742</v>
      </c>
      <c r="H18" s="113">
        <v>92.595905044652937</v>
      </c>
      <c r="I18" s="113">
        <v>96.983012123950829</v>
      </c>
      <c r="J18" s="113">
        <v>98.545532171456117</v>
      </c>
      <c r="K18" s="113">
        <v>93.843579632920722</v>
      </c>
      <c r="L18" s="113">
        <v>97.119069139841031</v>
      </c>
      <c r="M18" s="113">
        <v>97.927383997653152</v>
      </c>
      <c r="N18" s="113">
        <v>101.89501041887404</v>
      </c>
      <c r="O18" s="113">
        <v>104.2365991067834</v>
      </c>
      <c r="P18" s="113">
        <v>100.15327981595807</v>
      </c>
      <c r="Q18" s="113">
        <v>99.394070797739317</v>
      </c>
      <c r="R18" s="113">
        <v>100</v>
      </c>
      <c r="S18" s="113">
        <v>101.43346228344792</v>
      </c>
      <c r="T18" s="113">
        <v>104.68261799228091</v>
      </c>
      <c r="U18" s="113">
        <v>105.37363882010611</v>
      </c>
      <c r="V18" s="103"/>
      <c r="W18" s="110">
        <v>0.86384869825959498</v>
      </c>
      <c r="X18" s="110">
        <v>7.6458263285283934E-2</v>
      </c>
      <c r="Y18" s="110">
        <v>1.5728445655389667</v>
      </c>
      <c r="Z18" s="110">
        <v>0.91050629738596012</v>
      </c>
      <c r="AA18" s="110"/>
      <c r="AB18" s="110">
        <v>0.6601103803844045</v>
      </c>
      <c r="AC18" s="111"/>
    </row>
    <row r="19" spans="1:29" ht="18.75" customHeight="1">
      <c r="A19" s="106" t="s">
        <v>45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9"/>
      <c r="W19" s="107"/>
      <c r="X19" s="107"/>
      <c r="Y19" s="107"/>
      <c r="Z19" s="107"/>
      <c r="AA19" s="110"/>
      <c r="AB19" s="107"/>
      <c r="AC19" s="111"/>
    </row>
    <row r="20" spans="1:29" ht="18.75" customHeight="1">
      <c r="A20" s="230" t="s">
        <v>24</v>
      </c>
      <c r="B20" s="113">
        <v>3088.9900000000007</v>
      </c>
      <c r="C20" s="113">
        <v>3378.9699999999993</v>
      </c>
      <c r="D20" s="113">
        <v>3235.1000000000004</v>
      </c>
      <c r="E20" s="113">
        <v>3252.65</v>
      </c>
      <c r="F20" s="113">
        <v>3362.5400000000004</v>
      </c>
      <c r="G20" s="113">
        <v>3273.7300000000005</v>
      </c>
      <c r="H20" s="113">
        <v>3316.0899999999997</v>
      </c>
      <c r="I20" s="113">
        <v>3649.2999999999997</v>
      </c>
      <c r="J20" s="113">
        <v>3871.64</v>
      </c>
      <c r="K20" s="113">
        <v>3625.4199999999996</v>
      </c>
      <c r="L20" s="113">
        <v>3826.27</v>
      </c>
      <c r="M20" s="113">
        <v>4166.079999999999</v>
      </c>
      <c r="N20" s="113">
        <v>4316.6499999999996</v>
      </c>
      <c r="O20" s="113">
        <v>4226.2299999999996</v>
      </c>
      <c r="P20" s="113">
        <v>4318.670000000001</v>
      </c>
      <c r="Q20" s="113">
        <v>4402.3</v>
      </c>
      <c r="R20" s="113">
        <v>4423.03</v>
      </c>
      <c r="S20" s="113">
        <v>4655.2300000000005</v>
      </c>
      <c r="T20" s="113">
        <v>4690.7</v>
      </c>
      <c r="U20" s="113">
        <v>4800.18</v>
      </c>
      <c r="V20" s="103"/>
      <c r="W20" s="110">
        <v>2.3471711083028479</v>
      </c>
      <c r="X20" s="110">
        <v>1.1684907538187961</v>
      </c>
      <c r="Y20" s="110">
        <v>3.1683656984953235</v>
      </c>
      <c r="Z20" s="110">
        <v>2.5515985632748928</v>
      </c>
      <c r="AA20" s="110"/>
      <c r="AB20" s="110">
        <v>2.3339800029846391</v>
      </c>
      <c r="AC20" s="111"/>
    </row>
    <row r="21" spans="1:29" ht="18.75" customHeight="1">
      <c r="A21" s="114" t="s">
        <v>169</v>
      </c>
      <c r="B21" s="113">
        <v>3663.66</v>
      </c>
      <c r="C21" s="113">
        <v>3890.39</v>
      </c>
      <c r="D21" s="113">
        <v>3733.66</v>
      </c>
      <c r="E21" s="113">
        <v>3683.18</v>
      </c>
      <c r="F21" s="113">
        <v>3881.17</v>
      </c>
      <c r="G21" s="113">
        <v>3795.91</v>
      </c>
      <c r="H21" s="113">
        <v>3725.4</v>
      </c>
      <c r="I21" s="113">
        <v>3762.89</v>
      </c>
      <c r="J21" s="113">
        <v>3789.52</v>
      </c>
      <c r="K21" s="113">
        <v>3825.69</v>
      </c>
      <c r="L21" s="113">
        <v>3891.29</v>
      </c>
      <c r="M21" s="113">
        <v>3896.4</v>
      </c>
      <c r="N21" s="113">
        <v>3842.87</v>
      </c>
      <c r="O21" s="113">
        <v>3896.04</v>
      </c>
      <c r="P21" s="113">
        <v>4179.38</v>
      </c>
      <c r="Q21" s="113">
        <v>4351.45</v>
      </c>
      <c r="R21" s="113">
        <v>4423.03</v>
      </c>
      <c r="S21" s="113">
        <v>4568.0200000000004</v>
      </c>
      <c r="T21" s="113">
        <v>4498.8500000000004</v>
      </c>
      <c r="U21" s="113">
        <v>4560.13</v>
      </c>
      <c r="V21" s="103"/>
      <c r="W21" s="110">
        <v>1.1587062447387275</v>
      </c>
      <c r="X21" s="110">
        <v>0.71175146672530776</v>
      </c>
      <c r="Y21" s="110">
        <v>0.49756478063358589</v>
      </c>
      <c r="Z21" s="110">
        <v>1.7779586884978604</v>
      </c>
      <c r="AA21" s="110"/>
      <c r="AB21" s="110">
        <v>1.3621258766129063</v>
      </c>
      <c r="AC21" s="111"/>
    </row>
    <row r="22" spans="1:29" ht="18.75" customHeight="1">
      <c r="A22" s="230" t="s">
        <v>205</v>
      </c>
      <c r="B22" s="113">
        <v>84.314319560221222</v>
      </c>
      <c r="C22" s="113">
        <v>86.854274250139426</v>
      </c>
      <c r="D22" s="113">
        <v>86.646882683479504</v>
      </c>
      <c r="E22" s="113">
        <v>88.310916110534919</v>
      </c>
      <c r="F22" s="113">
        <v>86.637276903614122</v>
      </c>
      <c r="G22" s="113">
        <v>86.243614838075729</v>
      </c>
      <c r="H22" s="113">
        <v>89.012991893487936</v>
      </c>
      <c r="I22" s="113">
        <v>96.981309578542024</v>
      </c>
      <c r="J22" s="113">
        <v>102.1670290696447</v>
      </c>
      <c r="K22" s="113">
        <v>94.765127336506609</v>
      </c>
      <c r="L22" s="113">
        <v>98.329088811165448</v>
      </c>
      <c r="M22" s="113">
        <v>106.92126065085716</v>
      </c>
      <c r="N22" s="113">
        <v>112.32880633484869</v>
      </c>
      <c r="O22" s="113">
        <v>108.47501565692343</v>
      </c>
      <c r="P22" s="113">
        <v>103.33279098813702</v>
      </c>
      <c r="Q22" s="113">
        <v>101.16857599191076</v>
      </c>
      <c r="R22" s="113">
        <v>100</v>
      </c>
      <c r="S22" s="113">
        <v>101.90914225419327</v>
      </c>
      <c r="T22" s="113">
        <v>104.26442313035554</v>
      </c>
      <c r="U22" s="113">
        <v>105.26410431281565</v>
      </c>
      <c r="V22" s="109"/>
      <c r="W22" s="110">
        <v>1.1748517825927784</v>
      </c>
      <c r="X22" s="110">
        <v>0.45351141295997266</v>
      </c>
      <c r="Y22" s="110">
        <v>2.6575777469748374</v>
      </c>
      <c r="Z22" s="110">
        <v>0.76012516339105662</v>
      </c>
      <c r="AA22" s="110"/>
      <c r="AB22" s="110">
        <v>0.95879414324315293</v>
      </c>
      <c r="AC22" s="111"/>
    </row>
    <row r="23" spans="1:29" ht="18.75" customHeight="1">
      <c r="A23" s="106" t="s">
        <v>46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9"/>
      <c r="W23" s="107"/>
      <c r="X23" s="107"/>
      <c r="Y23" s="107"/>
      <c r="Z23" s="107"/>
      <c r="AA23" s="110"/>
      <c r="AB23" s="107"/>
      <c r="AC23" s="111"/>
    </row>
    <row r="24" spans="1:29" ht="18.75" customHeight="1">
      <c r="A24" s="230" t="s">
        <v>24</v>
      </c>
      <c r="B24" s="113">
        <v>2723.24</v>
      </c>
      <c r="C24" s="113">
        <v>2832.96</v>
      </c>
      <c r="D24" s="113">
        <v>2650.16</v>
      </c>
      <c r="E24" s="113">
        <v>2681.82</v>
      </c>
      <c r="F24" s="113">
        <v>2848.16</v>
      </c>
      <c r="G24" s="113">
        <v>2511.64</v>
      </c>
      <c r="H24" s="113">
        <v>2736.09</v>
      </c>
      <c r="I24" s="113">
        <v>2489.86</v>
      </c>
      <c r="J24" s="113">
        <v>2644.58</v>
      </c>
      <c r="K24" s="113">
        <v>2457.31</v>
      </c>
      <c r="L24" s="113">
        <v>2505.54</v>
      </c>
      <c r="M24" s="113">
        <v>2115.5500000000002</v>
      </c>
      <c r="N24" s="113">
        <v>2113.5100000000002</v>
      </c>
      <c r="O24" s="113">
        <v>2480.4499999999998</v>
      </c>
      <c r="P24" s="113">
        <v>2426.37</v>
      </c>
      <c r="Q24" s="113">
        <v>2696.07</v>
      </c>
      <c r="R24" s="113">
        <v>2495.27</v>
      </c>
      <c r="S24" s="113">
        <v>2822.81</v>
      </c>
      <c r="T24" s="113">
        <v>2832.62</v>
      </c>
      <c r="U24" s="113">
        <v>2961.71</v>
      </c>
      <c r="V24" s="116"/>
      <c r="W24" s="110">
        <v>0.44279036037702113</v>
      </c>
      <c r="X24" s="110">
        <v>-1.6047134834109023</v>
      </c>
      <c r="Y24" s="110">
        <v>-4.8621097439782712E-2</v>
      </c>
      <c r="Z24" s="110">
        <v>1.8758495720935464</v>
      </c>
      <c r="AA24" s="110"/>
      <c r="AB24" s="110">
        <v>4.5572650055425772</v>
      </c>
      <c r="AC24" s="111"/>
    </row>
    <row r="25" spans="1:29" ht="18.75" customHeight="1">
      <c r="A25" s="114" t="s">
        <v>169</v>
      </c>
      <c r="B25" s="113">
        <v>2847.4798690825523</v>
      </c>
      <c r="C25" s="113">
        <v>2881.2116373352965</v>
      </c>
      <c r="D25" s="113">
        <v>3009.6221271868844</v>
      </c>
      <c r="E25" s="113">
        <v>2887.2344311055417</v>
      </c>
      <c r="F25" s="113">
        <v>3070.7616079744444</v>
      </c>
      <c r="G25" s="113">
        <v>2666.1834615948833</v>
      </c>
      <c r="H25" s="113">
        <v>2821.9843513156561</v>
      </c>
      <c r="I25" s="113">
        <v>2590.8491572504608</v>
      </c>
      <c r="J25" s="113">
        <v>2848.814430227239</v>
      </c>
      <c r="K25" s="113">
        <v>2670.3501422662976</v>
      </c>
      <c r="L25" s="113">
        <v>2641.400547876508</v>
      </c>
      <c r="M25" s="113">
        <v>2528.5458623994532</v>
      </c>
      <c r="N25" s="113">
        <v>2475.2271363368977</v>
      </c>
      <c r="O25" s="113">
        <v>2552.6749698110516</v>
      </c>
      <c r="P25" s="113">
        <v>2558.8599671174134</v>
      </c>
      <c r="Q25" s="113">
        <v>2801.1552796399164</v>
      </c>
      <c r="R25" s="113">
        <v>2495.27</v>
      </c>
      <c r="S25" s="113">
        <v>2804.34</v>
      </c>
      <c r="T25" s="113">
        <v>2687.3703875925057</v>
      </c>
      <c r="U25" s="113">
        <v>2799.3481067526977</v>
      </c>
      <c r="V25" s="117"/>
      <c r="W25" s="110">
        <v>-8.9684893643837693E-2</v>
      </c>
      <c r="X25" s="110">
        <v>-1.3071083982995391</v>
      </c>
      <c r="Y25" s="110">
        <v>-0.18660063701246843</v>
      </c>
      <c r="Z25" s="110">
        <v>0.64738972230558023</v>
      </c>
      <c r="AA25" s="110"/>
      <c r="AB25" s="110">
        <v>4.166813762523736</v>
      </c>
      <c r="AC25" s="111"/>
    </row>
    <row r="26" spans="1:29" ht="18.75" customHeight="1">
      <c r="A26" s="230" t="s">
        <v>205</v>
      </c>
      <c r="B26" s="113">
        <v>95.63684820280811</v>
      </c>
      <c r="C26" s="113">
        <v>98.325300484350322</v>
      </c>
      <c r="D26" s="113">
        <v>88.05623722859599</v>
      </c>
      <c r="E26" s="113">
        <v>92.885425967059859</v>
      </c>
      <c r="F26" s="113">
        <v>92.750931645218841</v>
      </c>
      <c r="G26" s="113">
        <v>94.203569866027266</v>
      </c>
      <c r="H26" s="113">
        <v>96.956242819857934</v>
      </c>
      <c r="I26" s="113">
        <v>96.102082710302</v>
      </c>
      <c r="J26" s="113">
        <v>92.830897370491485</v>
      </c>
      <c r="K26" s="113">
        <v>92.022014682857559</v>
      </c>
      <c r="L26" s="113">
        <v>94.856495809174803</v>
      </c>
      <c r="M26" s="113">
        <v>83.666665155618631</v>
      </c>
      <c r="N26" s="113">
        <v>85.386507321820787</v>
      </c>
      <c r="O26" s="113">
        <v>97.170616288199128</v>
      </c>
      <c r="P26" s="113">
        <v>94.82230490062085</v>
      </c>
      <c r="Q26" s="113">
        <v>96.248502166098234</v>
      </c>
      <c r="R26" s="113">
        <v>100</v>
      </c>
      <c r="S26" s="113">
        <v>100.65862199305361</v>
      </c>
      <c r="T26" s="113">
        <v>105.40489740744732</v>
      </c>
      <c r="U26" s="113">
        <v>105.79998939237483</v>
      </c>
      <c r="V26" s="109"/>
      <c r="W26" s="110">
        <v>0.53295323256066229</v>
      </c>
      <c r="X26" s="110">
        <v>-0.30154662638968155</v>
      </c>
      <c r="Y26" s="110">
        <v>0.1382374916126361</v>
      </c>
      <c r="Z26" s="110">
        <v>1.2205580822089779</v>
      </c>
      <c r="AA26" s="110"/>
      <c r="AB26" s="110">
        <v>0.37483266398928144</v>
      </c>
      <c r="AC26" s="111"/>
    </row>
    <row r="27" spans="1:29" ht="18.75" customHeight="1">
      <c r="A27" s="106" t="s">
        <v>110</v>
      </c>
      <c r="B27" s="107">
        <v>425.75</v>
      </c>
      <c r="C27" s="107">
        <v>427.41300000000001</v>
      </c>
      <c r="D27" s="107">
        <v>406.50200000000001</v>
      </c>
      <c r="E27" s="107">
        <v>403.44099999999997</v>
      </c>
      <c r="F27" s="107">
        <v>380.74599999999998</v>
      </c>
      <c r="G27" s="107">
        <v>370.75400000000002</v>
      </c>
      <c r="H27" s="107">
        <v>360.34699999999998</v>
      </c>
      <c r="I27" s="107">
        <v>351.416</v>
      </c>
      <c r="J27" s="107">
        <v>343.37700000000001</v>
      </c>
      <c r="K27" s="107">
        <v>337.99</v>
      </c>
      <c r="L27" s="107">
        <v>309.51100000000002</v>
      </c>
      <c r="M27" s="107">
        <v>299.14299999999997</v>
      </c>
      <c r="N27" s="107">
        <v>296.23099999999999</v>
      </c>
      <c r="O27" s="107">
        <v>281.495</v>
      </c>
      <c r="P27" s="107">
        <v>265.19900000000001</v>
      </c>
      <c r="Q27" s="107">
        <v>258.279</v>
      </c>
      <c r="R27" s="107">
        <v>251.02600000000001</v>
      </c>
      <c r="S27" s="107">
        <v>239.98099999999999</v>
      </c>
      <c r="T27" s="107">
        <v>238.28</v>
      </c>
      <c r="U27" s="107">
        <v>233.94</v>
      </c>
      <c r="V27" s="116"/>
      <c r="W27" s="107">
        <v>-3.1023713311633672</v>
      </c>
      <c r="X27" s="107">
        <v>-2.7283600938915686</v>
      </c>
      <c r="Y27" s="107">
        <v>-3.5464873047908352</v>
      </c>
      <c r="Z27" s="107">
        <v>-3.062448892425329</v>
      </c>
      <c r="AA27" s="110"/>
      <c r="AB27" s="107">
        <v>-1.8213866039953013</v>
      </c>
      <c r="AC27" s="111"/>
    </row>
    <row r="28" spans="1:29" ht="17.25" customHeight="1">
      <c r="A28" s="230" t="s">
        <v>32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6"/>
      <c r="W28" s="121"/>
      <c r="X28" s="121"/>
      <c r="Y28" s="121"/>
      <c r="Z28" s="121"/>
      <c r="AA28" s="110"/>
      <c r="AB28" s="121"/>
      <c r="AC28" s="111"/>
    </row>
    <row r="29" spans="1:29" ht="17.25" customHeight="1">
      <c r="A29" s="285" t="s">
        <v>175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30"/>
      <c r="S29" s="230"/>
      <c r="T29" s="230"/>
      <c r="U29" s="230"/>
      <c r="V29" s="116"/>
      <c r="W29" s="121"/>
      <c r="X29" s="121"/>
      <c r="Y29" s="121"/>
      <c r="Z29" s="121"/>
      <c r="AA29" s="110"/>
      <c r="AB29" s="121"/>
      <c r="AC29" s="111"/>
    </row>
    <row r="30" spans="1:29" ht="17.25" customHeight="1">
      <c r="A30" s="143" t="s">
        <v>176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116"/>
      <c r="W30" s="121"/>
      <c r="X30" s="121"/>
      <c r="Y30" s="121"/>
      <c r="Z30" s="121"/>
      <c r="AA30" s="110"/>
      <c r="AB30" s="121"/>
      <c r="AC30" s="111"/>
    </row>
    <row r="31" spans="1:29" ht="17.25" customHeight="1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116"/>
      <c r="W31" s="121"/>
      <c r="X31" s="121"/>
      <c r="Y31" s="121"/>
      <c r="Z31" s="121"/>
      <c r="AA31" s="110"/>
      <c r="AB31" s="121"/>
      <c r="AC31" s="111"/>
    </row>
    <row r="32" spans="1:29" ht="40.5" customHeight="1">
      <c r="A32" s="280" t="s">
        <v>212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99"/>
      <c r="R32" s="100"/>
      <c r="S32" s="100"/>
      <c r="T32" s="100"/>
      <c r="U32" s="100"/>
      <c r="V32" s="116"/>
      <c r="W32" s="121"/>
      <c r="X32" s="121"/>
      <c r="Y32" s="121"/>
      <c r="Z32" s="121"/>
      <c r="AA32" s="110"/>
      <c r="AB32" s="121"/>
      <c r="AC32" s="111"/>
    </row>
    <row r="33" spans="1:29" ht="32.25" customHeight="1">
      <c r="A33" s="238"/>
      <c r="B33" s="282">
        <v>2000</v>
      </c>
      <c r="C33" s="282">
        <v>2001</v>
      </c>
      <c r="D33" s="282">
        <v>2002</v>
      </c>
      <c r="E33" s="282">
        <v>2003</v>
      </c>
      <c r="F33" s="282">
        <v>2004</v>
      </c>
      <c r="G33" s="282">
        <v>2005</v>
      </c>
      <c r="H33" s="282">
        <v>2006</v>
      </c>
      <c r="I33" s="282">
        <v>2007</v>
      </c>
      <c r="J33" s="282">
        <v>2008</v>
      </c>
      <c r="K33" s="282">
        <v>2009</v>
      </c>
      <c r="L33" s="282">
        <v>2010</v>
      </c>
      <c r="M33" s="282">
        <v>2011</v>
      </c>
      <c r="N33" s="282" t="s">
        <v>0</v>
      </c>
      <c r="O33" s="282" t="s">
        <v>1</v>
      </c>
      <c r="P33" s="282">
        <v>2014</v>
      </c>
      <c r="Q33" s="282">
        <v>2015</v>
      </c>
      <c r="R33" s="282">
        <v>2016</v>
      </c>
      <c r="S33" s="282">
        <v>2017</v>
      </c>
      <c r="T33" s="282" t="s">
        <v>106</v>
      </c>
      <c r="U33" s="101"/>
      <c r="V33" s="101"/>
      <c r="W33" s="294" t="s">
        <v>202</v>
      </c>
      <c r="X33" s="295"/>
      <c r="Y33" s="295"/>
      <c r="Z33" s="295"/>
      <c r="AA33" s="231"/>
      <c r="AB33" s="241" t="s">
        <v>18</v>
      </c>
    </row>
    <row r="34" spans="1:29" s="105" customFormat="1" ht="14.25" customHeight="1">
      <c r="A34" s="239"/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101"/>
      <c r="V34" s="101"/>
      <c r="W34" s="240" t="s">
        <v>107</v>
      </c>
      <c r="X34" s="240" t="s">
        <v>19</v>
      </c>
      <c r="Y34" s="240" t="s">
        <v>20</v>
      </c>
      <c r="Z34" s="240" t="s">
        <v>108</v>
      </c>
      <c r="AA34" s="104"/>
      <c r="AB34" s="240" t="s">
        <v>109</v>
      </c>
      <c r="AC34" s="101"/>
    </row>
    <row r="35" spans="1:29" ht="18.75" customHeight="1">
      <c r="A35" s="106" t="s">
        <v>47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10"/>
      <c r="R35" s="110"/>
      <c r="S35" s="110"/>
      <c r="T35" s="110"/>
      <c r="U35" s="110"/>
      <c r="V35" s="109"/>
      <c r="W35" s="107"/>
      <c r="X35" s="107"/>
      <c r="Y35" s="107"/>
      <c r="Z35" s="107"/>
      <c r="AA35" s="110"/>
      <c r="AB35" s="107"/>
      <c r="AC35" s="111"/>
    </row>
    <row r="36" spans="1:29" ht="18.75" customHeight="1">
      <c r="A36" s="236" t="s">
        <v>24</v>
      </c>
      <c r="B36" s="123">
        <v>809.56000000000006</v>
      </c>
      <c r="C36" s="123">
        <v>897.23000000000013</v>
      </c>
      <c r="D36" s="123">
        <v>876.23</v>
      </c>
      <c r="E36" s="123">
        <v>859.3900000000001</v>
      </c>
      <c r="F36" s="123">
        <v>939.63000000000011</v>
      </c>
      <c r="G36" s="123">
        <v>825.07</v>
      </c>
      <c r="H36" s="123">
        <v>839.31</v>
      </c>
      <c r="I36" s="123">
        <v>807.37</v>
      </c>
      <c r="J36" s="123">
        <v>889.12999999999988</v>
      </c>
      <c r="K36" s="123">
        <v>783.37000000000012</v>
      </c>
      <c r="L36" s="123">
        <v>837.41</v>
      </c>
      <c r="M36" s="123">
        <v>833.56</v>
      </c>
      <c r="N36" s="123">
        <v>790.18</v>
      </c>
      <c r="O36" s="123">
        <v>810.92000000000007</v>
      </c>
      <c r="P36" s="123">
        <v>874.15</v>
      </c>
      <c r="Q36" s="123">
        <v>968.28</v>
      </c>
      <c r="R36" s="123">
        <v>944.53</v>
      </c>
      <c r="S36" s="123">
        <v>1042.81</v>
      </c>
      <c r="T36" s="123">
        <v>1022.95</v>
      </c>
      <c r="U36" s="113"/>
      <c r="V36" s="103"/>
      <c r="W36" s="122">
        <v>1.3082334577855237</v>
      </c>
      <c r="X36" s="122">
        <v>0.3802680115170487</v>
      </c>
      <c r="Y36" s="122">
        <v>0.29735249846991607</v>
      </c>
      <c r="Z36" s="122">
        <v>2.5332050368039649</v>
      </c>
      <c r="AA36" s="110"/>
      <c r="AB36" s="122">
        <v>-1.904469654107642</v>
      </c>
      <c r="AC36" s="111"/>
    </row>
    <row r="37" spans="1:29" ht="18.75" customHeight="1">
      <c r="A37" s="124" t="s">
        <v>169</v>
      </c>
      <c r="B37" s="118">
        <v>1005.47</v>
      </c>
      <c r="C37" s="118">
        <v>1105.76</v>
      </c>
      <c r="D37" s="118">
        <v>1031.76</v>
      </c>
      <c r="E37" s="118">
        <v>995.38</v>
      </c>
      <c r="F37" s="118">
        <v>1079.46</v>
      </c>
      <c r="G37" s="118">
        <v>918.23</v>
      </c>
      <c r="H37" s="118">
        <v>896.03</v>
      </c>
      <c r="I37" s="118">
        <v>851</v>
      </c>
      <c r="J37" s="118">
        <v>943.38</v>
      </c>
      <c r="K37" s="118">
        <v>824.79</v>
      </c>
      <c r="L37" s="118">
        <v>860.7</v>
      </c>
      <c r="M37" s="118">
        <v>841.5</v>
      </c>
      <c r="N37" s="118">
        <v>801.49</v>
      </c>
      <c r="O37" s="118">
        <v>816.51</v>
      </c>
      <c r="P37" s="118">
        <v>862.79</v>
      </c>
      <c r="Q37" s="118">
        <v>963.75</v>
      </c>
      <c r="R37" s="118">
        <v>944.53</v>
      </c>
      <c r="S37" s="118">
        <v>1013.5</v>
      </c>
      <c r="T37" s="118">
        <v>977.56</v>
      </c>
      <c r="U37" s="113"/>
      <c r="V37" s="103"/>
      <c r="W37" s="119">
        <v>-0.15627055806914925</v>
      </c>
      <c r="X37" s="119">
        <v>-1.7988729683353966</v>
      </c>
      <c r="Y37" s="119">
        <v>-1.2857011738428015</v>
      </c>
      <c r="Z37" s="119">
        <v>1.6041512848379069</v>
      </c>
      <c r="AA37" s="110"/>
      <c r="AB37" s="119">
        <v>-3.5461272816970943</v>
      </c>
      <c r="AC37" s="111"/>
    </row>
    <row r="38" spans="1:29">
      <c r="A38" s="230" t="s">
        <v>32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16"/>
      <c r="W38" s="121"/>
      <c r="X38" s="121"/>
      <c r="Y38" s="121"/>
      <c r="Z38" s="121"/>
      <c r="AA38" s="110"/>
      <c r="AB38" s="121"/>
      <c r="AC38" s="111"/>
    </row>
    <row r="39" spans="1:29">
      <c r="A39" s="285" t="s">
        <v>175</v>
      </c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30"/>
      <c r="S39" s="230"/>
      <c r="T39" s="230"/>
      <c r="U39" s="230"/>
      <c r="V39" s="116"/>
      <c r="W39" s="121"/>
      <c r="X39" s="121"/>
      <c r="Y39" s="121"/>
      <c r="Z39" s="121"/>
      <c r="AA39" s="110"/>
      <c r="AB39" s="121"/>
      <c r="AC39" s="111"/>
    </row>
    <row r="40" spans="1:29" ht="15.75" customHeight="1">
      <c r="A40" s="143" t="s">
        <v>176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120"/>
      <c r="S40" s="120"/>
      <c r="T40" s="120"/>
      <c r="U40" s="120"/>
      <c r="V40" s="116"/>
      <c r="W40" s="121"/>
      <c r="X40" s="121"/>
      <c r="Y40" s="121"/>
      <c r="Z40" s="121"/>
      <c r="AA40" s="110"/>
      <c r="AB40" s="121"/>
      <c r="AC40" s="111"/>
    </row>
    <row r="41" spans="1:29">
      <c r="A41" s="23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16"/>
      <c r="W41" s="121"/>
      <c r="X41" s="121"/>
      <c r="Y41" s="121"/>
      <c r="Z41" s="121"/>
      <c r="AA41" s="110"/>
      <c r="AB41" s="121"/>
      <c r="AC41" s="111"/>
    </row>
    <row r="42" spans="1:29" ht="40.5" customHeight="1">
      <c r="A42" s="280" t="s">
        <v>213</v>
      </c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100"/>
      <c r="S42" s="100"/>
      <c r="T42" s="100"/>
      <c r="U42" s="100"/>
    </row>
    <row r="43" spans="1:29" ht="32.25" customHeight="1">
      <c r="A43" s="238"/>
      <c r="B43" s="282">
        <v>2000</v>
      </c>
      <c r="C43" s="282">
        <v>2001</v>
      </c>
      <c r="D43" s="282">
        <v>2002</v>
      </c>
      <c r="E43" s="282">
        <v>2003</v>
      </c>
      <c r="F43" s="282">
        <v>2004</v>
      </c>
      <c r="G43" s="282">
        <v>2005</v>
      </c>
      <c r="H43" s="282">
        <v>2006</v>
      </c>
      <c r="I43" s="282">
        <v>2007</v>
      </c>
      <c r="J43" s="282">
        <v>2008</v>
      </c>
      <c r="K43" s="282">
        <v>2009</v>
      </c>
      <c r="L43" s="282">
        <v>2010</v>
      </c>
      <c r="M43" s="282">
        <v>2011</v>
      </c>
      <c r="N43" s="282" t="s">
        <v>0</v>
      </c>
      <c r="O43" s="282" t="s">
        <v>1</v>
      </c>
      <c r="P43" s="282">
        <v>2014</v>
      </c>
      <c r="Q43" s="282">
        <v>2015</v>
      </c>
      <c r="R43" s="282">
        <v>2016</v>
      </c>
      <c r="S43" s="282">
        <v>2017</v>
      </c>
      <c r="T43" s="282" t="s">
        <v>106</v>
      </c>
      <c r="U43" s="282" t="s">
        <v>168</v>
      </c>
      <c r="V43" s="101"/>
      <c r="W43" s="294" t="s">
        <v>202</v>
      </c>
      <c r="X43" s="295"/>
      <c r="Y43" s="295"/>
      <c r="Z43" s="295"/>
      <c r="AA43" s="231"/>
      <c r="AB43" s="241" t="s">
        <v>18</v>
      </c>
    </row>
    <row r="44" spans="1:29" s="105" customFormat="1" ht="14.25" customHeight="1">
      <c r="A44" s="239"/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101"/>
      <c r="W44" s="240" t="s">
        <v>172</v>
      </c>
      <c r="X44" s="240" t="s">
        <v>19</v>
      </c>
      <c r="Y44" s="240" t="s">
        <v>20</v>
      </c>
      <c r="Z44" s="240" t="s">
        <v>173</v>
      </c>
      <c r="AA44" s="104"/>
      <c r="AB44" s="240" t="s">
        <v>174</v>
      </c>
      <c r="AC44" s="101"/>
    </row>
    <row r="45" spans="1:29" ht="18.75" customHeight="1">
      <c r="A45" s="125" t="s">
        <v>48</v>
      </c>
      <c r="B45" s="123">
        <v>6161.6099999999988</v>
      </c>
      <c r="C45" s="123">
        <v>6598.76</v>
      </c>
      <c r="D45" s="123">
        <v>6284.34</v>
      </c>
      <c r="E45" s="123">
        <v>6386</v>
      </c>
      <c r="F45" s="123">
        <v>6734.0300000000007</v>
      </c>
      <c r="G45" s="123">
        <v>6245.6</v>
      </c>
      <c r="H45" s="123">
        <v>6348.4099999999989</v>
      </c>
      <c r="I45" s="123">
        <v>6374.4</v>
      </c>
      <c r="J45" s="123">
        <v>6711.3199999999988</v>
      </c>
      <c r="K45" s="123">
        <v>6306.9000000000005</v>
      </c>
      <c r="L45" s="123">
        <v>6562.4199999999992</v>
      </c>
      <c r="M45" s="123">
        <v>6544.02</v>
      </c>
      <c r="N45" s="123">
        <v>6620.0700000000006</v>
      </c>
      <c r="O45" s="123">
        <v>6879.9</v>
      </c>
      <c r="P45" s="123">
        <v>6914.83</v>
      </c>
      <c r="Q45" s="123">
        <v>7280.9400000000005</v>
      </c>
      <c r="R45" s="123">
        <v>7094.87</v>
      </c>
      <c r="S45" s="123">
        <v>7639.07</v>
      </c>
      <c r="T45" s="123">
        <v>7692.28</v>
      </c>
      <c r="U45" s="123">
        <v>7959.5099999999993</v>
      </c>
      <c r="W45" s="122">
        <v>1.3566428132489872</v>
      </c>
      <c r="X45" s="122">
        <v>0.27114912190071561</v>
      </c>
      <c r="Y45" s="122">
        <v>0.99455760564197693</v>
      </c>
      <c r="Z45" s="122">
        <v>2.1676937456639678</v>
      </c>
      <c r="AA45" s="110"/>
      <c r="AB45" s="122">
        <v>3.4740025064090179</v>
      </c>
    </row>
    <row r="46" spans="1:29" ht="18.75" customHeight="1">
      <c r="A46" s="126" t="s">
        <v>49</v>
      </c>
      <c r="B46" s="127">
        <v>3572.3899999999994</v>
      </c>
      <c r="C46" s="127">
        <v>3842.2599999999998</v>
      </c>
      <c r="D46" s="127">
        <v>3633.62</v>
      </c>
      <c r="E46" s="127">
        <v>3729.36</v>
      </c>
      <c r="F46" s="127">
        <v>3891.5600000000009</v>
      </c>
      <c r="G46" s="127">
        <v>3311.6</v>
      </c>
      <c r="H46" s="127">
        <v>3550.1699999999992</v>
      </c>
      <c r="I46" s="127">
        <v>3423.57</v>
      </c>
      <c r="J46" s="127">
        <v>3524.62</v>
      </c>
      <c r="K46" s="127">
        <v>3435.1800000000003</v>
      </c>
      <c r="L46" s="127">
        <v>3666.41</v>
      </c>
      <c r="M46" s="127">
        <v>3556.6099999999997</v>
      </c>
      <c r="N46" s="127">
        <v>3538.87</v>
      </c>
      <c r="O46" s="127">
        <v>3828.2899999999995</v>
      </c>
      <c r="P46" s="127">
        <v>3721.7799999999997</v>
      </c>
      <c r="Q46" s="127">
        <v>4126.29</v>
      </c>
      <c r="R46" s="127">
        <v>4050.32</v>
      </c>
      <c r="S46" s="127">
        <v>4388.8999999999996</v>
      </c>
      <c r="T46" s="127">
        <v>4444.4800000000005</v>
      </c>
      <c r="U46" s="127">
        <v>4624.1599999999989</v>
      </c>
      <c r="W46" s="107">
        <v>1.3674755371998693</v>
      </c>
      <c r="X46" s="107">
        <v>-1.5046332177991117</v>
      </c>
      <c r="Y46" s="107">
        <v>2.0564907713007452</v>
      </c>
      <c r="Z46" s="107">
        <v>2.6122218747912207</v>
      </c>
      <c r="AA46" s="110"/>
      <c r="AB46" s="107">
        <v>4.0427676578587022</v>
      </c>
    </row>
    <row r="47" spans="1:29" ht="18.75" customHeight="1">
      <c r="A47" s="63" t="s">
        <v>50</v>
      </c>
      <c r="B47" s="113">
        <v>419.19000000000005</v>
      </c>
      <c r="C47" s="113">
        <v>437.65</v>
      </c>
      <c r="D47" s="113">
        <v>427.26</v>
      </c>
      <c r="E47" s="113">
        <v>391.28999999999996</v>
      </c>
      <c r="F47" s="113">
        <v>420.24</v>
      </c>
      <c r="G47" s="113">
        <v>190.89000000000001</v>
      </c>
      <c r="H47" s="113">
        <v>224.89</v>
      </c>
      <c r="I47" s="113">
        <v>271.38</v>
      </c>
      <c r="J47" s="113">
        <v>304.65999999999991</v>
      </c>
      <c r="K47" s="113">
        <v>227.07999999999998</v>
      </c>
      <c r="L47" s="113">
        <v>253.94000000000003</v>
      </c>
      <c r="M47" s="113">
        <v>291.47000000000003</v>
      </c>
      <c r="N47" s="113">
        <v>329.29999999999995</v>
      </c>
      <c r="O47" s="113">
        <v>289.74</v>
      </c>
      <c r="P47" s="113">
        <v>279.18</v>
      </c>
      <c r="Q47" s="113">
        <v>277.12999999999994</v>
      </c>
      <c r="R47" s="113">
        <v>247.65</v>
      </c>
      <c r="S47" s="113">
        <v>235.64999999999998</v>
      </c>
      <c r="T47" s="113">
        <v>237.62</v>
      </c>
      <c r="U47" s="113">
        <v>241.98</v>
      </c>
      <c r="W47" s="110">
        <v>-2.850526687167787</v>
      </c>
      <c r="X47" s="110">
        <v>-14.557400499149708</v>
      </c>
      <c r="Y47" s="110">
        <v>5.8740648697183762</v>
      </c>
      <c r="Z47" s="110">
        <v>-0.534598580950707</v>
      </c>
      <c r="AA47" s="110"/>
      <c r="AB47" s="110">
        <v>1.8348623853210948</v>
      </c>
    </row>
    <row r="48" spans="1:29" ht="18.75" customHeight="1">
      <c r="A48" s="63" t="s">
        <v>51</v>
      </c>
      <c r="B48" s="113">
        <v>115.12</v>
      </c>
      <c r="C48" s="113">
        <v>107.10000000000001</v>
      </c>
      <c r="D48" s="113">
        <v>145.03</v>
      </c>
      <c r="E48" s="113">
        <v>113.68</v>
      </c>
      <c r="F48" s="113">
        <v>102.92</v>
      </c>
      <c r="G48" s="113">
        <v>77.8</v>
      </c>
      <c r="H48" s="113">
        <v>57.180000000000007</v>
      </c>
      <c r="I48" s="113">
        <v>49.31</v>
      </c>
      <c r="J48" s="113">
        <v>42.12</v>
      </c>
      <c r="K48" s="113">
        <v>29.989999999999995</v>
      </c>
      <c r="L48" s="113">
        <v>36.050000000000004</v>
      </c>
      <c r="M48" s="113">
        <v>34.43</v>
      </c>
      <c r="N48" s="113">
        <v>41.23</v>
      </c>
      <c r="O48" s="113">
        <v>32.97</v>
      </c>
      <c r="P48" s="113">
        <v>37.1</v>
      </c>
      <c r="Q48" s="113">
        <v>55.59</v>
      </c>
      <c r="R48" s="113">
        <v>54.820000000000007</v>
      </c>
      <c r="S48" s="113">
        <v>62.21</v>
      </c>
      <c r="T48" s="113">
        <v>61.159999999999989</v>
      </c>
      <c r="U48" s="113">
        <v>65.42</v>
      </c>
      <c r="W48" s="110">
        <v>-2.9306564640723787</v>
      </c>
      <c r="X48" s="110">
        <v>-7.5374720027990172</v>
      </c>
      <c r="Y48" s="110">
        <v>-14.259673216150315</v>
      </c>
      <c r="Z48" s="110">
        <v>6.8454767361674662</v>
      </c>
      <c r="AA48" s="110"/>
      <c r="AB48" s="110">
        <v>6.9653368214519507</v>
      </c>
    </row>
    <row r="49" spans="1:28" ht="18.75" customHeight="1">
      <c r="A49" s="63" t="s">
        <v>52</v>
      </c>
      <c r="B49" s="113">
        <v>312.8</v>
      </c>
      <c r="C49" s="113">
        <v>311.74</v>
      </c>
      <c r="D49" s="113">
        <v>315.70999999999998</v>
      </c>
      <c r="E49" s="113">
        <v>315.44</v>
      </c>
      <c r="F49" s="113">
        <v>318.26</v>
      </c>
      <c r="G49" s="113">
        <v>240.11</v>
      </c>
      <c r="H49" s="113">
        <v>277.2</v>
      </c>
      <c r="I49" s="113">
        <v>310.06</v>
      </c>
      <c r="J49" s="113">
        <v>298.48</v>
      </c>
      <c r="K49" s="113">
        <v>254.36</v>
      </c>
      <c r="L49" s="113">
        <v>282.14</v>
      </c>
      <c r="M49" s="113">
        <v>290.47999999999996</v>
      </c>
      <c r="N49" s="113">
        <v>293.25</v>
      </c>
      <c r="O49" s="113">
        <v>265.5</v>
      </c>
      <c r="P49" s="113">
        <v>284.45</v>
      </c>
      <c r="Q49" s="113">
        <v>270.77</v>
      </c>
      <c r="R49" s="113">
        <v>271.07</v>
      </c>
      <c r="S49" s="113">
        <v>231.62</v>
      </c>
      <c r="T49" s="113">
        <v>264.2</v>
      </c>
      <c r="U49" s="113">
        <v>248.48</v>
      </c>
      <c r="W49" s="110">
        <v>-1.204277457665226</v>
      </c>
      <c r="X49" s="110">
        <v>-5.1518857692842701</v>
      </c>
      <c r="Y49" s="110">
        <v>3.2787285736475935</v>
      </c>
      <c r="Z49" s="110">
        <v>-1.4016512385159774</v>
      </c>
      <c r="AA49" s="110"/>
      <c r="AB49" s="110">
        <v>-5.9500378501135502</v>
      </c>
    </row>
    <row r="50" spans="1:28" ht="18.75" customHeight="1">
      <c r="A50" s="63" t="s">
        <v>53</v>
      </c>
      <c r="B50" s="113">
        <v>785.31</v>
      </c>
      <c r="C50" s="113">
        <v>912.82</v>
      </c>
      <c r="D50" s="113">
        <v>949.49</v>
      </c>
      <c r="E50" s="113">
        <v>969.07</v>
      </c>
      <c r="F50" s="113">
        <v>968.80000000000007</v>
      </c>
      <c r="G50" s="113">
        <v>893.62999999999988</v>
      </c>
      <c r="H50" s="113">
        <v>921.79</v>
      </c>
      <c r="I50" s="113">
        <v>937.7399999999999</v>
      </c>
      <c r="J50" s="113">
        <v>1006.97</v>
      </c>
      <c r="K50" s="113">
        <v>1067.6000000000001</v>
      </c>
      <c r="L50" s="113">
        <v>1097.79</v>
      </c>
      <c r="M50" s="113">
        <v>1038.8700000000001</v>
      </c>
      <c r="N50" s="113">
        <v>1068.51</v>
      </c>
      <c r="O50" s="113">
        <v>1094.57</v>
      </c>
      <c r="P50" s="113">
        <v>1081.4299999999998</v>
      </c>
      <c r="Q50" s="113">
        <v>1174.25</v>
      </c>
      <c r="R50" s="113">
        <v>1189.8799999999999</v>
      </c>
      <c r="S50" s="113">
        <v>1169.8500000000001</v>
      </c>
      <c r="T50" s="113">
        <v>1273.8200000000002</v>
      </c>
      <c r="U50" s="113">
        <v>1374.22</v>
      </c>
      <c r="W50" s="110">
        <v>2.9888646189342172</v>
      </c>
      <c r="X50" s="110">
        <v>2.6179471555434874</v>
      </c>
      <c r="Y50" s="110">
        <v>4.2011005877103935</v>
      </c>
      <c r="Z50" s="110">
        <v>2.526809717282763</v>
      </c>
      <c r="AA50" s="110"/>
      <c r="AB50" s="110">
        <v>7.8818043365624533</v>
      </c>
    </row>
    <row r="51" spans="1:28" ht="18.75" customHeight="1">
      <c r="A51" s="63" t="s">
        <v>54</v>
      </c>
      <c r="B51" s="113">
        <v>112.85</v>
      </c>
      <c r="C51" s="113">
        <v>112.92</v>
      </c>
      <c r="D51" s="113">
        <v>88.66</v>
      </c>
      <c r="E51" s="113">
        <v>94.02</v>
      </c>
      <c r="F51" s="113">
        <v>124.6</v>
      </c>
      <c r="G51" s="113">
        <v>84.039999999999992</v>
      </c>
      <c r="H51" s="113">
        <v>150.72999999999999</v>
      </c>
      <c r="I51" s="113">
        <v>160.57</v>
      </c>
      <c r="J51" s="113">
        <v>114.30000000000001</v>
      </c>
      <c r="K51" s="113">
        <v>99.76</v>
      </c>
      <c r="L51" s="113">
        <v>110.11</v>
      </c>
      <c r="M51" s="113">
        <v>104.51</v>
      </c>
      <c r="N51" s="113">
        <v>89.089999999999989</v>
      </c>
      <c r="O51" s="113">
        <v>160</v>
      </c>
      <c r="P51" s="113">
        <v>109.69</v>
      </c>
      <c r="Q51" s="113">
        <v>99.87</v>
      </c>
      <c r="R51" s="113">
        <v>141.82</v>
      </c>
      <c r="S51" s="113">
        <v>126.29</v>
      </c>
      <c r="T51" s="113">
        <v>123.08</v>
      </c>
      <c r="U51" s="113">
        <v>149.44</v>
      </c>
      <c r="W51" s="110">
        <v>1.4890590704709661</v>
      </c>
      <c r="X51" s="110">
        <v>-5.7249229408730447</v>
      </c>
      <c r="Y51" s="110">
        <v>5.5524075937737782</v>
      </c>
      <c r="Z51" s="110">
        <v>3.4517373369211235</v>
      </c>
      <c r="AA51" s="110"/>
      <c r="AB51" s="110">
        <v>21.416964575885604</v>
      </c>
    </row>
    <row r="52" spans="1:28" ht="18.75" customHeight="1">
      <c r="A52" s="63" t="s">
        <v>55</v>
      </c>
      <c r="B52" s="113">
        <v>910.70999999999981</v>
      </c>
      <c r="C52" s="113">
        <v>880.01</v>
      </c>
      <c r="D52" s="113">
        <v>869.12999999999988</v>
      </c>
      <c r="E52" s="113">
        <v>931.86999999999989</v>
      </c>
      <c r="F52" s="113">
        <v>1026.58</v>
      </c>
      <c r="G52" s="113">
        <v>923.00000000000011</v>
      </c>
      <c r="H52" s="113">
        <v>973.21</v>
      </c>
      <c r="I52" s="113">
        <v>925.76</v>
      </c>
      <c r="J52" s="113">
        <v>991.92</v>
      </c>
      <c r="K52" s="113">
        <v>1000.5400000000001</v>
      </c>
      <c r="L52" s="113">
        <v>997.41</v>
      </c>
      <c r="M52" s="113">
        <v>1049.3900000000001</v>
      </c>
      <c r="N52" s="113">
        <v>985.7299999999999</v>
      </c>
      <c r="O52" s="113">
        <v>1142.7699999999998</v>
      </c>
      <c r="P52" s="113">
        <v>1120.0899999999999</v>
      </c>
      <c r="Q52" s="113">
        <v>1269.08</v>
      </c>
      <c r="R52" s="113">
        <v>1265.6399999999999</v>
      </c>
      <c r="S52" s="113">
        <v>1546.74</v>
      </c>
      <c r="T52" s="113">
        <v>1481.46</v>
      </c>
      <c r="U52" s="113">
        <v>1555.3899999999999</v>
      </c>
      <c r="W52" s="110">
        <v>2.8571992639110144</v>
      </c>
      <c r="X52" s="110">
        <v>0.26845408287332617</v>
      </c>
      <c r="Y52" s="110">
        <v>1.5627387117011171</v>
      </c>
      <c r="Z52" s="110">
        <v>5.0607799223042704</v>
      </c>
      <c r="AA52" s="110"/>
      <c r="AB52" s="110">
        <v>4.9903473600367096</v>
      </c>
    </row>
    <row r="53" spans="1:28" ht="18.75" customHeight="1">
      <c r="A53" s="63" t="s">
        <v>56</v>
      </c>
      <c r="B53" s="113">
        <v>858.47</v>
      </c>
      <c r="C53" s="113">
        <v>1038.02</v>
      </c>
      <c r="D53" s="113">
        <v>794.56000000000006</v>
      </c>
      <c r="E53" s="113">
        <v>861.41</v>
      </c>
      <c r="F53" s="113">
        <v>847.26</v>
      </c>
      <c r="G53" s="113">
        <v>800.77</v>
      </c>
      <c r="H53" s="113">
        <v>838.96</v>
      </c>
      <c r="I53" s="113">
        <v>692.21999999999991</v>
      </c>
      <c r="J53" s="113">
        <v>678.43000000000006</v>
      </c>
      <c r="K53" s="113">
        <v>657.01</v>
      </c>
      <c r="L53" s="113">
        <v>779.6099999999999</v>
      </c>
      <c r="M53" s="113">
        <v>636.16</v>
      </c>
      <c r="N53" s="113">
        <v>640.41999999999996</v>
      </c>
      <c r="O53" s="113">
        <v>718.2</v>
      </c>
      <c r="P53" s="113">
        <v>685.27</v>
      </c>
      <c r="Q53" s="113">
        <v>822.35</v>
      </c>
      <c r="R53" s="113">
        <v>723.53000000000009</v>
      </c>
      <c r="S53" s="113">
        <v>822.89999999999986</v>
      </c>
      <c r="T53" s="113">
        <v>827.54000000000008</v>
      </c>
      <c r="U53" s="113">
        <v>827.04000000000008</v>
      </c>
      <c r="W53" s="110">
        <v>-0.19611624874775746</v>
      </c>
      <c r="X53" s="110">
        <v>-1.3819219733082533</v>
      </c>
      <c r="Y53" s="110">
        <v>-0.53416762613339719</v>
      </c>
      <c r="Z53" s="110">
        <v>0.65837187753601256</v>
      </c>
      <c r="AA53" s="110"/>
      <c r="AB53" s="110">
        <v>-6.0420040118906629E-2</v>
      </c>
    </row>
    <row r="54" spans="1:28" ht="18.75" customHeight="1">
      <c r="A54" s="63" t="s">
        <v>57</v>
      </c>
      <c r="B54" s="113">
        <v>32</v>
      </c>
      <c r="C54" s="113">
        <v>19.329999999999998</v>
      </c>
      <c r="D54" s="113">
        <v>20.48</v>
      </c>
      <c r="E54" s="113">
        <v>24.82</v>
      </c>
      <c r="F54" s="113">
        <v>39.6</v>
      </c>
      <c r="G54" s="113">
        <v>55.72</v>
      </c>
      <c r="H54" s="113">
        <v>60.87</v>
      </c>
      <c r="I54" s="113">
        <v>49.18</v>
      </c>
      <c r="J54" s="113">
        <v>57.02</v>
      </c>
      <c r="K54" s="113">
        <v>59.63</v>
      </c>
      <c r="L54" s="113">
        <v>58.01</v>
      </c>
      <c r="M54" s="113">
        <v>56.65</v>
      </c>
      <c r="N54" s="113">
        <v>42.75</v>
      </c>
      <c r="O54" s="113">
        <v>72.03</v>
      </c>
      <c r="P54" s="113">
        <v>64.66</v>
      </c>
      <c r="Q54" s="113">
        <v>94.53</v>
      </c>
      <c r="R54" s="113">
        <v>86.57</v>
      </c>
      <c r="S54" s="113">
        <v>121.25</v>
      </c>
      <c r="T54" s="113">
        <v>104.09</v>
      </c>
      <c r="U54" s="113">
        <v>95.81</v>
      </c>
      <c r="W54" s="110">
        <v>5.941559383739925</v>
      </c>
      <c r="X54" s="110">
        <v>11.730624421745706</v>
      </c>
      <c r="Y54" s="110">
        <v>0.80877829459315986</v>
      </c>
      <c r="Z54" s="110">
        <v>5.7333511698947737</v>
      </c>
      <c r="AA54" s="110"/>
      <c r="AB54" s="110">
        <v>-7.9546546258045927</v>
      </c>
    </row>
    <row r="55" spans="1:28" ht="18.75" customHeight="1">
      <c r="A55" s="63" t="s">
        <v>58</v>
      </c>
      <c r="B55" s="113">
        <v>25.94</v>
      </c>
      <c r="C55" s="113">
        <v>22.67</v>
      </c>
      <c r="D55" s="113">
        <v>23.3</v>
      </c>
      <c r="E55" s="113">
        <v>27.76</v>
      </c>
      <c r="F55" s="113">
        <v>43.3</v>
      </c>
      <c r="G55" s="113">
        <v>45.64</v>
      </c>
      <c r="H55" s="113">
        <v>45.34</v>
      </c>
      <c r="I55" s="113">
        <v>27.35</v>
      </c>
      <c r="J55" s="113">
        <v>30.72</v>
      </c>
      <c r="K55" s="113">
        <v>39.21</v>
      </c>
      <c r="L55" s="113">
        <v>51.35</v>
      </c>
      <c r="M55" s="113">
        <v>54.65</v>
      </c>
      <c r="N55" s="113">
        <v>48.59</v>
      </c>
      <c r="O55" s="113">
        <v>52.510000000000005</v>
      </c>
      <c r="P55" s="113">
        <v>59.910000000000004</v>
      </c>
      <c r="Q55" s="113">
        <v>62.72</v>
      </c>
      <c r="R55" s="113">
        <v>69.34</v>
      </c>
      <c r="S55" s="113">
        <v>72.389999999999986</v>
      </c>
      <c r="T55" s="113">
        <v>71.510000000000005</v>
      </c>
      <c r="U55" s="113">
        <v>66.38</v>
      </c>
      <c r="W55" s="110">
        <v>5.069635362742142</v>
      </c>
      <c r="X55" s="110">
        <v>11.963156259804531</v>
      </c>
      <c r="Y55" s="110">
        <v>2.3856195093163279</v>
      </c>
      <c r="Z55" s="110">
        <v>2.8936404991842357</v>
      </c>
      <c r="AA55" s="110"/>
      <c r="AB55" s="110">
        <v>-7.1738218430988807</v>
      </c>
    </row>
    <row r="56" spans="1:28" ht="18.75" customHeight="1">
      <c r="A56" s="126" t="s">
        <v>59</v>
      </c>
      <c r="B56" s="127">
        <v>2327.08</v>
      </c>
      <c r="C56" s="127">
        <v>2486.17</v>
      </c>
      <c r="D56" s="127">
        <v>2354.2999999999997</v>
      </c>
      <c r="E56" s="127">
        <v>2365.84</v>
      </c>
      <c r="F56" s="127">
        <v>2537.58</v>
      </c>
      <c r="G56" s="127">
        <v>2614.2200000000003</v>
      </c>
      <c r="H56" s="127">
        <v>2480.69</v>
      </c>
      <c r="I56" s="127">
        <v>2633.66</v>
      </c>
      <c r="J56" s="127">
        <v>2824.3399999999997</v>
      </c>
      <c r="K56" s="127">
        <v>2545.25</v>
      </c>
      <c r="L56" s="127">
        <v>2584.4300000000003</v>
      </c>
      <c r="M56" s="127">
        <v>2687.06</v>
      </c>
      <c r="N56" s="127">
        <v>2776.3199999999997</v>
      </c>
      <c r="O56" s="127">
        <v>2749.09</v>
      </c>
      <c r="P56" s="127">
        <v>2875.8599999999997</v>
      </c>
      <c r="Q56" s="127">
        <v>2825.74</v>
      </c>
      <c r="R56" s="127">
        <v>2690.3300000000004</v>
      </c>
      <c r="S56" s="127">
        <v>2875.83</v>
      </c>
      <c r="T56" s="127">
        <v>2861.47</v>
      </c>
      <c r="U56" s="127">
        <v>2935.0200000000004</v>
      </c>
      <c r="W56" s="107">
        <v>1.2290707234150045</v>
      </c>
      <c r="X56" s="107">
        <v>2.3543168150737648</v>
      </c>
      <c r="Y56" s="107">
        <v>-0.22895336343174977</v>
      </c>
      <c r="Z56" s="107">
        <v>1.4234727637928879</v>
      </c>
      <c r="AA56" s="110"/>
      <c r="AB56" s="107">
        <v>2.5703571940296643</v>
      </c>
    </row>
    <row r="57" spans="1:28" ht="18.75" customHeight="1">
      <c r="A57" s="63" t="s">
        <v>60</v>
      </c>
      <c r="B57" s="113">
        <v>1536.22</v>
      </c>
      <c r="C57" s="113">
        <v>1688.33</v>
      </c>
      <c r="D57" s="113">
        <v>1507.12</v>
      </c>
      <c r="E57" s="113">
        <v>1554.52</v>
      </c>
      <c r="F57" s="113">
        <v>1712.07</v>
      </c>
      <c r="G57" s="113">
        <v>1765.81</v>
      </c>
      <c r="H57" s="113">
        <v>1657.09</v>
      </c>
      <c r="I57" s="113">
        <v>1767.8899999999999</v>
      </c>
      <c r="J57" s="113">
        <v>1881.33</v>
      </c>
      <c r="K57" s="113">
        <v>1703.84</v>
      </c>
      <c r="L57" s="113">
        <v>1783.2000000000003</v>
      </c>
      <c r="M57" s="113">
        <v>1849.75</v>
      </c>
      <c r="N57" s="113">
        <v>1855.08</v>
      </c>
      <c r="O57" s="113">
        <v>1835.97</v>
      </c>
      <c r="P57" s="113">
        <v>1880.1100000000001</v>
      </c>
      <c r="Q57" s="113">
        <v>1887.9299999999998</v>
      </c>
      <c r="R57" s="113">
        <v>1847.21</v>
      </c>
      <c r="S57" s="113">
        <v>1948.7499999999998</v>
      </c>
      <c r="T57" s="113">
        <v>1915.9799999999998</v>
      </c>
      <c r="U57" s="113">
        <v>2004.9200000000003</v>
      </c>
      <c r="W57" s="110">
        <v>1.4113366619779244</v>
      </c>
      <c r="X57" s="110">
        <v>2.8248563401465754</v>
      </c>
      <c r="Y57" s="110">
        <v>0.1961920946306428</v>
      </c>
      <c r="Z57" s="110">
        <v>1.310677911673408</v>
      </c>
      <c r="AA57" s="110"/>
      <c r="AB57" s="110">
        <v>4.6420108769402875</v>
      </c>
    </row>
    <row r="58" spans="1:28" ht="18.75" customHeight="1">
      <c r="A58" s="128" t="s">
        <v>61</v>
      </c>
      <c r="B58" s="113">
        <v>419.01</v>
      </c>
      <c r="C58" s="113">
        <v>455.61</v>
      </c>
      <c r="D58" s="113">
        <v>453.09999999999997</v>
      </c>
      <c r="E58" s="113">
        <v>523.74</v>
      </c>
      <c r="F58" s="113">
        <v>622.27</v>
      </c>
      <c r="G58" s="113">
        <v>657.8</v>
      </c>
      <c r="H58" s="113">
        <v>514.16</v>
      </c>
      <c r="I58" s="113">
        <v>568.82000000000005</v>
      </c>
      <c r="J58" s="113">
        <v>658.33999999999992</v>
      </c>
      <c r="K58" s="113">
        <v>524.17000000000007</v>
      </c>
      <c r="L58" s="113">
        <v>574.82000000000005</v>
      </c>
      <c r="M58" s="113">
        <v>626.38</v>
      </c>
      <c r="N58" s="113">
        <v>572.92000000000007</v>
      </c>
      <c r="O58" s="113">
        <v>519.54999999999995</v>
      </c>
      <c r="P58" s="113">
        <v>622.89</v>
      </c>
      <c r="Q58" s="113">
        <v>630.24</v>
      </c>
      <c r="R58" s="113">
        <v>618.02</v>
      </c>
      <c r="S58" s="113">
        <v>621.33999999999992</v>
      </c>
      <c r="T58" s="113">
        <v>590.72</v>
      </c>
      <c r="U58" s="113">
        <v>567.57000000000005</v>
      </c>
      <c r="W58" s="110">
        <v>1.6100303926057213</v>
      </c>
      <c r="X58" s="110">
        <v>9.4394486063004379</v>
      </c>
      <c r="Y58" s="110">
        <v>-2.6608386297470532</v>
      </c>
      <c r="Z58" s="110">
        <v>-0.14093235855003883</v>
      </c>
      <c r="AA58" s="110"/>
      <c r="AB58" s="110">
        <v>-3.9189463705308736</v>
      </c>
    </row>
    <row r="59" spans="1:28" ht="18.75" customHeight="1">
      <c r="A59" s="128" t="s">
        <v>62</v>
      </c>
      <c r="B59" s="113">
        <v>460.09</v>
      </c>
      <c r="C59" s="113">
        <v>558.51</v>
      </c>
      <c r="D59" s="113">
        <v>421.06</v>
      </c>
      <c r="E59" s="113">
        <v>404.73</v>
      </c>
      <c r="F59" s="113">
        <v>427.19</v>
      </c>
      <c r="G59" s="113">
        <v>465.74</v>
      </c>
      <c r="H59" s="113">
        <v>503.01</v>
      </c>
      <c r="I59" s="113">
        <v>511.55</v>
      </c>
      <c r="J59" s="113">
        <v>510.52</v>
      </c>
      <c r="K59" s="113">
        <v>510.38</v>
      </c>
      <c r="L59" s="113">
        <v>504.96000000000004</v>
      </c>
      <c r="M59" s="113">
        <v>507.65</v>
      </c>
      <c r="N59" s="113">
        <v>578.70000000000005</v>
      </c>
      <c r="O59" s="113">
        <v>589</v>
      </c>
      <c r="P59" s="113">
        <v>545.65</v>
      </c>
      <c r="Q59" s="113">
        <v>502.33</v>
      </c>
      <c r="R59" s="113">
        <v>498</v>
      </c>
      <c r="S59" s="113">
        <v>570.17999999999995</v>
      </c>
      <c r="T59" s="113">
        <v>561.59</v>
      </c>
      <c r="U59" s="113">
        <v>638.84</v>
      </c>
      <c r="W59" s="110">
        <v>1.74254457355425</v>
      </c>
      <c r="X59" s="110">
        <v>0.24440650665096264</v>
      </c>
      <c r="Y59" s="110">
        <v>1.6301783385382462</v>
      </c>
      <c r="Z59" s="110">
        <v>2.6474930470620661</v>
      </c>
      <c r="AA59" s="110"/>
      <c r="AB59" s="110">
        <v>13.755586816004559</v>
      </c>
    </row>
    <row r="60" spans="1:28" ht="18.75" customHeight="1">
      <c r="A60" s="128" t="s">
        <v>63</v>
      </c>
      <c r="B60" s="113">
        <v>165.45999999999998</v>
      </c>
      <c r="C60" s="113">
        <v>164.83999999999997</v>
      </c>
      <c r="D60" s="113">
        <v>179.59</v>
      </c>
      <c r="E60" s="113">
        <v>173.96</v>
      </c>
      <c r="F60" s="113">
        <v>171.49</v>
      </c>
      <c r="G60" s="113">
        <v>146.1</v>
      </c>
      <c r="H60" s="113">
        <v>141.5</v>
      </c>
      <c r="I60" s="113">
        <v>137.5</v>
      </c>
      <c r="J60" s="113">
        <v>135.16</v>
      </c>
      <c r="K60" s="113">
        <v>109.42</v>
      </c>
      <c r="L60" s="113">
        <v>124.75999999999999</v>
      </c>
      <c r="M60" s="113">
        <v>122.67</v>
      </c>
      <c r="N60" s="113">
        <v>108.83</v>
      </c>
      <c r="O60" s="113">
        <v>106.25</v>
      </c>
      <c r="P60" s="113">
        <v>116.58000000000001</v>
      </c>
      <c r="Q60" s="113">
        <v>136.13</v>
      </c>
      <c r="R60" s="113">
        <v>141.38999999999999</v>
      </c>
      <c r="S60" s="113">
        <v>141.53</v>
      </c>
      <c r="T60" s="113">
        <v>154.56</v>
      </c>
      <c r="U60" s="113">
        <v>164.66</v>
      </c>
      <c r="W60" s="110">
        <v>-2.5505861921615303E-2</v>
      </c>
      <c r="X60" s="110">
        <v>-2.4580487215464353</v>
      </c>
      <c r="Y60" s="110">
        <v>-3.1086448687905888</v>
      </c>
      <c r="Z60" s="110">
        <v>3.1312555474610093</v>
      </c>
      <c r="AA60" s="110"/>
      <c r="AB60" s="110">
        <v>6.5346790890269109</v>
      </c>
    </row>
    <row r="61" spans="1:28" ht="18.75" customHeight="1">
      <c r="A61" s="128" t="s">
        <v>64</v>
      </c>
      <c r="B61" s="113">
        <v>372.12</v>
      </c>
      <c r="C61" s="113">
        <v>388.34</v>
      </c>
      <c r="D61" s="113">
        <v>338.19</v>
      </c>
      <c r="E61" s="113">
        <v>337.71</v>
      </c>
      <c r="F61" s="113">
        <v>369.99</v>
      </c>
      <c r="G61" s="113">
        <v>381.81</v>
      </c>
      <c r="H61" s="113">
        <v>379.95</v>
      </c>
      <c r="I61" s="113">
        <v>436.58</v>
      </c>
      <c r="J61" s="113">
        <v>452.51</v>
      </c>
      <c r="K61" s="113">
        <v>449.94</v>
      </c>
      <c r="L61" s="113">
        <v>474.37</v>
      </c>
      <c r="M61" s="113">
        <v>485.12</v>
      </c>
      <c r="N61" s="113">
        <v>487.42</v>
      </c>
      <c r="O61" s="113">
        <v>517</v>
      </c>
      <c r="P61" s="113">
        <v>496.01</v>
      </c>
      <c r="Q61" s="113">
        <v>522.92999999999995</v>
      </c>
      <c r="R61" s="113">
        <v>488.3</v>
      </c>
      <c r="S61" s="113">
        <v>515.92999999999995</v>
      </c>
      <c r="T61" s="113">
        <v>503.4</v>
      </c>
      <c r="U61" s="113">
        <v>522.16999999999996</v>
      </c>
      <c r="W61" s="110">
        <v>1.7990268932160713</v>
      </c>
      <c r="X61" s="110">
        <v>0.51545833428621179</v>
      </c>
      <c r="Y61" s="110">
        <v>4.4369026902302489</v>
      </c>
      <c r="Z61" s="110">
        <v>1.0724386976502354</v>
      </c>
      <c r="AA61" s="110"/>
      <c r="AB61" s="110">
        <v>3.7286452125546252</v>
      </c>
    </row>
    <row r="62" spans="1:28" ht="18.75" customHeight="1">
      <c r="A62" s="128" t="s">
        <v>65</v>
      </c>
      <c r="B62" s="113">
        <v>119.54000000000013</v>
      </c>
      <c r="C62" s="113">
        <v>121.02999999999986</v>
      </c>
      <c r="D62" s="113">
        <v>115.18</v>
      </c>
      <c r="E62" s="113">
        <v>114.37999999999994</v>
      </c>
      <c r="F62" s="113">
        <v>121.12999999999988</v>
      </c>
      <c r="G62" s="113">
        <v>114.35999999999996</v>
      </c>
      <c r="H62" s="113">
        <v>118.46999999999986</v>
      </c>
      <c r="I62" s="113">
        <v>113.43999999999977</v>
      </c>
      <c r="J62" s="113">
        <v>124.80000000000007</v>
      </c>
      <c r="K62" s="113">
        <v>109.92999999999989</v>
      </c>
      <c r="L62" s="113">
        <v>104.29000000000008</v>
      </c>
      <c r="M62" s="113">
        <v>107.92999999999995</v>
      </c>
      <c r="N62" s="113">
        <v>107.20999999999975</v>
      </c>
      <c r="O62" s="113">
        <v>104.17000000000007</v>
      </c>
      <c r="P62" s="113">
        <v>98.980000000000246</v>
      </c>
      <c r="Q62" s="113">
        <v>96.299999999999955</v>
      </c>
      <c r="R62" s="113">
        <v>101.50000000000006</v>
      </c>
      <c r="S62" s="113">
        <v>99.769999999999982</v>
      </c>
      <c r="T62" s="113">
        <v>105.7099999999997</v>
      </c>
      <c r="U62" s="113">
        <v>111.6800000000004</v>
      </c>
      <c r="W62" s="110">
        <v>-0.35732535429635615</v>
      </c>
      <c r="X62" s="110">
        <v>-0.88208016215312046</v>
      </c>
      <c r="Y62" s="110">
        <v>-1.8266289002137892</v>
      </c>
      <c r="Z62" s="110">
        <v>0.76359125579354981</v>
      </c>
      <c r="AA62" s="110"/>
      <c r="AB62" s="110">
        <v>5.6475262510649191</v>
      </c>
    </row>
    <row r="63" spans="1:28" ht="18.75" customHeight="1">
      <c r="A63" s="63" t="s">
        <v>66</v>
      </c>
      <c r="B63" s="113">
        <v>790.86</v>
      </c>
      <c r="C63" s="113">
        <v>797.84</v>
      </c>
      <c r="D63" s="113">
        <v>847.18</v>
      </c>
      <c r="E63" s="113">
        <v>811.31999999999994</v>
      </c>
      <c r="F63" s="113">
        <v>825.50999999999988</v>
      </c>
      <c r="G63" s="113">
        <v>848.41</v>
      </c>
      <c r="H63" s="113">
        <v>823.59999999999991</v>
      </c>
      <c r="I63" s="113">
        <v>865.7700000000001</v>
      </c>
      <c r="J63" s="113">
        <v>943.01</v>
      </c>
      <c r="K63" s="113">
        <v>841.41000000000008</v>
      </c>
      <c r="L63" s="113">
        <v>801.23</v>
      </c>
      <c r="M63" s="113">
        <v>837.31</v>
      </c>
      <c r="N63" s="113">
        <v>921.24000000000012</v>
      </c>
      <c r="O63" s="113">
        <v>913.12</v>
      </c>
      <c r="P63" s="113">
        <v>995.75</v>
      </c>
      <c r="Q63" s="113">
        <v>937.81000000000006</v>
      </c>
      <c r="R63" s="113">
        <v>843.12</v>
      </c>
      <c r="S63" s="113">
        <v>927.07999999999993</v>
      </c>
      <c r="T63" s="113">
        <v>945.49</v>
      </c>
      <c r="U63" s="113">
        <v>930.1</v>
      </c>
      <c r="W63" s="110">
        <v>0.85718532198526542</v>
      </c>
      <c r="X63" s="110">
        <v>1.4147755170975218</v>
      </c>
      <c r="Y63" s="110">
        <v>-1.1377968218795442</v>
      </c>
      <c r="Z63" s="110">
        <v>1.6709632219935822</v>
      </c>
      <c r="AA63" s="110"/>
      <c r="AB63" s="110">
        <v>-1.6277274217601441</v>
      </c>
    </row>
    <row r="64" spans="1:28" ht="18.75" customHeight="1">
      <c r="A64" s="128" t="s">
        <v>67</v>
      </c>
      <c r="B64" s="113">
        <v>685.81000000000006</v>
      </c>
      <c r="C64" s="113">
        <v>686.41</v>
      </c>
      <c r="D64" s="113">
        <v>730.55</v>
      </c>
      <c r="E64" s="113">
        <v>671.19999999999993</v>
      </c>
      <c r="F64" s="113">
        <v>715.55</v>
      </c>
      <c r="G64" s="113">
        <v>747.41</v>
      </c>
      <c r="H64" s="113">
        <v>710.54</v>
      </c>
      <c r="I64" s="113">
        <v>729.08</v>
      </c>
      <c r="J64" s="113">
        <v>802.78</v>
      </c>
      <c r="K64" s="113">
        <v>694.26</v>
      </c>
      <c r="L64" s="113">
        <v>648.83000000000004</v>
      </c>
      <c r="M64" s="113">
        <v>685.04</v>
      </c>
      <c r="N64" s="113">
        <v>719.38000000000011</v>
      </c>
      <c r="O64" s="113">
        <v>734.8</v>
      </c>
      <c r="P64" s="113">
        <v>801.91000000000008</v>
      </c>
      <c r="Q64" s="113">
        <v>705.57</v>
      </c>
      <c r="R64" s="113">
        <v>637.31000000000006</v>
      </c>
      <c r="S64" s="113">
        <v>676.42</v>
      </c>
      <c r="T64" s="113">
        <v>706.4</v>
      </c>
      <c r="U64" s="113">
        <v>701.65000000000009</v>
      </c>
      <c r="W64" s="110">
        <v>0.12025162732687278</v>
      </c>
      <c r="X64" s="110">
        <v>1.7351472848407656</v>
      </c>
      <c r="Y64" s="110">
        <v>-2.789225426848696</v>
      </c>
      <c r="Z64" s="110">
        <v>0.87339159273347455</v>
      </c>
      <c r="AA64" s="110"/>
      <c r="AB64" s="110">
        <v>-0.67242355605887405</v>
      </c>
    </row>
    <row r="65" spans="1:29" ht="18.75" customHeight="1">
      <c r="A65" s="128" t="s">
        <v>68</v>
      </c>
      <c r="B65" s="113">
        <v>90.67</v>
      </c>
      <c r="C65" s="113">
        <v>90.61</v>
      </c>
      <c r="D65" s="113">
        <v>92.98</v>
      </c>
      <c r="E65" s="113">
        <v>110.06</v>
      </c>
      <c r="F65" s="113">
        <v>84.52</v>
      </c>
      <c r="G65" s="113">
        <v>78.33</v>
      </c>
      <c r="H65" s="113">
        <v>92.42</v>
      </c>
      <c r="I65" s="113">
        <v>110.2</v>
      </c>
      <c r="J65" s="113">
        <v>111.84</v>
      </c>
      <c r="K65" s="113">
        <v>118.7</v>
      </c>
      <c r="L65" s="113">
        <v>116.28</v>
      </c>
      <c r="M65" s="113">
        <v>110.89</v>
      </c>
      <c r="N65" s="113">
        <v>163.59</v>
      </c>
      <c r="O65" s="113">
        <v>131.1</v>
      </c>
      <c r="P65" s="113">
        <v>142.29</v>
      </c>
      <c r="Q65" s="113">
        <v>167.29</v>
      </c>
      <c r="R65" s="113">
        <v>137.75</v>
      </c>
      <c r="S65" s="113">
        <v>176.36</v>
      </c>
      <c r="T65" s="113">
        <v>176.58</v>
      </c>
      <c r="U65" s="113">
        <v>165.54</v>
      </c>
      <c r="W65" s="110">
        <v>3.2190755217178069</v>
      </c>
      <c r="X65" s="110">
        <v>-2.8835268855544327</v>
      </c>
      <c r="Y65" s="110">
        <v>8.2219560547645454</v>
      </c>
      <c r="Z65" s="110">
        <v>4.0026042317444999</v>
      </c>
      <c r="AA65" s="110"/>
      <c r="AB65" s="110">
        <v>-6.2521236833163547</v>
      </c>
    </row>
    <row r="66" spans="1:29" ht="18.75" customHeight="1">
      <c r="A66" s="128" t="s">
        <v>69</v>
      </c>
      <c r="B66" s="113">
        <v>14.38</v>
      </c>
      <c r="C66" s="113">
        <v>20.82</v>
      </c>
      <c r="D66" s="113">
        <v>23.650000000000002</v>
      </c>
      <c r="E66" s="113">
        <v>30.060000000000002</v>
      </c>
      <c r="F66" s="113">
        <v>25.439999999999998</v>
      </c>
      <c r="G66" s="113">
        <v>22.669999999999998</v>
      </c>
      <c r="H66" s="113">
        <v>20.64</v>
      </c>
      <c r="I66" s="113">
        <v>26.490000000000002</v>
      </c>
      <c r="J66" s="113">
        <v>28.39</v>
      </c>
      <c r="K66" s="113">
        <v>28.45</v>
      </c>
      <c r="L66" s="113">
        <v>36.120000000000005</v>
      </c>
      <c r="M66" s="113">
        <v>41.379999999999995</v>
      </c>
      <c r="N66" s="113">
        <v>38.269999999999996</v>
      </c>
      <c r="O66" s="113">
        <v>47.22</v>
      </c>
      <c r="P66" s="113">
        <v>51.550000000000004</v>
      </c>
      <c r="Q66" s="113">
        <v>64.95</v>
      </c>
      <c r="R66" s="113">
        <v>68.06</v>
      </c>
      <c r="S66" s="113">
        <v>74.3</v>
      </c>
      <c r="T66" s="113">
        <v>62.510000000000005</v>
      </c>
      <c r="U66" s="113">
        <v>62.910000000000004</v>
      </c>
      <c r="W66" s="110">
        <v>8.0773727531875839</v>
      </c>
      <c r="X66" s="110">
        <v>9.5313717730159517</v>
      </c>
      <c r="Y66" s="110">
        <v>9.7638279265952264</v>
      </c>
      <c r="Z66" s="110">
        <v>6.359101634675679</v>
      </c>
      <c r="AA66" s="110"/>
      <c r="AB66" s="110">
        <v>0.63989761638137665</v>
      </c>
    </row>
    <row r="67" spans="1:29" ht="18.75" customHeight="1">
      <c r="A67" s="129" t="s">
        <v>70</v>
      </c>
      <c r="B67" s="127">
        <v>91.94</v>
      </c>
      <c r="C67" s="127">
        <v>98.58</v>
      </c>
      <c r="D67" s="127">
        <v>106.85</v>
      </c>
      <c r="E67" s="127">
        <v>105.79</v>
      </c>
      <c r="F67" s="127">
        <v>118.03</v>
      </c>
      <c r="G67" s="127">
        <v>118.99</v>
      </c>
      <c r="H67" s="127">
        <v>128.4</v>
      </c>
      <c r="I67" s="127">
        <v>134.41</v>
      </c>
      <c r="J67" s="127">
        <v>158.33000000000001</v>
      </c>
      <c r="K67" s="127">
        <v>147.76</v>
      </c>
      <c r="L67" s="127">
        <v>152.81</v>
      </c>
      <c r="M67" s="127">
        <v>144.52000000000001</v>
      </c>
      <c r="N67" s="127">
        <v>142.44999999999999</v>
      </c>
      <c r="O67" s="127">
        <v>138.49</v>
      </c>
      <c r="P67" s="127">
        <v>137.68</v>
      </c>
      <c r="Q67" s="127">
        <v>140.36000000000001</v>
      </c>
      <c r="R67" s="127">
        <v>155.1</v>
      </c>
      <c r="S67" s="127">
        <v>170.87</v>
      </c>
      <c r="T67" s="127">
        <v>180.84</v>
      </c>
      <c r="U67" s="127">
        <v>187.37</v>
      </c>
      <c r="W67" s="107">
        <v>3.8181893809102307</v>
      </c>
      <c r="X67" s="107">
        <v>5.2934105286021493</v>
      </c>
      <c r="Y67" s="107">
        <v>5.1303867876876019</v>
      </c>
      <c r="Z67" s="107">
        <v>2.2912999739757689</v>
      </c>
      <c r="AA67" s="110"/>
      <c r="AB67" s="107">
        <v>3.6109267861092684</v>
      </c>
    </row>
    <row r="68" spans="1:29" ht="18.75" customHeight="1">
      <c r="A68" s="129" t="s">
        <v>71</v>
      </c>
      <c r="B68" s="127">
        <v>170.2</v>
      </c>
      <c r="C68" s="127">
        <v>171.75</v>
      </c>
      <c r="D68" s="127">
        <v>189.57000000000002</v>
      </c>
      <c r="E68" s="127">
        <v>185.01</v>
      </c>
      <c r="F68" s="127">
        <v>186.86</v>
      </c>
      <c r="G68" s="127">
        <v>200.79</v>
      </c>
      <c r="H68" s="127">
        <v>189.15</v>
      </c>
      <c r="I68" s="127">
        <v>182.76</v>
      </c>
      <c r="J68" s="127">
        <v>204.03</v>
      </c>
      <c r="K68" s="127">
        <v>178.71</v>
      </c>
      <c r="L68" s="127">
        <v>158.76999999999998</v>
      </c>
      <c r="M68" s="127">
        <v>155.82999999999998</v>
      </c>
      <c r="N68" s="127">
        <v>162.43</v>
      </c>
      <c r="O68" s="127">
        <v>164.03</v>
      </c>
      <c r="P68" s="127">
        <v>179.51</v>
      </c>
      <c r="Q68" s="127">
        <v>188.55</v>
      </c>
      <c r="R68" s="127">
        <v>199.12</v>
      </c>
      <c r="S68" s="127">
        <v>203.46999999999997</v>
      </c>
      <c r="T68" s="127">
        <v>205.49</v>
      </c>
      <c r="U68" s="127">
        <v>212.96</v>
      </c>
      <c r="W68" s="107">
        <v>1.1866174089923742</v>
      </c>
      <c r="X68" s="107">
        <v>3.3609529714046182</v>
      </c>
      <c r="Y68" s="107">
        <v>-4.5875005223591554</v>
      </c>
      <c r="Z68" s="107">
        <v>3.31656409774026</v>
      </c>
      <c r="AA68" s="110"/>
      <c r="AB68" s="107">
        <v>3.6352133923791907</v>
      </c>
    </row>
    <row r="69" spans="1:29">
      <c r="A69" s="230" t="s">
        <v>32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</row>
    <row r="70" spans="1:29">
      <c r="A70" s="285" t="s">
        <v>175</v>
      </c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30"/>
      <c r="S70" s="230"/>
      <c r="T70" s="230"/>
      <c r="U70" s="230"/>
    </row>
    <row r="71" spans="1:29">
      <c r="A71" s="143" t="s">
        <v>176</v>
      </c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</row>
    <row r="72" spans="1:29">
      <c r="A72" s="230"/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</row>
    <row r="73" spans="1:29" ht="40.5" customHeight="1">
      <c r="A73" s="280" t="s">
        <v>214</v>
      </c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100"/>
      <c r="S73" s="100"/>
      <c r="T73" s="100"/>
      <c r="U73" s="100"/>
    </row>
    <row r="74" spans="1:29" ht="32.25" customHeight="1">
      <c r="A74" s="238"/>
      <c r="B74" s="282">
        <v>2000</v>
      </c>
      <c r="C74" s="282">
        <v>2001</v>
      </c>
      <c r="D74" s="282">
        <v>2002</v>
      </c>
      <c r="E74" s="282">
        <v>2003</v>
      </c>
      <c r="F74" s="282">
        <v>2004</v>
      </c>
      <c r="G74" s="282">
        <v>2005</v>
      </c>
      <c r="H74" s="282">
        <v>2006</v>
      </c>
      <c r="I74" s="282">
        <v>2007</v>
      </c>
      <c r="J74" s="282">
        <v>2008</v>
      </c>
      <c r="K74" s="282">
        <v>2009</v>
      </c>
      <c r="L74" s="282">
        <v>2010</v>
      </c>
      <c r="M74" s="282">
        <v>2011</v>
      </c>
      <c r="N74" s="282" t="s">
        <v>0</v>
      </c>
      <c r="O74" s="282" t="s">
        <v>1</v>
      </c>
      <c r="P74" s="282">
        <v>2014</v>
      </c>
      <c r="Q74" s="282">
        <v>2015</v>
      </c>
      <c r="R74" s="282">
        <v>2016</v>
      </c>
      <c r="S74" s="282">
        <v>2017</v>
      </c>
      <c r="T74" s="282" t="s">
        <v>106</v>
      </c>
      <c r="U74" s="282" t="s">
        <v>168</v>
      </c>
      <c r="V74" s="101"/>
      <c r="W74" s="294" t="s">
        <v>202</v>
      </c>
      <c r="X74" s="295"/>
      <c r="Y74" s="295"/>
      <c r="Z74" s="295"/>
      <c r="AA74" s="231"/>
      <c r="AB74" s="241" t="s">
        <v>18</v>
      </c>
    </row>
    <row r="75" spans="1:29" s="105" customFormat="1" ht="14.25" customHeight="1">
      <c r="A75" s="239"/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101"/>
      <c r="W75" s="240" t="s">
        <v>172</v>
      </c>
      <c r="X75" s="240" t="s">
        <v>19</v>
      </c>
      <c r="Y75" s="240" t="s">
        <v>20</v>
      </c>
      <c r="Z75" s="240" t="s">
        <v>173</v>
      </c>
      <c r="AA75" s="104"/>
      <c r="AB75" s="240" t="s">
        <v>174</v>
      </c>
      <c r="AC75" s="101"/>
    </row>
    <row r="76" spans="1:29" ht="18.75" customHeight="1">
      <c r="A76" s="125" t="s">
        <v>48</v>
      </c>
      <c r="B76" s="123">
        <v>6677.67</v>
      </c>
      <c r="C76" s="123">
        <v>6858.48</v>
      </c>
      <c r="D76" s="123">
        <v>6961.88</v>
      </c>
      <c r="E76" s="123">
        <v>6755.18</v>
      </c>
      <c r="F76" s="123">
        <v>7236.24</v>
      </c>
      <c r="G76" s="123">
        <v>6599.35</v>
      </c>
      <c r="H76" s="123">
        <v>6742.88</v>
      </c>
      <c r="I76" s="123">
        <v>6537.3</v>
      </c>
      <c r="J76" s="123">
        <v>6853.81</v>
      </c>
      <c r="K76" s="123">
        <v>6680.98</v>
      </c>
      <c r="L76" s="123">
        <v>6720.88</v>
      </c>
      <c r="M76" s="123">
        <v>6607.18</v>
      </c>
      <c r="N76" s="123">
        <v>6485.51</v>
      </c>
      <c r="O76" s="123">
        <v>6586.53</v>
      </c>
      <c r="P76" s="123">
        <v>6912.98</v>
      </c>
      <c r="Q76" s="123">
        <v>7324.66</v>
      </c>
      <c r="R76" s="123">
        <v>7094.87</v>
      </c>
      <c r="S76" s="123">
        <v>7551.8099999999995</v>
      </c>
      <c r="T76" s="123">
        <v>7352.35</v>
      </c>
      <c r="U76" s="123">
        <v>7600.5</v>
      </c>
      <c r="W76" s="122">
        <v>0.68361505444756165</v>
      </c>
      <c r="X76" s="122">
        <v>-0.23568113434738747</v>
      </c>
      <c r="Y76" s="122">
        <v>0.36562556564443405</v>
      </c>
      <c r="Z76" s="122">
        <v>1.375991207154259</v>
      </c>
      <c r="AA76" s="110"/>
      <c r="AB76" s="122">
        <v>3.3751113589532546</v>
      </c>
    </row>
    <row r="77" spans="1:29" ht="18.75" customHeight="1">
      <c r="A77" s="126" t="s">
        <v>49</v>
      </c>
      <c r="B77" s="127">
        <v>3657.08</v>
      </c>
      <c r="C77" s="127">
        <v>3798.68</v>
      </c>
      <c r="D77" s="127">
        <v>3845.13</v>
      </c>
      <c r="E77" s="127">
        <v>3718.67</v>
      </c>
      <c r="F77" s="127">
        <v>3936.87</v>
      </c>
      <c r="G77" s="127">
        <v>3386.59</v>
      </c>
      <c r="H77" s="127">
        <v>3690.01</v>
      </c>
      <c r="I77" s="127">
        <v>3408.28</v>
      </c>
      <c r="J77" s="127">
        <v>3497.64</v>
      </c>
      <c r="K77" s="127">
        <v>3637.14</v>
      </c>
      <c r="L77" s="127">
        <v>3695.71</v>
      </c>
      <c r="M77" s="127">
        <v>3643.14</v>
      </c>
      <c r="N77" s="127">
        <v>3605.69</v>
      </c>
      <c r="O77" s="127">
        <v>3863.7</v>
      </c>
      <c r="P77" s="127">
        <v>4007.82</v>
      </c>
      <c r="Q77" s="127">
        <v>4296.7</v>
      </c>
      <c r="R77" s="127">
        <v>4050.32</v>
      </c>
      <c r="S77" s="127">
        <v>4402.6500000000005</v>
      </c>
      <c r="T77" s="127">
        <v>4269.43</v>
      </c>
      <c r="U77" s="127">
        <v>4510.2700000000004</v>
      </c>
      <c r="W77" s="107">
        <v>1.1097547218767101</v>
      </c>
      <c r="X77" s="107">
        <v>-1.5250810192128594</v>
      </c>
      <c r="Y77" s="107">
        <v>1.7623324483209135</v>
      </c>
      <c r="Z77" s="107">
        <v>2.2378312787808108</v>
      </c>
      <c r="AA77" s="110"/>
      <c r="AB77" s="107">
        <v>5.6410340490416786</v>
      </c>
    </row>
    <row r="78" spans="1:29" ht="18.75" customHeight="1">
      <c r="A78" s="63" t="s">
        <v>50</v>
      </c>
      <c r="B78" s="113">
        <v>163.69</v>
      </c>
      <c r="C78" s="113">
        <v>142.53</v>
      </c>
      <c r="D78" s="113">
        <v>182.61</v>
      </c>
      <c r="E78" s="113">
        <v>140.22999999999999</v>
      </c>
      <c r="F78" s="113">
        <v>174.82</v>
      </c>
      <c r="G78" s="113">
        <v>89.15</v>
      </c>
      <c r="H78" s="113">
        <v>184.33</v>
      </c>
      <c r="I78" s="113">
        <v>173.49</v>
      </c>
      <c r="J78" s="113">
        <v>206.45</v>
      </c>
      <c r="K78" s="113">
        <v>182.44</v>
      </c>
      <c r="L78" s="113">
        <v>169.83</v>
      </c>
      <c r="M78" s="113">
        <v>189.34</v>
      </c>
      <c r="N78" s="113">
        <v>192.77</v>
      </c>
      <c r="O78" s="113">
        <v>226.7</v>
      </c>
      <c r="P78" s="113">
        <v>255.16</v>
      </c>
      <c r="Q78" s="113">
        <v>263.08</v>
      </c>
      <c r="R78" s="113">
        <v>247.65</v>
      </c>
      <c r="S78" s="113">
        <v>239.89999999999998</v>
      </c>
      <c r="T78" s="113">
        <v>235.64</v>
      </c>
      <c r="U78" s="113">
        <v>232.68</v>
      </c>
      <c r="W78" s="110">
        <v>1.8682357138562811</v>
      </c>
      <c r="X78" s="110">
        <v>-11.443623144119897</v>
      </c>
      <c r="Y78" s="110">
        <v>13.757126278349974</v>
      </c>
      <c r="Z78" s="110">
        <v>3.5604310667353367</v>
      </c>
      <c r="AA78" s="110"/>
      <c r="AB78" s="110">
        <v>-1.256153454421991</v>
      </c>
    </row>
    <row r="79" spans="1:29" ht="18.75" customHeight="1">
      <c r="A79" s="63" t="s">
        <v>51</v>
      </c>
      <c r="B79" s="113">
        <v>169.29</v>
      </c>
      <c r="C79" s="113">
        <v>146.91999999999999</v>
      </c>
      <c r="D79" s="113">
        <v>200.71</v>
      </c>
      <c r="E79" s="113">
        <v>164.23</v>
      </c>
      <c r="F79" s="113">
        <v>148.06</v>
      </c>
      <c r="G79" s="113">
        <v>111.45</v>
      </c>
      <c r="H79" s="113">
        <v>87.67</v>
      </c>
      <c r="I79" s="113">
        <v>79.510000000000005</v>
      </c>
      <c r="J79" s="113">
        <v>62.35</v>
      </c>
      <c r="K79" s="113">
        <v>49.53</v>
      </c>
      <c r="L79" s="113">
        <v>43.07</v>
      </c>
      <c r="M79" s="113">
        <v>42.5</v>
      </c>
      <c r="N79" s="113">
        <v>44.5</v>
      </c>
      <c r="O79" s="113">
        <v>35.14</v>
      </c>
      <c r="P79" s="113">
        <v>38.82</v>
      </c>
      <c r="Q79" s="113">
        <v>56.42</v>
      </c>
      <c r="R79" s="113">
        <v>54.820000000000007</v>
      </c>
      <c r="S79" s="113">
        <v>61.830000000000013</v>
      </c>
      <c r="T79" s="113">
        <v>59.07</v>
      </c>
      <c r="U79" s="113">
        <v>57.93</v>
      </c>
      <c r="W79" s="110">
        <v>-5.4877697013321569</v>
      </c>
      <c r="X79" s="110">
        <v>-8.0207733909999135</v>
      </c>
      <c r="Y79" s="110">
        <v>-17.316479491565239</v>
      </c>
      <c r="Z79" s="110">
        <v>3.3482635598725885</v>
      </c>
      <c r="AA79" s="110"/>
      <c r="AB79" s="110">
        <v>-1.9299136617572381</v>
      </c>
    </row>
    <row r="80" spans="1:29" ht="18.75" customHeight="1">
      <c r="A80" s="63" t="s">
        <v>52</v>
      </c>
      <c r="B80" s="113">
        <v>384.51</v>
      </c>
      <c r="C80" s="113">
        <v>379.31</v>
      </c>
      <c r="D80" s="113">
        <v>375.32</v>
      </c>
      <c r="E80" s="113">
        <v>343.13</v>
      </c>
      <c r="F80" s="113">
        <v>376.62</v>
      </c>
      <c r="G80" s="113">
        <v>268.48</v>
      </c>
      <c r="H80" s="113">
        <v>293.07</v>
      </c>
      <c r="I80" s="113">
        <v>284.27</v>
      </c>
      <c r="J80" s="113">
        <v>312.69</v>
      </c>
      <c r="K80" s="113">
        <v>276.73</v>
      </c>
      <c r="L80" s="113">
        <v>261.51</v>
      </c>
      <c r="M80" s="113">
        <v>263.85000000000002</v>
      </c>
      <c r="N80" s="113">
        <v>241.92</v>
      </c>
      <c r="O80" s="113">
        <v>266.14</v>
      </c>
      <c r="P80" s="113">
        <v>286.63</v>
      </c>
      <c r="Q80" s="113">
        <v>268.44</v>
      </c>
      <c r="R80" s="113">
        <v>271.07</v>
      </c>
      <c r="S80" s="113">
        <v>229.45</v>
      </c>
      <c r="T80" s="113">
        <v>258.18</v>
      </c>
      <c r="U80" s="113">
        <v>235.98</v>
      </c>
      <c r="W80" s="110">
        <v>-2.5368602901783111</v>
      </c>
      <c r="X80" s="110">
        <v>-6.9318973834603064</v>
      </c>
      <c r="Y80" s="110">
        <v>-0.52469662489519342</v>
      </c>
      <c r="Z80" s="110">
        <v>-1.1349048993175126</v>
      </c>
      <c r="AA80" s="110"/>
      <c r="AB80" s="110">
        <v>-8.5986521031838326</v>
      </c>
    </row>
    <row r="81" spans="1:28" ht="18.75" customHeight="1">
      <c r="A81" s="63" t="s">
        <v>53</v>
      </c>
      <c r="B81" s="113">
        <v>962.59</v>
      </c>
      <c r="C81" s="113">
        <v>1075.08</v>
      </c>
      <c r="D81" s="113">
        <v>1111.3599999999999</v>
      </c>
      <c r="E81" s="113">
        <v>1098.17</v>
      </c>
      <c r="F81" s="113">
        <v>1101.2</v>
      </c>
      <c r="G81" s="113">
        <v>1014.22</v>
      </c>
      <c r="H81" s="113">
        <v>1036.82</v>
      </c>
      <c r="I81" s="113">
        <v>1036.43</v>
      </c>
      <c r="J81" s="113">
        <v>1073.06</v>
      </c>
      <c r="K81" s="113">
        <v>1129.3499999999999</v>
      </c>
      <c r="L81" s="113">
        <v>1127</v>
      </c>
      <c r="M81" s="113">
        <v>1116.23</v>
      </c>
      <c r="N81" s="113">
        <v>1137.03</v>
      </c>
      <c r="O81" s="113">
        <v>1121.29</v>
      </c>
      <c r="P81" s="113">
        <v>1137.08</v>
      </c>
      <c r="Q81" s="113">
        <v>1201.8900000000001</v>
      </c>
      <c r="R81" s="113">
        <v>1189.8799999999999</v>
      </c>
      <c r="S81" s="113">
        <v>1218.1100000000001</v>
      </c>
      <c r="T81" s="113">
        <v>1212.96</v>
      </c>
      <c r="U81" s="113">
        <v>1290.19</v>
      </c>
      <c r="W81" s="110">
        <v>1.5536145298413961</v>
      </c>
      <c r="X81" s="110">
        <v>1.0504297777024663</v>
      </c>
      <c r="Y81" s="110">
        <v>2.1311798715528241</v>
      </c>
      <c r="Z81" s="110">
        <v>1.5139035971899695</v>
      </c>
      <c r="AA81" s="110"/>
      <c r="AB81" s="110">
        <v>6.3670689882601259</v>
      </c>
    </row>
    <row r="82" spans="1:28" ht="18.75" customHeight="1">
      <c r="A82" s="63" t="s">
        <v>54</v>
      </c>
      <c r="B82" s="113">
        <v>184.07</v>
      </c>
      <c r="C82" s="113">
        <v>177.2</v>
      </c>
      <c r="D82" s="113">
        <v>196.82</v>
      </c>
      <c r="E82" s="113">
        <v>188.87</v>
      </c>
      <c r="F82" s="113">
        <v>209.96</v>
      </c>
      <c r="G82" s="113">
        <v>155.9</v>
      </c>
      <c r="H82" s="113">
        <v>167.87</v>
      </c>
      <c r="I82" s="113">
        <v>182.22</v>
      </c>
      <c r="J82" s="113">
        <v>156.79</v>
      </c>
      <c r="K82" s="113">
        <v>158.33000000000001</v>
      </c>
      <c r="L82" s="113">
        <v>144.9</v>
      </c>
      <c r="M82" s="113">
        <v>146.68</v>
      </c>
      <c r="N82" s="113">
        <v>163.09</v>
      </c>
      <c r="O82" s="113">
        <v>180.68</v>
      </c>
      <c r="P82" s="113">
        <v>194.76</v>
      </c>
      <c r="Q82" s="113">
        <v>152.02000000000001</v>
      </c>
      <c r="R82" s="113">
        <v>141.82</v>
      </c>
      <c r="S82" s="113">
        <v>166.11</v>
      </c>
      <c r="T82" s="113">
        <v>140.86000000000001</v>
      </c>
      <c r="U82" s="113">
        <v>161.88</v>
      </c>
      <c r="W82" s="110">
        <v>-0.67382899617843828</v>
      </c>
      <c r="X82" s="110">
        <v>-3.267453549478605</v>
      </c>
      <c r="Y82" s="110">
        <v>-1.4527626092942447</v>
      </c>
      <c r="Z82" s="110">
        <v>1.2388495093450302</v>
      </c>
      <c r="AA82" s="110"/>
      <c r="AB82" s="110">
        <v>14.922618202470526</v>
      </c>
    </row>
    <row r="83" spans="1:28" ht="18.75" customHeight="1">
      <c r="A83" s="63" t="s">
        <v>55</v>
      </c>
      <c r="B83" s="113">
        <v>990.23</v>
      </c>
      <c r="C83" s="113">
        <v>956.9</v>
      </c>
      <c r="D83" s="113">
        <v>1030.1500000000001</v>
      </c>
      <c r="E83" s="113">
        <v>980.37</v>
      </c>
      <c r="F83" s="113">
        <v>1076.49</v>
      </c>
      <c r="G83" s="113">
        <v>984.76</v>
      </c>
      <c r="H83" s="113">
        <v>1033.7</v>
      </c>
      <c r="I83" s="113">
        <v>951.7</v>
      </c>
      <c r="J83" s="113">
        <v>967.94</v>
      </c>
      <c r="K83" s="113">
        <v>1110.3800000000001</v>
      </c>
      <c r="L83" s="113">
        <v>1067.3800000000001</v>
      </c>
      <c r="M83" s="113">
        <v>1143.5</v>
      </c>
      <c r="N83" s="113">
        <v>1077.28</v>
      </c>
      <c r="O83" s="113">
        <v>1199.0999999999999</v>
      </c>
      <c r="P83" s="113">
        <v>1257.3</v>
      </c>
      <c r="Q83" s="113">
        <v>1386.29</v>
      </c>
      <c r="R83" s="113">
        <v>1265.6399999999999</v>
      </c>
      <c r="S83" s="113">
        <v>1512.1</v>
      </c>
      <c r="T83" s="113">
        <v>1443.66</v>
      </c>
      <c r="U83" s="113">
        <v>1613.37</v>
      </c>
      <c r="W83" s="110">
        <v>2.6024624860125689</v>
      </c>
      <c r="X83" s="110">
        <v>-0.1107243096897581</v>
      </c>
      <c r="Y83" s="110">
        <v>1.6243386377405411</v>
      </c>
      <c r="Z83" s="110">
        <v>4.6971815657663507</v>
      </c>
      <c r="AA83" s="110"/>
      <c r="AB83" s="110">
        <v>11.755538007564095</v>
      </c>
    </row>
    <row r="84" spans="1:28" ht="18.75" customHeight="1">
      <c r="A84" s="63" t="s">
        <v>56</v>
      </c>
      <c r="B84" s="113">
        <v>816.92</v>
      </c>
      <c r="C84" s="113">
        <v>977.1</v>
      </c>
      <c r="D84" s="113">
        <v>768.58</v>
      </c>
      <c r="E84" s="113">
        <v>853.31</v>
      </c>
      <c r="F84" s="113">
        <v>846.72</v>
      </c>
      <c r="G84" s="113">
        <v>832.64</v>
      </c>
      <c r="H84" s="113">
        <v>853.94</v>
      </c>
      <c r="I84" s="113">
        <v>670.18</v>
      </c>
      <c r="J84" s="113">
        <v>648.83000000000004</v>
      </c>
      <c r="K84" s="113">
        <v>643.99</v>
      </c>
      <c r="L84" s="113">
        <v>769.87</v>
      </c>
      <c r="M84" s="113">
        <v>630.65</v>
      </c>
      <c r="N84" s="113">
        <v>659.45</v>
      </c>
      <c r="O84" s="113">
        <v>705.31</v>
      </c>
      <c r="P84" s="113">
        <v>705.67</v>
      </c>
      <c r="Q84" s="113">
        <v>807.08</v>
      </c>
      <c r="R84" s="113">
        <v>723.53000000000009</v>
      </c>
      <c r="S84" s="113">
        <v>794.62999999999988</v>
      </c>
      <c r="T84" s="113">
        <v>740.64</v>
      </c>
      <c r="U84" s="113">
        <v>740.64</v>
      </c>
      <c r="W84" s="110">
        <v>-0.51460028619249032</v>
      </c>
      <c r="X84" s="110">
        <v>0.38193160766959444</v>
      </c>
      <c r="Y84" s="110">
        <v>-1.5553713237450584</v>
      </c>
      <c r="Z84" s="110">
        <v>-0.42915418078210976</v>
      </c>
      <c r="AA84" s="110"/>
      <c r="AB84" s="110">
        <v>0</v>
      </c>
    </row>
    <row r="85" spans="1:28" ht="18.75" customHeight="1">
      <c r="A85" s="63" t="s">
        <v>57</v>
      </c>
      <c r="B85" s="113">
        <v>58.83</v>
      </c>
      <c r="C85" s="113">
        <v>39.380000000000003</v>
      </c>
      <c r="D85" s="113">
        <v>37.93</v>
      </c>
      <c r="E85" s="113">
        <v>43.78</v>
      </c>
      <c r="F85" s="113">
        <v>57.79</v>
      </c>
      <c r="G85" s="113">
        <v>59.51</v>
      </c>
      <c r="H85" s="113">
        <v>54.61</v>
      </c>
      <c r="I85" s="113">
        <v>57.63</v>
      </c>
      <c r="J85" s="113">
        <v>70.680000000000007</v>
      </c>
      <c r="K85" s="113">
        <v>92.31</v>
      </c>
      <c r="L85" s="113">
        <v>97.25</v>
      </c>
      <c r="M85" s="113">
        <v>94.7</v>
      </c>
      <c r="N85" s="113">
        <v>67.569999999999993</v>
      </c>
      <c r="O85" s="113">
        <v>89.98</v>
      </c>
      <c r="P85" s="113">
        <v>83.33</v>
      </c>
      <c r="Q85" s="113">
        <v>97.46</v>
      </c>
      <c r="R85" s="113">
        <v>86.57</v>
      </c>
      <c r="S85" s="113">
        <v>106.65</v>
      </c>
      <c r="T85" s="113">
        <v>103.5</v>
      </c>
      <c r="U85" s="113">
        <v>107.44</v>
      </c>
      <c r="W85" s="110">
        <v>3.2206743842129182</v>
      </c>
      <c r="X85" s="110">
        <v>0.23011309031406579</v>
      </c>
      <c r="Y85" s="110">
        <v>10.321442539564508</v>
      </c>
      <c r="Z85" s="110">
        <v>1.1133473095897406</v>
      </c>
      <c r="AA85" s="110"/>
      <c r="AB85" s="110">
        <v>3.8067632850241528</v>
      </c>
    </row>
    <row r="86" spans="1:28" ht="18.75" customHeight="1">
      <c r="A86" s="63" t="s">
        <v>58</v>
      </c>
      <c r="B86" s="113">
        <v>74.03</v>
      </c>
      <c r="C86" s="113">
        <v>66.27</v>
      </c>
      <c r="D86" s="113">
        <v>64.95</v>
      </c>
      <c r="E86" s="113">
        <v>62.69</v>
      </c>
      <c r="F86" s="113">
        <v>55.62</v>
      </c>
      <c r="G86" s="113">
        <v>39.96</v>
      </c>
      <c r="H86" s="113">
        <v>39.43</v>
      </c>
      <c r="I86" s="113">
        <v>37.39</v>
      </c>
      <c r="J86" s="113">
        <v>40.42</v>
      </c>
      <c r="K86" s="113">
        <v>49.23</v>
      </c>
      <c r="L86" s="113">
        <v>57.69</v>
      </c>
      <c r="M86" s="113">
        <v>54.49</v>
      </c>
      <c r="N86" s="113">
        <v>52.08</v>
      </c>
      <c r="O86" s="113">
        <v>62.34</v>
      </c>
      <c r="P86" s="113">
        <v>67.25</v>
      </c>
      <c r="Q86" s="113">
        <v>66.03</v>
      </c>
      <c r="R86" s="113">
        <v>69.34</v>
      </c>
      <c r="S86" s="113">
        <v>73.87</v>
      </c>
      <c r="T86" s="113">
        <v>72.66</v>
      </c>
      <c r="U86" s="113">
        <v>72.66</v>
      </c>
      <c r="W86" s="110">
        <v>-9.8264266187242377E-2</v>
      </c>
      <c r="X86" s="110">
        <v>-11.601774717419811</v>
      </c>
      <c r="Y86" s="110">
        <v>7.6205015991023695</v>
      </c>
      <c r="Z86" s="110">
        <v>2.5965510767419486</v>
      </c>
      <c r="AA86" s="110"/>
      <c r="AB86" s="110">
        <v>0</v>
      </c>
    </row>
    <row r="87" spans="1:28" ht="18.75" customHeight="1">
      <c r="A87" s="126" t="s">
        <v>59</v>
      </c>
      <c r="B87" s="127">
        <v>2669.18</v>
      </c>
      <c r="C87" s="127">
        <v>2700.99</v>
      </c>
      <c r="D87" s="127">
        <v>2733.23</v>
      </c>
      <c r="E87" s="127">
        <v>2669.99</v>
      </c>
      <c r="F87" s="127">
        <v>2924.94</v>
      </c>
      <c r="G87" s="127">
        <v>2857</v>
      </c>
      <c r="H87" s="127">
        <v>2683.87</v>
      </c>
      <c r="I87" s="127">
        <v>2777.02</v>
      </c>
      <c r="J87" s="127">
        <v>2971.86</v>
      </c>
      <c r="K87" s="127">
        <v>2688.18</v>
      </c>
      <c r="L87" s="127">
        <v>2692.37</v>
      </c>
      <c r="M87" s="127">
        <v>2647.93</v>
      </c>
      <c r="N87" s="127">
        <v>2560.09</v>
      </c>
      <c r="O87" s="127">
        <v>2424.6</v>
      </c>
      <c r="P87" s="127">
        <v>2586.66</v>
      </c>
      <c r="Q87" s="127">
        <v>2706.34</v>
      </c>
      <c r="R87" s="127">
        <v>2690.3300000000004</v>
      </c>
      <c r="S87" s="127">
        <v>2779.2900000000004</v>
      </c>
      <c r="T87" s="127">
        <v>2709.15</v>
      </c>
      <c r="U87" s="127">
        <v>2711.55</v>
      </c>
      <c r="W87" s="107">
        <v>8.2924457908384319E-2</v>
      </c>
      <c r="X87" s="107">
        <v>1.3693065723730857</v>
      </c>
      <c r="Y87" s="107">
        <v>-1.1799884139269023</v>
      </c>
      <c r="Z87" s="107">
        <v>7.8904229573173446E-2</v>
      </c>
      <c r="AA87" s="110"/>
      <c r="AB87" s="107">
        <v>8.8588671723606696E-2</v>
      </c>
    </row>
    <row r="88" spans="1:28" ht="18.75" customHeight="1">
      <c r="A88" s="63" t="s">
        <v>60</v>
      </c>
      <c r="B88" s="113">
        <v>1815</v>
      </c>
      <c r="C88" s="113">
        <v>1866.49</v>
      </c>
      <c r="D88" s="113">
        <v>1862.34</v>
      </c>
      <c r="E88" s="113">
        <v>1849.54</v>
      </c>
      <c r="F88" s="113">
        <v>2090.41</v>
      </c>
      <c r="G88" s="113">
        <v>2014.28</v>
      </c>
      <c r="H88" s="113">
        <v>1862.93</v>
      </c>
      <c r="I88" s="113">
        <v>1966.49</v>
      </c>
      <c r="J88" s="113">
        <v>2156.7199999999998</v>
      </c>
      <c r="K88" s="113">
        <v>1864.9</v>
      </c>
      <c r="L88" s="113">
        <v>1885.61</v>
      </c>
      <c r="M88" s="113">
        <v>1848.36</v>
      </c>
      <c r="N88" s="113">
        <v>1762.81</v>
      </c>
      <c r="O88" s="113">
        <v>1639.69</v>
      </c>
      <c r="P88" s="113">
        <v>1741.25</v>
      </c>
      <c r="Q88" s="113">
        <v>1834.09</v>
      </c>
      <c r="R88" s="113">
        <v>1847.21</v>
      </c>
      <c r="S88" s="113">
        <v>1928.71</v>
      </c>
      <c r="T88" s="113">
        <v>1853.82</v>
      </c>
      <c r="U88" s="113">
        <v>1861.36</v>
      </c>
      <c r="W88" s="110">
        <v>0.13283517744895335</v>
      </c>
      <c r="X88" s="110">
        <v>2.1053838303428662</v>
      </c>
      <c r="Y88" s="110">
        <v>-1.3115321789177847</v>
      </c>
      <c r="Z88" s="110">
        <v>-0.14371854407156937</v>
      </c>
      <c r="AA88" s="110"/>
      <c r="AB88" s="110">
        <v>0.40672772976879978</v>
      </c>
    </row>
    <row r="89" spans="1:28" ht="18.75" customHeight="1">
      <c r="A89" s="128" t="s">
        <v>61</v>
      </c>
      <c r="B89" s="113">
        <v>793.64</v>
      </c>
      <c r="C89" s="113">
        <v>840.29</v>
      </c>
      <c r="D89" s="113">
        <v>833.63</v>
      </c>
      <c r="E89" s="113">
        <v>883.71</v>
      </c>
      <c r="F89" s="113">
        <v>1174.81</v>
      </c>
      <c r="G89" s="113">
        <v>996.23</v>
      </c>
      <c r="H89" s="113">
        <v>807.54</v>
      </c>
      <c r="I89" s="113">
        <v>803.99</v>
      </c>
      <c r="J89" s="113">
        <v>1051.6500000000001</v>
      </c>
      <c r="K89" s="113">
        <v>716.94</v>
      </c>
      <c r="L89" s="113">
        <v>740.97</v>
      </c>
      <c r="M89" s="113">
        <v>698.74</v>
      </c>
      <c r="N89" s="113">
        <v>614.6</v>
      </c>
      <c r="O89" s="113">
        <v>526.01</v>
      </c>
      <c r="P89" s="113">
        <v>614.6</v>
      </c>
      <c r="Q89" s="113">
        <v>645.74</v>
      </c>
      <c r="R89" s="113">
        <v>618.02</v>
      </c>
      <c r="S89" s="113">
        <v>624.21</v>
      </c>
      <c r="T89" s="113">
        <v>536.66999999999996</v>
      </c>
      <c r="U89" s="113">
        <v>518.42999999999995</v>
      </c>
      <c r="W89" s="110">
        <v>-2.2162559644301583</v>
      </c>
      <c r="X89" s="110">
        <v>4.6519231115873971</v>
      </c>
      <c r="Y89" s="110">
        <v>-5.7485149414589714</v>
      </c>
      <c r="Z89" s="110">
        <v>-3.8906809960605915</v>
      </c>
      <c r="AA89" s="110"/>
      <c r="AB89" s="110">
        <v>-3.398736653809606</v>
      </c>
    </row>
    <row r="90" spans="1:28" ht="18.75" customHeight="1">
      <c r="A90" s="128" t="s">
        <v>62</v>
      </c>
      <c r="B90" s="113">
        <v>402.19</v>
      </c>
      <c r="C90" s="113">
        <v>419.64</v>
      </c>
      <c r="D90" s="113">
        <v>415.61</v>
      </c>
      <c r="E90" s="113">
        <v>426.99</v>
      </c>
      <c r="F90" s="113">
        <v>417.66</v>
      </c>
      <c r="G90" s="113">
        <v>456.33</v>
      </c>
      <c r="H90" s="113">
        <v>461.23</v>
      </c>
      <c r="I90" s="113">
        <v>507.91</v>
      </c>
      <c r="J90" s="113">
        <v>506.31</v>
      </c>
      <c r="K90" s="113">
        <v>489.86</v>
      </c>
      <c r="L90" s="113">
        <v>472.73</v>
      </c>
      <c r="M90" s="113">
        <v>479.58</v>
      </c>
      <c r="N90" s="113">
        <v>480.27</v>
      </c>
      <c r="O90" s="113">
        <v>446.99</v>
      </c>
      <c r="P90" s="113">
        <v>458.17</v>
      </c>
      <c r="Q90" s="113">
        <v>486.04</v>
      </c>
      <c r="R90" s="113">
        <v>498</v>
      </c>
      <c r="S90" s="113">
        <v>547.49</v>
      </c>
      <c r="T90" s="113">
        <v>562.29</v>
      </c>
      <c r="U90" s="113">
        <v>566.79</v>
      </c>
      <c r="W90" s="110">
        <v>1.8220008562916501</v>
      </c>
      <c r="X90" s="110">
        <v>2.5580017874617722</v>
      </c>
      <c r="Y90" s="110">
        <v>0.70866259284441124</v>
      </c>
      <c r="Z90" s="110">
        <v>2.0367358855597928</v>
      </c>
      <c r="AA90" s="110"/>
      <c r="AB90" s="110">
        <v>0.80029877821053197</v>
      </c>
    </row>
    <row r="91" spans="1:28" ht="18.75" customHeight="1">
      <c r="A91" s="128" t="s">
        <v>63</v>
      </c>
      <c r="B91" s="113">
        <v>191.65</v>
      </c>
      <c r="C91" s="113">
        <v>174.25</v>
      </c>
      <c r="D91" s="113">
        <v>186.62</v>
      </c>
      <c r="E91" s="113">
        <v>178.69</v>
      </c>
      <c r="F91" s="113">
        <v>183.04</v>
      </c>
      <c r="G91" s="113">
        <v>180.44</v>
      </c>
      <c r="H91" s="113">
        <v>179.62</v>
      </c>
      <c r="I91" s="113">
        <v>185.51</v>
      </c>
      <c r="J91" s="113">
        <v>164.69</v>
      </c>
      <c r="K91" s="113">
        <v>132.88999999999999</v>
      </c>
      <c r="L91" s="113">
        <v>143.24</v>
      </c>
      <c r="M91" s="113">
        <v>143.13</v>
      </c>
      <c r="N91" s="113">
        <v>130.9</v>
      </c>
      <c r="O91" s="113">
        <v>127.44</v>
      </c>
      <c r="P91" s="113">
        <v>137.46</v>
      </c>
      <c r="Q91" s="113">
        <v>140.51</v>
      </c>
      <c r="R91" s="113">
        <v>141.38999999999999</v>
      </c>
      <c r="S91" s="113">
        <v>150.13</v>
      </c>
      <c r="T91" s="113">
        <v>149.44999999999999</v>
      </c>
      <c r="U91" s="113">
        <v>157.66999999999999</v>
      </c>
      <c r="W91" s="110">
        <v>-1.0219347679186752</v>
      </c>
      <c r="X91" s="110">
        <v>-1.1982131485949621</v>
      </c>
      <c r="Y91" s="110">
        <v>-4.5125493060444777</v>
      </c>
      <c r="Z91" s="110">
        <v>1.0721815098074794</v>
      </c>
      <c r="AA91" s="110"/>
      <c r="AB91" s="110">
        <v>5.5001672800267647</v>
      </c>
    </row>
    <row r="92" spans="1:28" ht="18.75" customHeight="1">
      <c r="A92" s="128" t="s">
        <v>64</v>
      </c>
      <c r="B92" s="113">
        <v>379.15</v>
      </c>
      <c r="C92" s="113">
        <v>400.36</v>
      </c>
      <c r="D92" s="113">
        <v>388.57</v>
      </c>
      <c r="E92" s="113">
        <v>353.95</v>
      </c>
      <c r="F92" s="113">
        <v>383.47</v>
      </c>
      <c r="G92" s="113">
        <v>386.58</v>
      </c>
      <c r="H92" s="113">
        <v>373.62</v>
      </c>
      <c r="I92" s="113">
        <v>408.31</v>
      </c>
      <c r="J92" s="113">
        <v>419.07</v>
      </c>
      <c r="K92" s="113">
        <v>428.33</v>
      </c>
      <c r="L92" s="113">
        <v>442.6</v>
      </c>
      <c r="M92" s="113">
        <v>437.09</v>
      </c>
      <c r="N92" s="113">
        <v>438.25</v>
      </c>
      <c r="O92" s="113">
        <v>438.62</v>
      </c>
      <c r="P92" s="113">
        <v>441.07</v>
      </c>
      <c r="Q92" s="113">
        <v>467.52</v>
      </c>
      <c r="R92" s="113">
        <v>488.3</v>
      </c>
      <c r="S92" s="113">
        <v>513.74</v>
      </c>
      <c r="T92" s="113">
        <v>506.54</v>
      </c>
      <c r="U92" s="113">
        <v>519.71</v>
      </c>
      <c r="W92" s="110">
        <v>1.6735284429762354</v>
      </c>
      <c r="X92" s="110">
        <v>0.38889277778986209</v>
      </c>
      <c r="Y92" s="110">
        <v>2.7435117128694397</v>
      </c>
      <c r="Z92" s="110">
        <v>1.8005120884030168</v>
      </c>
      <c r="AA92" s="110"/>
      <c r="AB92" s="110">
        <v>2.599992103288983</v>
      </c>
    </row>
    <row r="93" spans="1:28" ht="18.75" customHeight="1">
      <c r="A93" s="128" t="s">
        <v>65</v>
      </c>
      <c r="B93" s="113">
        <v>48.370000000000118</v>
      </c>
      <c r="C93" s="113">
        <v>31.950000000000045</v>
      </c>
      <c r="D93" s="113">
        <v>37.910000000000025</v>
      </c>
      <c r="E93" s="113">
        <v>6.1999999999999318</v>
      </c>
      <c r="F93" s="113">
        <v>-68.570000000000164</v>
      </c>
      <c r="G93" s="113">
        <v>-5.2999999999999545</v>
      </c>
      <c r="H93" s="113">
        <v>40.920000000000073</v>
      </c>
      <c r="I93" s="113">
        <v>60.769999999999925</v>
      </c>
      <c r="J93" s="113">
        <v>14.999999999999773</v>
      </c>
      <c r="K93" s="113">
        <v>96.880000000000052</v>
      </c>
      <c r="L93" s="113">
        <v>86.069999999999823</v>
      </c>
      <c r="M93" s="113">
        <v>89.82</v>
      </c>
      <c r="N93" s="113">
        <v>98.790000000000077</v>
      </c>
      <c r="O93" s="113">
        <v>100.63</v>
      </c>
      <c r="P93" s="113">
        <v>89.949999999999989</v>
      </c>
      <c r="Q93" s="113">
        <v>94.279999999999973</v>
      </c>
      <c r="R93" s="113">
        <v>101.50000000000006</v>
      </c>
      <c r="S93" s="113">
        <v>93.139999999999986</v>
      </c>
      <c r="T93" s="113">
        <v>98.870000000000061</v>
      </c>
      <c r="U93" s="113">
        <v>98.759999999999877</v>
      </c>
      <c r="W93" s="110">
        <v>3.8283738787730837</v>
      </c>
      <c r="X93" s="110">
        <v>-164.25988684113219</v>
      </c>
      <c r="Y93" s="110">
        <v>-274.62852537060809</v>
      </c>
      <c r="Z93" s="110">
        <v>1.5398661256363244</v>
      </c>
      <c r="AA93" s="110"/>
      <c r="AB93" s="110">
        <v>-0.11125720643287559</v>
      </c>
    </row>
    <row r="94" spans="1:28" ht="18.75" customHeight="1">
      <c r="A94" s="63" t="s">
        <v>66</v>
      </c>
      <c r="B94" s="113">
        <v>856.23</v>
      </c>
      <c r="C94" s="113">
        <v>839.07</v>
      </c>
      <c r="D94" s="113">
        <v>874.23</v>
      </c>
      <c r="E94" s="113">
        <v>828.71</v>
      </c>
      <c r="F94" s="113">
        <v>852.67</v>
      </c>
      <c r="G94" s="113">
        <v>856.19</v>
      </c>
      <c r="H94" s="113">
        <v>830.21</v>
      </c>
      <c r="I94" s="113">
        <v>824.14</v>
      </c>
      <c r="J94" s="113">
        <v>837.24</v>
      </c>
      <c r="K94" s="113">
        <v>823.89</v>
      </c>
      <c r="L94" s="113">
        <v>809.25</v>
      </c>
      <c r="M94" s="113">
        <v>801.75</v>
      </c>
      <c r="N94" s="113">
        <v>798.37</v>
      </c>
      <c r="O94" s="113">
        <v>783.32</v>
      </c>
      <c r="P94" s="113">
        <v>843.39</v>
      </c>
      <c r="Q94" s="113">
        <v>871.19</v>
      </c>
      <c r="R94" s="113">
        <v>843.12</v>
      </c>
      <c r="S94" s="113">
        <v>850.58000000000015</v>
      </c>
      <c r="T94" s="113">
        <v>853.42</v>
      </c>
      <c r="U94" s="113">
        <v>848.67</v>
      </c>
      <c r="W94" s="110">
        <v>-4.666602101374151E-2</v>
      </c>
      <c r="X94" s="110">
        <v>-9.3434585295426587E-4</v>
      </c>
      <c r="Y94" s="110">
        <v>-1.1213538542794943</v>
      </c>
      <c r="Z94" s="110">
        <v>0.52987138313749238</v>
      </c>
      <c r="AA94" s="110"/>
      <c r="AB94" s="110">
        <v>-0.55658409692765587</v>
      </c>
    </row>
    <row r="95" spans="1:28" ht="18.75" customHeight="1">
      <c r="A95" s="128" t="s">
        <v>67</v>
      </c>
      <c r="B95" s="113">
        <v>701.35</v>
      </c>
      <c r="C95" s="113">
        <v>674.39</v>
      </c>
      <c r="D95" s="113">
        <v>705.77</v>
      </c>
      <c r="E95" s="113">
        <v>663.12</v>
      </c>
      <c r="F95" s="113">
        <v>683.91</v>
      </c>
      <c r="G95" s="113">
        <v>699.8</v>
      </c>
      <c r="H95" s="113">
        <v>673.86</v>
      </c>
      <c r="I95" s="113">
        <v>665.41</v>
      </c>
      <c r="J95" s="113">
        <v>677.75</v>
      </c>
      <c r="K95" s="113">
        <v>666.05</v>
      </c>
      <c r="L95" s="113">
        <v>642.87</v>
      </c>
      <c r="M95" s="113">
        <v>639.51</v>
      </c>
      <c r="N95" s="113">
        <v>642.01</v>
      </c>
      <c r="O95" s="113">
        <v>609.86</v>
      </c>
      <c r="P95" s="113">
        <v>659.04</v>
      </c>
      <c r="Q95" s="113">
        <v>666.94</v>
      </c>
      <c r="R95" s="113">
        <v>637.31000000000006</v>
      </c>
      <c r="S95" s="113">
        <v>640.16000000000008</v>
      </c>
      <c r="T95" s="113">
        <v>645.9</v>
      </c>
      <c r="U95" s="113">
        <v>640.08000000000004</v>
      </c>
      <c r="W95" s="110">
        <v>-0.47997013182575765</v>
      </c>
      <c r="X95" s="110">
        <v>-4.4239596045503315E-2</v>
      </c>
      <c r="Y95" s="110">
        <v>-1.6827224387605422</v>
      </c>
      <c r="Z95" s="110">
        <v>-4.8314524342230047E-2</v>
      </c>
      <c r="AA95" s="110"/>
      <c r="AB95" s="110">
        <v>-0.90106827682302792</v>
      </c>
    </row>
    <row r="96" spans="1:28" ht="18.75" customHeight="1">
      <c r="A96" s="128" t="s">
        <v>68</v>
      </c>
      <c r="B96" s="113">
        <v>115.72</v>
      </c>
      <c r="C96" s="113">
        <v>122.74</v>
      </c>
      <c r="D96" s="113">
        <v>123.93</v>
      </c>
      <c r="E96" s="113">
        <v>125.8</v>
      </c>
      <c r="F96" s="113">
        <v>130.76</v>
      </c>
      <c r="G96" s="113">
        <v>115.06</v>
      </c>
      <c r="H96" s="113">
        <v>116.35</v>
      </c>
      <c r="I96" s="113">
        <v>116.88</v>
      </c>
      <c r="J96" s="113">
        <v>118.62</v>
      </c>
      <c r="K96" s="113">
        <v>117.52</v>
      </c>
      <c r="L96" s="113">
        <v>125</v>
      </c>
      <c r="M96" s="113">
        <v>119.21</v>
      </c>
      <c r="N96" s="113">
        <v>116.31</v>
      </c>
      <c r="O96" s="113">
        <v>122.91</v>
      </c>
      <c r="P96" s="113">
        <v>129.30000000000001</v>
      </c>
      <c r="Q96" s="113">
        <v>142.47</v>
      </c>
      <c r="R96" s="113">
        <v>137.75</v>
      </c>
      <c r="S96" s="113">
        <v>139.99</v>
      </c>
      <c r="T96" s="113">
        <v>141.88999999999999</v>
      </c>
      <c r="U96" s="113">
        <v>142.32</v>
      </c>
      <c r="W96" s="110">
        <v>1.0949222604084152</v>
      </c>
      <c r="X96" s="110">
        <v>-0.11432956734879207</v>
      </c>
      <c r="Y96" s="110">
        <v>1.6710078469408973</v>
      </c>
      <c r="Z96" s="110">
        <v>1.4522700649802323</v>
      </c>
      <c r="AA96" s="110"/>
      <c r="AB96" s="110">
        <v>0.30305165973642034</v>
      </c>
    </row>
    <row r="97" spans="1:29" ht="18.75" customHeight="1">
      <c r="A97" s="128" t="s">
        <v>69</v>
      </c>
      <c r="B97" s="113">
        <v>32.74</v>
      </c>
      <c r="C97" s="113">
        <v>44.15</v>
      </c>
      <c r="D97" s="113">
        <v>45.44</v>
      </c>
      <c r="E97" s="113">
        <v>42.83</v>
      </c>
      <c r="F97" s="113">
        <v>40.090000000000003</v>
      </c>
      <c r="G97" s="113">
        <v>35.25</v>
      </c>
      <c r="H97" s="113">
        <v>36.93</v>
      </c>
      <c r="I97" s="113">
        <v>41.35</v>
      </c>
      <c r="J97" s="113">
        <v>39.159999999999997</v>
      </c>
      <c r="K97" s="113">
        <v>38.97</v>
      </c>
      <c r="L97" s="113">
        <v>41.23</v>
      </c>
      <c r="M97" s="113">
        <v>42.77</v>
      </c>
      <c r="N97" s="113">
        <v>39.14</v>
      </c>
      <c r="O97" s="113">
        <v>48.71</v>
      </c>
      <c r="P97" s="113">
        <v>52.79</v>
      </c>
      <c r="Q97" s="113">
        <v>61.72</v>
      </c>
      <c r="R97" s="113">
        <v>68.06</v>
      </c>
      <c r="S97" s="113">
        <v>70.430000000000007</v>
      </c>
      <c r="T97" s="113">
        <v>65.349999999999994</v>
      </c>
      <c r="U97" s="113">
        <v>65.95</v>
      </c>
      <c r="W97" s="110">
        <v>3.7545531844318303</v>
      </c>
      <c r="X97" s="110">
        <v>1.4883260367731799</v>
      </c>
      <c r="Y97" s="110">
        <v>3.1836396008105616</v>
      </c>
      <c r="Z97" s="110">
        <v>5.3578329944535152</v>
      </c>
      <c r="AA97" s="110"/>
      <c r="AB97" s="110">
        <v>0.91813312930376212</v>
      </c>
    </row>
    <row r="98" spans="1:29" ht="18.75" customHeight="1">
      <c r="A98" s="129" t="s">
        <v>70</v>
      </c>
      <c r="B98" s="127">
        <v>129.63</v>
      </c>
      <c r="C98" s="127">
        <v>135.19</v>
      </c>
      <c r="D98" s="127">
        <v>141.57</v>
      </c>
      <c r="E98" s="127">
        <v>135.61000000000001</v>
      </c>
      <c r="F98" s="127">
        <v>148.35</v>
      </c>
      <c r="G98" s="127">
        <v>147.87</v>
      </c>
      <c r="H98" s="127">
        <v>155.11000000000001</v>
      </c>
      <c r="I98" s="127">
        <v>158.57</v>
      </c>
      <c r="J98" s="127">
        <v>182.13</v>
      </c>
      <c r="K98" s="127">
        <v>164.66</v>
      </c>
      <c r="L98" s="127">
        <v>162.78</v>
      </c>
      <c r="M98" s="127">
        <v>150.38999999999999</v>
      </c>
      <c r="N98" s="127">
        <v>147.26</v>
      </c>
      <c r="O98" s="127">
        <v>141.58000000000001</v>
      </c>
      <c r="P98" s="127">
        <v>139.24</v>
      </c>
      <c r="Q98" s="127">
        <v>140.88999999999999</v>
      </c>
      <c r="R98" s="127">
        <v>155.1</v>
      </c>
      <c r="S98" s="127">
        <v>169.43</v>
      </c>
      <c r="T98" s="127">
        <v>177.82</v>
      </c>
      <c r="U98" s="127">
        <v>178.1</v>
      </c>
      <c r="W98" s="107">
        <v>1.6859542057473753</v>
      </c>
      <c r="X98" s="107">
        <v>2.6679547140441962</v>
      </c>
      <c r="Y98" s="107">
        <v>1.9398978947957612</v>
      </c>
      <c r="Z98" s="107">
        <v>1.0044061281658356</v>
      </c>
      <c r="AA98" s="110"/>
      <c r="AB98" s="107">
        <v>0.15746260263187559</v>
      </c>
    </row>
    <row r="99" spans="1:29" ht="18.75" customHeight="1">
      <c r="A99" s="129" t="s">
        <v>71</v>
      </c>
      <c r="B99" s="127">
        <v>189.18</v>
      </c>
      <c r="C99" s="127">
        <v>185.68</v>
      </c>
      <c r="D99" s="127">
        <v>205.32</v>
      </c>
      <c r="E99" s="127">
        <v>196.54</v>
      </c>
      <c r="F99" s="127">
        <v>196.64</v>
      </c>
      <c r="G99" s="127">
        <v>207.77</v>
      </c>
      <c r="H99" s="127">
        <v>199.21</v>
      </c>
      <c r="I99" s="127">
        <v>187.14</v>
      </c>
      <c r="J99" s="127">
        <v>201.59</v>
      </c>
      <c r="K99" s="127">
        <v>176.86</v>
      </c>
      <c r="L99" s="127">
        <v>157.13999999999999</v>
      </c>
      <c r="M99" s="127">
        <v>152.61000000000001</v>
      </c>
      <c r="N99" s="127">
        <v>160.63999999999999</v>
      </c>
      <c r="O99" s="127">
        <v>162.91999999999999</v>
      </c>
      <c r="P99" s="127">
        <v>179.54</v>
      </c>
      <c r="Q99" s="127">
        <v>188.38</v>
      </c>
      <c r="R99" s="127">
        <v>199.12</v>
      </c>
      <c r="S99" s="127">
        <v>200.44</v>
      </c>
      <c r="T99" s="127">
        <v>195.67</v>
      </c>
      <c r="U99" s="127">
        <v>202.52</v>
      </c>
      <c r="W99" s="107">
        <v>0.35927386963139352</v>
      </c>
      <c r="X99" s="107">
        <v>1.8923370956893004</v>
      </c>
      <c r="Y99" s="107">
        <v>-5.4327452535960941</v>
      </c>
      <c r="Z99" s="107">
        <v>2.859012893042312</v>
      </c>
      <c r="AA99" s="110"/>
      <c r="AB99" s="107">
        <v>3.500792150048563</v>
      </c>
    </row>
    <row r="100" spans="1:29">
      <c r="A100" s="130" t="s">
        <v>72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</row>
    <row r="101" spans="1:29">
      <c r="A101" s="230" t="s">
        <v>32</v>
      </c>
    </row>
    <row r="102" spans="1:29">
      <c r="A102" s="285" t="s">
        <v>175</v>
      </c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30"/>
      <c r="S102" s="230"/>
      <c r="T102" s="230"/>
      <c r="U102" s="230"/>
    </row>
    <row r="103" spans="1:29">
      <c r="A103" s="143" t="s">
        <v>176</v>
      </c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</row>
    <row r="104" spans="1:29">
      <c r="A104" s="230"/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</row>
    <row r="105" spans="1:29" ht="40.5" customHeight="1">
      <c r="A105" s="280" t="s">
        <v>218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100"/>
      <c r="S105" s="100"/>
      <c r="T105" s="100"/>
      <c r="U105" s="100"/>
    </row>
    <row r="106" spans="1:29" ht="32.25" customHeight="1">
      <c r="A106" s="238"/>
      <c r="B106" s="282">
        <v>2000</v>
      </c>
      <c r="C106" s="282">
        <v>2001</v>
      </c>
      <c r="D106" s="282">
        <v>2002</v>
      </c>
      <c r="E106" s="282">
        <v>2003</v>
      </c>
      <c r="F106" s="282">
        <v>2004</v>
      </c>
      <c r="G106" s="282">
        <v>2005</v>
      </c>
      <c r="H106" s="282">
        <v>2006</v>
      </c>
      <c r="I106" s="282">
        <v>2007</v>
      </c>
      <c r="J106" s="282">
        <v>2008</v>
      </c>
      <c r="K106" s="282">
        <v>2009</v>
      </c>
      <c r="L106" s="282">
        <v>2010</v>
      </c>
      <c r="M106" s="282">
        <v>2011</v>
      </c>
      <c r="N106" s="282" t="s">
        <v>0</v>
      </c>
      <c r="O106" s="282" t="s">
        <v>1</v>
      </c>
      <c r="P106" s="282">
        <v>2014</v>
      </c>
      <c r="Q106" s="282">
        <v>2015</v>
      </c>
      <c r="R106" s="282">
        <v>2016</v>
      </c>
      <c r="S106" s="282">
        <v>2017</v>
      </c>
      <c r="T106" s="282" t="s">
        <v>106</v>
      </c>
      <c r="U106" s="282" t="s">
        <v>168</v>
      </c>
      <c r="V106" s="101"/>
      <c r="W106" s="294" t="s">
        <v>202</v>
      </c>
      <c r="X106" s="295"/>
      <c r="Y106" s="295"/>
      <c r="Z106" s="295"/>
      <c r="AA106" s="231"/>
      <c r="AB106" s="241" t="s">
        <v>18</v>
      </c>
    </row>
    <row r="107" spans="1:29" s="105" customFormat="1" ht="14.25" customHeight="1">
      <c r="A107" s="239"/>
      <c r="B107" s="283"/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101"/>
      <c r="W107" s="240" t="s">
        <v>172</v>
      </c>
      <c r="X107" s="240" t="s">
        <v>19</v>
      </c>
      <c r="Y107" s="240" t="s">
        <v>20</v>
      </c>
      <c r="Z107" s="240" t="s">
        <v>173</v>
      </c>
      <c r="AA107" s="104"/>
      <c r="AB107" s="240" t="s">
        <v>174</v>
      </c>
      <c r="AC107" s="101"/>
    </row>
    <row r="108" spans="1:29" ht="18.75" customHeight="1">
      <c r="A108" s="125" t="s">
        <v>48</v>
      </c>
      <c r="B108" s="123">
        <v>92.271855302822672</v>
      </c>
      <c r="C108" s="123">
        <v>96.213155101421904</v>
      </c>
      <c r="D108" s="123">
        <v>90.267858681850313</v>
      </c>
      <c r="E108" s="123">
        <v>94.534860655082468</v>
      </c>
      <c r="F108" s="123">
        <v>93.059793483908777</v>
      </c>
      <c r="G108" s="123">
        <v>94.63962359929387</v>
      </c>
      <c r="H108" s="123">
        <v>94.149829153121502</v>
      </c>
      <c r="I108" s="123">
        <v>97.508145564682664</v>
      </c>
      <c r="J108" s="123">
        <v>97.921010357742603</v>
      </c>
      <c r="K108" s="123">
        <v>94.40082143637612</v>
      </c>
      <c r="L108" s="123">
        <v>97.642273035673881</v>
      </c>
      <c r="M108" s="123">
        <v>99.044070238740275</v>
      </c>
      <c r="N108" s="123">
        <v>102.0747790073564</v>
      </c>
      <c r="O108" s="123">
        <v>104.45409039357598</v>
      </c>
      <c r="P108" s="123">
        <v>100.02676125202157</v>
      </c>
      <c r="Q108" s="123">
        <v>99.403112226369558</v>
      </c>
      <c r="R108" s="123">
        <v>100</v>
      </c>
      <c r="S108" s="123">
        <v>101.15548457919361</v>
      </c>
      <c r="T108" s="123">
        <v>104.62341972294571</v>
      </c>
      <c r="U108" s="123">
        <v>104.72350503256365</v>
      </c>
      <c r="W108" s="122">
        <v>0.66845807874247321</v>
      </c>
      <c r="X108" s="122">
        <v>0.50802758141479387</v>
      </c>
      <c r="Y108" s="122">
        <v>0.62664088073278723</v>
      </c>
      <c r="Z108" s="122">
        <v>0.78095664375987806</v>
      </c>
      <c r="AA108" s="110"/>
      <c r="AB108" s="122">
        <v>9.5662433786790041E-2</v>
      </c>
    </row>
    <row r="109" spans="1:29" ht="18.75" customHeight="1">
      <c r="A109" s="126" t="s">
        <v>49</v>
      </c>
      <c r="B109" s="127">
        <v>97.684218009997039</v>
      </c>
      <c r="C109" s="127">
        <v>101.14724062042603</v>
      </c>
      <c r="D109" s="127">
        <v>94.499275707193249</v>
      </c>
      <c r="E109" s="127">
        <v>100.28746836906744</v>
      </c>
      <c r="F109" s="127">
        <v>98.849085694981071</v>
      </c>
      <c r="G109" s="127">
        <v>97.785678219093526</v>
      </c>
      <c r="H109" s="127">
        <v>96.21030837314801</v>
      </c>
      <c r="I109" s="127">
        <v>100.44861337683524</v>
      </c>
      <c r="J109" s="127">
        <v>100.77137727153168</v>
      </c>
      <c r="K109" s="127">
        <v>94.44728550454478</v>
      </c>
      <c r="L109" s="127">
        <v>99.207188875750532</v>
      </c>
      <c r="M109" s="127">
        <v>97.624851089993797</v>
      </c>
      <c r="N109" s="127">
        <v>98.146817946079665</v>
      </c>
      <c r="O109" s="127">
        <v>99.083520977301546</v>
      </c>
      <c r="P109" s="127">
        <v>92.862952927027649</v>
      </c>
      <c r="Q109" s="127">
        <v>96.033933018362944</v>
      </c>
      <c r="R109" s="127">
        <v>100</v>
      </c>
      <c r="S109" s="127">
        <v>99.687688096941599</v>
      </c>
      <c r="T109" s="127">
        <v>104.1000789332534</v>
      </c>
      <c r="U109" s="127">
        <v>102.52512599024001</v>
      </c>
      <c r="W109" s="107">
        <v>0.25489213778835396</v>
      </c>
      <c r="X109" s="107">
        <v>2.076447650363189E-2</v>
      </c>
      <c r="Y109" s="107">
        <v>0.28906405337085772</v>
      </c>
      <c r="Z109" s="107">
        <v>0.36619575291021444</v>
      </c>
      <c r="AA109" s="110"/>
      <c r="AB109" s="107">
        <v>-1.512921948909578</v>
      </c>
    </row>
    <row r="110" spans="1:29" ht="18.75" customHeight="1">
      <c r="A110" s="63" t="s">
        <v>50</v>
      </c>
      <c r="B110" s="113">
        <v>256.08772680065982</v>
      </c>
      <c r="C110" s="113">
        <v>307.0581631937136</v>
      </c>
      <c r="D110" s="113">
        <v>233.97404304254968</v>
      </c>
      <c r="E110" s="113">
        <v>279.03444341439064</v>
      </c>
      <c r="F110" s="113">
        <v>240.38439537810322</v>
      </c>
      <c r="G110" s="113">
        <v>214.12226584408302</v>
      </c>
      <c r="H110" s="113">
        <v>122.00401453914174</v>
      </c>
      <c r="I110" s="113">
        <v>156.42400138336504</v>
      </c>
      <c r="J110" s="113">
        <v>147.57084039719058</v>
      </c>
      <c r="K110" s="113">
        <v>124.46831835123875</v>
      </c>
      <c r="L110" s="113">
        <v>149.52599658482012</v>
      </c>
      <c r="M110" s="113">
        <v>153.94000211260169</v>
      </c>
      <c r="N110" s="113">
        <v>170.82533589251437</v>
      </c>
      <c r="O110" s="113">
        <v>127.80767534186151</v>
      </c>
      <c r="P110" s="113">
        <v>109.41370120708575</v>
      </c>
      <c r="Q110" s="113">
        <v>105.3405808119203</v>
      </c>
      <c r="R110" s="113">
        <v>100</v>
      </c>
      <c r="S110" s="113">
        <v>98.228428511879954</v>
      </c>
      <c r="T110" s="113">
        <v>100.84026481072823</v>
      </c>
      <c r="U110" s="113">
        <v>103.99690562145436</v>
      </c>
      <c r="W110" s="110">
        <v>-4.6322215830643003</v>
      </c>
      <c r="X110" s="110">
        <v>-3.5161526087469586</v>
      </c>
      <c r="Y110" s="110">
        <v>-6.9297297378475564</v>
      </c>
      <c r="Z110" s="110">
        <v>-3.9542416012609771</v>
      </c>
      <c r="AA110" s="110"/>
      <c r="AB110" s="110">
        <v>3.1303376847045934</v>
      </c>
    </row>
    <row r="111" spans="1:29" ht="18.75" customHeight="1">
      <c r="A111" s="63" t="s">
        <v>51</v>
      </c>
      <c r="B111" s="113">
        <v>68.001653966566252</v>
      </c>
      <c r="C111" s="113">
        <v>72.896814592975772</v>
      </c>
      <c r="D111" s="113">
        <v>72.258482387524282</v>
      </c>
      <c r="E111" s="113">
        <v>69.219996346587109</v>
      </c>
      <c r="F111" s="113">
        <v>69.512359854113186</v>
      </c>
      <c r="G111" s="113">
        <v>69.807088380439652</v>
      </c>
      <c r="H111" s="113">
        <v>65.221854682331482</v>
      </c>
      <c r="I111" s="113">
        <v>62.01735630738272</v>
      </c>
      <c r="J111" s="113">
        <v>67.55412991178828</v>
      </c>
      <c r="K111" s="113">
        <v>60.54916212396526</v>
      </c>
      <c r="L111" s="113">
        <v>83.700951938704449</v>
      </c>
      <c r="M111" s="113">
        <v>81.011764705882356</v>
      </c>
      <c r="N111" s="113">
        <v>92.651685393258418</v>
      </c>
      <c r="O111" s="113">
        <v>93.82470119521912</v>
      </c>
      <c r="P111" s="113">
        <v>95.56929417825863</v>
      </c>
      <c r="Q111" s="113">
        <v>98.528890464374342</v>
      </c>
      <c r="R111" s="113">
        <v>100</v>
      </c>
      <c r="S111" s="113">
        <v>100.61458838751413</v>
      </c>
      <c r="T111" s="113">
        <v>103.53817504655491</v>
      </c>
      <c r="U111" s="113">
        <v>112.92939754876576</v>
      </c>
      <c r="W111" s="110">
        <v>2.7055897730685841</v>
      </c>
      <c r="X111" s="110">
        <v>0.52544624043795451</v>
      </c>
      <c r="Y111" s="110">
        <v>3.6969957938632891</v>
      </c>
      <c r="Z111" s="110">
        <v>3.3839109200599626</v>
      </c>
      <c r="AA111" s="110"/>
      <c r="AB111" s="110">
        <v>9.0702994310921365</v>
      </c>
    </row>
    <row r="112" spans="1:29" ht="18.75" customHeight="1">
      <c r="A112" s="63" t="s">
        <v>52</v>
      </c>
      <c r="B112" s="113">
        <v>81.350289979454374</v>
      </c>
      <c r="C112" s="113">
        <v>82.186074714613383</v>
      </c>
      <c r="D112" s="113">
        <v>84.117553021421713</v>
      </c>
      <c r="E112" s="113">
        <v>91.930172237927323</v>
      </c>
      <c r="F112" s="113">
        <v>84.504274865912592</v>
      </c>
      <c r="G112" s="113">
        <v>89.433104886769968</v>
      </c>
      <c r="H112" s="113">
        <v>94.584911454601283</v>
      </c>
      <c r="I112" s="113">
        <v>109.07236078376192</v>
      </c>
      <c r="J112" s="113">
        <v>95.45556301768525</v>
      </c>
      <c r="K112" s="113">
        <v>91.916308314964041</v>
      </c>
      <c r="L112" s="113">
        <v>107.88879966349279</v>
      </c>
      <c r="M112" s="113">
        <v>110.0928557892742</v>
      </c>
      <c r="N112" s="113">
        <v>121.21775793650795</v>
      </c>
      <c r="O112" s="113">
        <v>99.759525061997451</v>
      </c>
      <c r="P112" s="113">
        <v>99.239437602484031</v>
      </c>
      <c r="Q112" s="113">
        <v>100.86797794665475</v>
      </c>
      <c r="R112" s="113">
        <v>100</v>
      </c>
      <c r="S112" s="113">
        <v>100.94573981259533</v>
      </c>
      <c r="T112" s="113">
        <v>102.33170656131381</v>
      </c>
      <c r="U112" s="113">
        <v>105.29705907280278</v>
      </c>
      <c r="W112" s="110">
        <v>1.3672685247782868</v>
      </c>
      <c r="X112" s="110">
        <v>1.9125904194158272</v>
      </c>
      <c r="Y112" s="110">
        <v>3.8234869052881537</v>
      </c>
      <c r="Z112" s="110">
        <v>-0.26980840804008421</v>
      </c>
      <c r="AA112" s="110"/>
      <c r="AB112" s="110">
        <v>2.8977846760644326</v>
      </c>
    </row>
    <row r="113" spans="1:28" ht="18.75" customHeight="1">
      <c r="A113" s="63" t="s">
        <v>53</v>
      </c>
      <c r="B113" s="113">
        <v>81.583020808443877</v>
      </c>
      <c r="C113" s="113">
        <v>84.907169698999155</v>
      </c>
      <c r="D113" s="113">
        <v>85.434962568384691</v>
      </c>
      <c r="E113" s="113">
        <v>88.244078785616068</v>
      </c>
      <c r="F113" s="113">
        <v>87.976752633490747</v>
      </c>
      <c r="G113" s="113">
        <v>88.110074737236488</v>
      </c>
      <c r="H113" s="113">
        <v>88.905499508111347</v>
      </c>
      <c r="I113" s="113">
        <v>90.477890450874625</v>
      </c>
      <c r="J113" s="113">
        <v>93.840978137289639</v>
      </c>
      <c r="K113" s="113">
        <v>94.532253065922902</v>
      </c>
      <c r="L113" s="113">
        <v>97.408163265306129</v>
      </c>
      <c r="M113" s="113">
        <v>93.069528681364972</v>
      </c>
      <c r="N113" s="113">
        <v>93.973773779055961</v>
      </c>
      <c r="O113" s="113">
        <v>97.617030384646256</v>
      </c>
      <c r="P113" s="113">
        <v>95.105885249938424</v>
      </c>
      <c r="Q113" s="113">
        <v>97.700288711945348</v>
      </c>
      <c r="R113" s="113">
        <v>100</v>
      </c>
      <c r="S113" s="113">
        <v>96.03812463570614</v>
      </c>
      <c r="T113" s="113">
        <v>105.01747790528955</v>
      </c>
      <c r="U113" s="113">
        <v>106.5129942101551</v>
      </c>
      <c r="W113" s="110">
        <v>1.4132929642509895</v>
      </c>
      <c r="X113" s="110">
        <v>1.5512228708866926</v>
      </c>
      <c r="Y113" s="110">
        <v>2.0267275074672186</v>
      </c>
      <c r="Z113" s="110">
        <v>0.99780038418386674</v>
      </c>
      <c r="AA113" s="110"/>
      <c r="AB113" s="110">
        <v>1.4240641983559004</v>
      </c>
    </row>
    <row r="114" spans="1:28" ht="18.75" customHeight="1">
      <c r="A114" s="63" t="s">
        <v>54</v>
      </c>
      <c r="B114" s="113">
        <v>61.308197968164279</v>
      </c>
      <c r="C114" s="113">
        <v>63.724604966139964</v>
      </c>
      <c r="D114" s="113">
        <v>45.046235138705413</v>
      </c>
      <c r="E114" s="113">
        <v>49.780272144861542</v>
      </c>
      <c r="F114" s="113">
        <v>59.344637073728322</v>
      </c>
      <c r="G114" s="113">
        <v>53.906350224502873</v>
      </c>
      <c r="H114" s="113">
        <v>89.789718234348001</v>
      </c>
      <c r="I114" s="113">
        <v>88.118757545823726</v>
      </c>
      <c r="J114" s="113">
        <v>72.900057401620018</v>
      </c>
      <c r="K114" s="113">
        <v>63.007642266152978</v>
      </c>
      <c r="L114" s="113">
        <v>75.990338164251199</v>
      </c>
      <c r="M114" s="113">
        <v>71.250340878101994</v>
      </c>
      <c r="N114" s="113">
        <v>54.626279968115753</v>
      </c>
      <c r="O114" s="113">
        <v>88.554350232455164</v>
      </c>
      <c r="P114" s="113">
        <v>56.320599712466624</v>
      </c>
      <c r="Q114" s="113">
        <v>65.695303249572419</v>
      </c>
      <c r="R114" s="113">
        <v>100</v>
      </c>
      <c r="S114" s="113">
        <v>76.027933297212684</v>
      </c>
      <c r="T114" s="113">
        <v>87.377537980974012</v>
      </c>
      <c r="U114" s="113">
        <v>92.315295280454663</v>
      </c>
      <c r="W114" s="110">
        <v>2.1775611047829324</v>
      </c>
      <c r="X114" s="110">
        <v>-2.5404783411252851</v>
      </c>
      <c r="Y114" s="110">
        <v>7.1084389461826936</v>
      </c>
      <c r="Z114" s="110">
        <v>2.1858089441957107</v>
      </c>
      <c r="AA114" s="110"/>
      <c r="AB114" s="110">
        <v>5.6510602307835933</v>
      </c>
    </row>
    <row r="115" spans="1:28" ht="18.75" customHeight="1">
      <c r="A115" s="63" t="s">
        <v>55</v>
      </c>
      <c r="B115" s="113">
        <v>91.96954242953656</v>
      </c>
      <c r="C115" s="113">
        <v>91.964677604765384</v>
      </c>
      <c r="D115" s="113">
        <v>84.369266611658475</v>
      </c>
      <c r="E115" s="113">
        <v>95.052888195273198</v>
      </c>
      <c r="F115" s="113">
        <v>95.3636355191409</v>
      </c>
      <c r="G115" s="113">
        <v>93.72842113814535</v>
      </c>
      <c r="H115" s="113">
        <v>94.148205475476445</v>
      </c>
      <c r="I115" s="113">
        <v>97.274351161080162</v>
      </c>
      <c r="J115" s="113">
        <v>102.47742628675329</v>
      </c>
      <c r="K115" s="113">
        <v>90.107890992272914</v>
      </c>
      <c r="L115" s="113">
        <v>93.444696359309702</v>
      </c>
      <c r="M115" s="113">
        <v>91.770004372540456</v>
      </c>
      <c r="N115" s="113">
        <v>91.501745135897806</v>
      </c>
      <c r="O115" s="113">
        <v>95.302310065882736</v>
      </c>
      <c r="P115" s="113">
        <v>89.086932315278773</v>
      </c>
      <c r="Q115" s="113">
        <v>91.54505911461527</v>
      </c>
      <c r="R115" s="113">
        <v>100</v>
      </c>
      <c r="S115" s="113">
        <v>102.29085377951195</v>
      </c>
      <c r="T115" s="113">
        <v>102.61834503969078</v>
      </c>
      <c r="U115" s="113">
        <v>96.406280022561475</v>
      </c>
      <c r="W115" s="110">
        <v>0.24827550111985452</v>
      </c>
      <c r="X115" s="110">
        <v>0.37959870060393364</v>
      </c>
      <c r="Y115" s="110">
        <v>-6.0615327848789757E-2</v>
      </c>
      <c r="Z115" s="110">
        <v>0.34728571590967316</v>
      </c>
      <c r="AA115" s="110"/>
      <c r="AB115" s="110">
        <v>-6.0535618799217614</v>
      </c>
    </row>
    <row r="116" spans="1:28" ht="18.75" customHeight="1">
      <c r="A116" s="63" t="s">
        <v>56</v>
      </c>
      <c r="B116" s="113">
        <v>105.08617734906724</v>
      </c>
      <c r="C116" s="113">
        <v>106.23477637908094</v>
      </c>
      <c r="D116" s="113">
        <v>103.38025969970595</v>
      </c>
      <c r="E116" s="113">
        <v>100.94924470590993</v>
      </c>
      <c r="F116" s="113">
        <v>100.06377551020407</v>
      </c>
      <c r="G116" s="113">
        <v>96.17241544965411</v>
      </c>
      <c r="H116" s="113">
        <v>98.245778391924489</v>
      </c>
      <c r="I116" s="113">
        <v>103.28866871586737</v>
      </c>
      <c r="J116" s="113">
        <v>104.56205785799054</v>
      </c>
      <c r="K116" s="113">
        <v>102.02177052438701</v>
      </c>
      <c r="L116" s="113">
        <v>101.26514866146231</v>
      </c>
      <c r="M116" s="113">
        <v>100.87370173630381</v>
      </c>
      <c r="N116" s="113">
        <v>97.114261884904067</v>
      </c>
      <c r="O116" s="113">
        <v>101.82756518410345</v>
      </c>
      <c r="P116" s="113">
        <v>97.109130330040955</v>
      </c>
      <c r="Q116" s="113">
        <v>101.89200574912027</v>
      </c>
      <c r="R116" s="113">
        <v>100</v>
      </c>
      <c r="S116" s="113">
        <v>103.55763059537142</v>
      </c>
      <c r="T116" s="113">
        <v>111.73309570101534</v>
      </c>
      <c r="U116" s="113">
        <v>111.66558651976671</v>
      </c>
      <c r="W116" s="110">
        <v>0.32013143472402472</v>
      </c>
      <c r="X116" s="110">
        <v>-1.7571424983847228</v>
      </c>
      <c r="Y116" s="110">
        <v>1.0373381578491214</v>
      </c>
      <c r="Z116" s="110">
        <v>1.0922133375191656</v>
      </c>
      <c r="AA116" s="110"/>
      <c r="AB116" s="110">
        <v>-6.0420040118896581E-2</v>
      </c>
    </row>
    <row r="117" spans="1:28" ht="18.75" customHeight="1">
      <c r="A117" s="63" t="s">
        <v>57</v>
      </c>
      <c r="B117" s="113">
        <v>54.394016658167601</v>
      </c>
      <c r="C117" s="113">
        <v>49.085830370746564</v>
      </c>
      <c r="D117" s="113">
        <v>53.994199841813874</v>
      </c>
      <c r="E117" s="113">
        <v>56.692553677478294</v>
      </c>
      <c r="F117" s="113">
        <v>68.523966084097594</v>
      </c>
      <c r="G117" s="113">
        <v>93.631322466812307</v>
      </c>
      <c r="H117" s="113">
        <v>111.46310199597143</v>
      </c>
      <c r="I117" s="113">
        <v>85.337497830990799</v>
      </c>
      <c r="J117" s="113">
        <v>80.673457838143747</v>
      </c>
      <c r="K117" s="113">
        <v>64.597551727873466</v>
      </c>
      <c r="L117" s="113">
        <v>59.650385604113112</v>
      </c>
      <c r="M117" s="113">
        <v>59.820485744456178</v>
      </c>
      <c r="N117" s="113">
        <v>63.26772236199497</v>
      </c>
      <c r="O117" s="113">
        <v>80.051122471660364</v>
      </c>
      <c r="P117" s="113">
        <v>77.59510380415216</v>
      </c>
      <c r="Q117" s="113">
        <v>96.993638415760316</v>
      </c>
      <c r="R117" s="113">
        <v>100</v>
      </c>
      <c r="S117" s="113">
        <v>113.68963900609469</v>
      </c>
      <c r="T117" s="113">
        <v>100.57004830917874</v>
      </c>
      <c r="U117" s="113">
        <v>89.17535368577812</v>
      </c>
      <c r="W117" s="110">
        <v>2.635988396471034</v>
      </c>
      <c r="X117" s="110">
        <v>11.474107907140541</v>
      </c>
      <c r="Y117" s="110">
        <v>-8.6226793504443293</v>
      </c>
      <c r="Z117" s="110">
        <v>4.569133535021308</v>
      </c>
      <c r="AA117" s="110"/>
      <c r="AB117" s="110">
        <v>-11.330107536958062</v>
      </c>
    </row>
    <row r="118" spans="1:28" ht="18.75" customHeight="1">
      <c r="A118" s="63" t="s">
        <v>58</v>
      </c>
      <c r="B118" s="113">
        <v>35.039848709982444</v>
      </c>
      <c r="C118" s="113">
        <v>34.208540817866307</v>
      </c>
      <c r="D118" s="113">
        <v>35.873749037721325</v>
      </c>
      <c r="E118" s="113">
        <v>44.281384590843835</v>
      </c>
      <c r="F118" s="113">
        <v>77.849694354548731</v>
      </c>
      <c r="G118" s="113">
        <v>114.21421421421421</v>
      </c>
      <c r="H118" s="113">
        <v>114.98858737002284</v>
      </c>
      <c r="I118" s="113">
        <v>73.147900508157264</v>
      </c>
      <c r="J118" s="113">
        <v>76.001979218208803</v>
      </c>
      <c r="K118" s="113">
        <v>79.646556977452775</v>
      </c>
      <c r="L118" s="113">
        <v>89.010227075749697</v>
      </c>
      <c r="M118" s="113">
        <v>100.2936318590567</v>
      </c>
      <c r="N118" s="113">
        <v>93.298771121351777</v>
      </c>
      <c r="O118" s="113">
        <v>84.231632980429907</v>
      </c>
      <c r="P118" s="113">
        <v>89.085501858736066</v>
      </c>
      <c r="Q118" s="113">
        <v>94.987127063456001</v>
      </c>
      <c r="R118" s="113">
        <v>100</v>
      </c>
      <c r="S118" s="113">
        <v>97.996480303235387</v>
      </c>
      <c r="T118" s="113">
        <v>98.417285989540332</v>
      </c>
      <c r="U118" s="113">
        <v>91.357005229837597</v>
      </c>
      <c r="W118" s="110">
        <v>5.172982822539951</v>
      </c>
      <c r="X118" s="110">
        <v>26.657696918569318</v>
      </c>
      <c r="Y118" s="110">
        <v>-4.8642052508605875</v>
      </c>
      <c r="Z118" s="110">
        <v>0.28957057457035251</v>
      </c>
      <c r="AA118" s="110"/>
      <c r="AB118" s="110">
        <v>-7.1738218430988763</v>
      </c>
    </row>
    <row r="119" spans="1:28" ht="18.75" customHeight="1">
      <c r="A119" s="126" t="s">
        <v>59</v>
      </c>
      <c r="B119" s="127">
        <v>87.18332971174668</v>
      </c>
      <c r="C119" s="127">
        <v>92.046619943057934</v>
      </c>
      <c r="D119" s="127">
        <v>86.136183197169629</v>
      </c>
      <c r="E119" s="127">
        <v>88.608571567683796</v>
      </c>
      <c r="F119" s="127">
        <v>86.756651418490634</v>
      </c>
      <c r="G119" s="127">
        <v>91.502275113755687</v>
      </c>
      <c r="H119" s="127">
        <v>92.42958861643821</v>
      </c>
      <c r="I119" s="127">
        <v>94.837631705929368</v>
      </c>
      <c r="J119" s="127">
        <v>95.036105334706207</v>
      </c>
      <c r="K119" s="127">
        <v>94.683019738261578</v>
      </c>
      <c r="L119" s="127">
        <v>95.99089278219563</v>
      </c>
      <c r="M119" s="127">
        <v>101.47775809783492</v>
      </c>
      <c r="N119" s="127">
        <v>108.44618743872283</v>
      </c>
      <c r="O119" s="127">
        <v>113.38323847232535</v>
      </c>
      <c r="P119" s="127">
        <v>111.18044118670409</v>
      </c>
      <c r="Q119" s="127">
        <v>104.41186251542673</v>
      </c>
      <c r="R119" s="127">
        <v>100</v>
      </c>
      <c r="S119" s="127">
        <v>103.47354899992442</v>
      </c>
      <c r="T119" s="127">
        <v>105.62242769872468</v>
      </c>
      <c r="U119" s="127">
        <v>108.24141173867345</v>
      </c>
      <c r="W119" s="107">
        <v>1.1451966174196304</v>
      </c>
      <c r="X119" s="107">
        <v>0.97170462737399266</v>
      </c>
      <c r="Y119" s="107">
        <v>0.96239115461629332</v>
      </c>
      <c r="Z119" s="107">
        <v>1.343508449228592</v>
      </c>
      <c r="AA119" s="110"/>
      <c r="AB119" s="107">
        <v>2.4795719024931988</v>
      </c>
    </row>
    <row r="120" spans="1:28" ht="18.75" customHeight="1">
      <c r="A120" s="63" t="s">
        <v>60</v>
      </c>
      <c r="B120" s="113">
        <v>84.640220385674937</v>
      </c>
      <c r="C120" s="113">
        <v>90.454810901746058</v>
      </c>
      <c r="D120" s="113">
        <v>80.926146675687576</v>
      </c>
      <c r="E120" s="113">
        <v>84.049006780064232</v>
      </c>
      <c r="F120" s="113">
        <v>81.901158146009635</v>
      </c>
      <c r="G120" s="113">
        <v>87.664574934964349</v>
      </c>
      <c r="H120" s="113">
        <v>88.950738889813351</v>
      </c>
      <c r="I120" s="113">
        <v>89.900787697877931</v>
      </c>
      <c r="J120" s="113">
        <v>87.231073111020436</v>
      </c>
      <c r="K120" s="113">
        <v>91.363611989919022</v>
      </c>
      <c r="L120" s="113">
        <v>94.568866308515567</v>
      </c>
      <c r="M120" s="113">
        <v>100.07520180051506</v>
      </c>
      <c r="N120" s="113">
        <v>105.23425666974886</v>
      </c>
      <c r="O120" s="113">
        <v>111.97055540986405</v>
      </c>
      <c r="P120" s="113">
        <v>107.97473079684137</v>
      </c>
      <c r="Q120" s="113">
        <v>102.93551570533617</v>
      </c>
      <c r="R120" s="113">
        <v>100</v>
      </c>
      <c r="S120" s="113">
        <v>101.0390364544177</v>
      </c>
      <c r="T120" s="113">
        <v>103.35307635045471</v>
      </c>
      <c r="U120" s="113">
        <v>107.71264022005418</v>
      </c>
      <c r="W120" s="110">
        <v>1.2768054377600313</v>
      </c>
      <c r="X120" s="110">
        <v>0.70463719229456601</v>
      </c>
      <c r="Y120" s="110">
        <v>1.5277613553407843</v>
      </c>
      <c r="Z120" s="110">
        <v>1.4564897015385991</v>
      </c>
      <c r="AA120" s="110"/>
      <c r="AB120" s="110">
        <v>4.21812685557307</v>
      </c>
    </row>
    <row r="121" spans="1:28" ht="18.75" customHeight="1">
      <c r="A121" s="128" t="s">
        <v>61</v>
      </c>
      <c r="B121" s="113">
        <v>52.795978025301146</v>
      </c>
      <c r="C121" s="113">
        <v>54.22056670911234</v>
      </c>
      <c r="D121" s="113">
        <v>54.352650456437502</v>
      </c>
      <c r="E121" s="113">
        <v>59.266048816919579</v>
      </c>
      <c r="F121" s="113">
        <v>52.967713928209669</v>
      </c>
      <c r="G121" s="113">
        <v>66.028929062565865</v>
      </c>
      <c r="H121" s="113">
        <v>63.669911087995644</v>
      </c>
      <c r="I121" s="113">
        <v>70.749636189504855</v>
      </c>
      <c r="J121" s="113">
        <v>62.600675129558304</v>
      </c>
      <c r="K121" s="113">
        <v>73.11211537925071</v>
      </c>
      <c r="L121" s="113">
        <v>77.57669001444053</v>
      </c>
      <c r="M121" s="113">
        <v>89.644216732976503</v>
      </c>
      <c r="N121" s="113">
        <v>93.218353400585755</v>
      </c>
      <c r="O121" s="113">
        <v>98.771886466036761</v>
      </c>
      <c r="P121" s="113">
        <v>101.34884477709079</v>
      </c>
      <c r="Q121" s="113">
        <v>97.599653111159284</v>
      </c>
      <c r="R121" s="113">
        <v>100</v>
      </c>
      <c r="S121" s="113">
        <v>99.540218836609455</v>
      </c>
      <c r="T121" s="113">
        <v>110.07136601636016</v>
      </c>
      <c r="U121" s="113">
        <v>109.47861813552457</v>
      </c>
      <c r="W121" s="110">
        <v>3.9130086445084755</v>
      </c>
      <c r="X121" s="110">
        <v>4.5747133472246126</v>
      </c>
      <c r="Y121" s="110">
        <v>3.2759975185474355</v>
      </c>
      <c r="Z121" s="110">
        <v>3.9015453198215422</v>
      </c>
      <c r="AA121" s="110"/>
      <c r="AB121" s="110">
        <v>-0.53851233276008137</v>
      </c>
    </row>
    <row r="122" spans="1:28" ht="18.75" customHeight="1">
      <c r="A122" s="128" t="s">
        <v>62</v>
      </c>
      <c r="B122" s="113">
        <v>114.39618090952037</v>
      </c>
      <c r="C122" s="113">
        <v>133.09265084358023</v>
      </c>
      <c r="D122" s="113">
        <v>101.31132552152258</v>
      </c>
      <c r="E122" s="113">
        <v>94.786763156045822</v>
      </c>
      <c r="F122" s="113">
        <v>102.28176028348418</v>
      </c>
      <c r="G122" s="113">
        <v>102.06210417899328</v>
      </c>
      <c r="H122" s="113">
        <v>109.05838735554929</v>
      </c>
      <c r="I122" s="113">
        <v>100.71666240081905</v>
      </c>
      <c r="J122" s="113">
        <v>100.8315063893662</v>
      </c>
      <c r="K122" s="113">
        <v>104.18895194545379</v>
      </c>
      <c r="L122" s="113">
        <v>106.81784528166185</v>
      </c>
      <c r="M122" s="113">
        <v>105.85303807498228</v>
      </c>
      <c r="N122" s="113">
        <v>120.49472171903307</v>
      </c>
      <c r="O122" s="113">
        <v>131.77028568871788</v>
      </c>
      <c r="P122" s="113">
        <v>119.09334963004999</v>
      </c>
      <c r="Q122" s="113">
        <v>103.35157600197513</v>
      </c>
      <c r="R122" s="113">
        <v>100</v>
      </c>
      <c r="S122" s="113">
        <v>104.14436793366089</v>
      </c>
      <c r="T122" s="113">
        <v>99.875509078945029</v>
      </c>
      <c r="U122" s="113">
        <v>112.71193916618149</v>
      </c>
      <c r="W122" s="110">
        <v>-7.8034493595890986E-2</v>
      </c>
      <c r="X122" s="110">
        <v>-2.2558895849057459</v>
      </c>
      <c r="Y122" s="110">
        <v>0.91503126143126501</v>
      </c>
      <c r="Z122" s="110">
        <v>0.59856595392002721</v>
      </c>
      <c r="AA122" s="110"/>
      <c r="AB122" s="110">
        <v>12.85243019596537</v>
      </c>
    </row>
    <row r="123" spans="1:28" ht="18.75" customHeight="1">
      <c r="A123" s="128" t="s">
        <v>63</v>
      </c>
      <c r="B123" s="113">
        <v>86.33446386642315</v>
      </c>
      <c r="C123" s="113">
        <v>94.599713055954069</v>
      </c>
      <c r="D123" s="113">
        <v>96.232986818133099</v>
      </c>
      <c r="E123" s="113">
        <v>97.352957636129617</v>
      </c>
      <c r="F123" s="113">
        <v>93.689903846153854</v>
      </c>
      <c r="G123" s="113">
        <v>80.968743072489474</v>
      </c>
      <c r="H123" s="113">
        <v>78.777418995657499</v>
      </c>
      <c r="I123" s="113">
        <v>74.119993531346012</v>
      </c>
      <c r="J123" s="113">
        <v>82.069342400874362</v>
      </c>
      <c r="K123" s="113">
        <v>82.338776431635196</v>
      </c>
      <c r="L123" s="113">
        <v>87.098575816810936</v>
      </c>
      <c r="M123" s="113">
        <v>85.705302871515414</v>
      </c>
      <c r="N123" s="113">
        <v>83.139801375095487</v>
      </c>
      <c r="O123" s="113">
        <v>83.372567482736983</v>
      </c>
      <c r="P123" s="113">
        <v>84.810126582278485</v>
      </c>
      <c r="Q123" s="113">
        <v>96.882784143477338</v>
      </c>
      <c r="R123" s="113">
        <v>100</v>
      </c>
      <c r="S123" s="113">
        <v>94.271631252914148</v>
      </c>
      <c r="T123" s="113">
        <v>103.4192037470726</v>
      </c>
      <c r="U123" s="113">
        <v>104.43331007801105</v>
      </c>
      <c r="W123" s="110">
        <v>1.0067168959715156</v>
      </c>
      <c r="X123" s="110">
        <v>-1.275114158457713</v>
      </c>
      <c r="Y123" s="110">
        <v>1.4702502025669473</v>
      </c>
      <c r="Z123" s="110">
        <v>2.0372312211879295</v>
      </c>
      <c r="AA123" s="110"/>
      <c r="AB123" s="110">
        <v>0.98057835894636913</v>
      </c>
    </row>
    <row r="124" spans="1:28" ht="18.75" customHeight="1">
      <c r="A124" s="128" t="s">
        <v>64</v>
      </c>
      <c r="B124" s="113">
        <v>98.145852564947916</v>
      </c>
      <c r="C124" s="113">
        <v>96.997702068138665</v>
      </c>
      <c r="D124" s="113">
        <v>87.034511156291018</v>
      </c>
      <c r="E124" s="113">
        <v>95.411781325045908</v>
      </c>
      <c r="F124" s="113">
        <v>96.484731530497811</v>
      </c>
      <c r="G124" s="113">
        <v>98.766102747167466</v>
      </c>
      <c r="H124" s="113">
        <v>101.69423478400515</v>
      </c>
      <c r="I124" s="113">
        <v>106.92366094389068</v>
      </c>
      <c r="J124" s="113">
        <v>107.97957381821652</v>
      </c>
      <c r="K124" s="113">
        <v>105.04517544883618</v>
      </c>
      <c r="L124" s="113">
        <v>107.17803886127429</v>
      </c>
      <c r="M124" s="113">
        <v>110.98858358690431</v>
      </c>
      <c r="N124" s="113">
        <v>111.21962350256702</v>
      </c>
      <c r="O124" s="113">
        <v>117.86968218503489</v>
      </c>
      <c r="P124" s="113">
        <v>112.45607273221938</v>
      </c>
      <c r="Q124" s="113">
        <v>111.85189938398356</v>
      </c>
      <c r="R124" s="113">
        <v>100</v>
      </c>
      <c r="S124" s="113">
        <v>100.42628566979405</v>
      </c>
      <c r="T124" s="113">
        <v>99.380108184940966</v>
      </c>
      <c r="U124" s="113">
        <v>100.47334090165667</v>
      </c>
      <c r="W124" s="110">
        <v>0.12343276776334289</v>
      </c>
      <c r="X124" s="110">
        <v>0.12607525891983329</v>
      </c>
      <c r="Y124" s="110">
        <v>1.6481731538369182</v>
      </c>
      <c r="Z124" s="110">
        <v>-0.71519619677407054</v>
      </c>
      <c r="AA124" s="110"/>
      <c r="AB124" s="110">
        <v>1.1000518480833787</v>
      </c>
    </row>
    <row r="125" spans="1:28" ht="18.75" customHeight="1">
      <c r="A125" s="128" t="s">
        <v>65</v>
      </c>
      <c r="B125" s="113">
        <v>247.13665495141584</v>
      </c>
      <c r="C125" s="113">
        <v>378.81064162754205</v>
      </c>
      <c r="D125" s="113">
        <v>303.82484832498005</v>
      </c>
      <c r="E125" s="113">
        <v>1844.8387096774386</v>
      </c>
      <c r="F125" s="113">
        <v>-176.65159690826832</v>
      </c>
      <c r="G125" s="113">
        <v>-2157.7358490566216</v>
      </c>
      <c r="H125" s="113">
        <v>289.5161290322572</v>
      </c>
      <c r="I125" s="113">
        <v>186.67105479677457</v>
      </c>
      <c r="J125" s="113">
        <v>832.00000000001296</v>
      </c>
      <c r="K125" s="113">
        <v>113.47027250206423</v>
      </c>
      <c r="L125" s="113">
        <v>121.16881607993528</v>
      </c>
      <c r="M125" s="113">
        <v>120.16254731685589</v>
      </c>
      <c r="N125" s="113">
        <v>108.52312987144414</v>
      </c>
      <c r="O125" s="113">
        <v>103.51783762297532</v>
      </c>
      <c r="P125" s="113">
        <v>110.03891050583687</v>
      </c>
      <c r="Q125" s="113">
        <v>102.14255409418752</v>
      </c>
      <c r="R125" s="113">
        <v>100</v>
      </c>
      <c r="S125" s="113">
        <v>107.11831651277646</v>
      </c>
      <c r="T125" s="113">
        <v>106.91817538181414</v>
      </c>
      <c r="U125" s="113">
        <v>113.08221952207427</v>
      </c>
      <c r="W125" s="110">
        <v>-4.0313635634480205</v>
      </c>
      <c r="X125" s="110">
        <v>-254.24540052940517</v>
      </c>
      <c r="Y125" s="110">
        <v>-156.21840469157959</v>
      </c>
      <c r="Z125" s="110">
        <v>-0.76450255398434752</v>
      </c>
      <c r="AA125" s="110"/>
      <c r="AB125" s="110">
        <v>5.7651976553544726</v>
      </c>
    </row>
    <row r="126" spans="1:28" ht="18.75" customHeight="1">
      <c r="A126" s="63" t="s">
        <v>66</v>
      </c>
      <c r="B126" s="113">
        <v>92.365369118110792</v>
      </c>
      <c r="C126" s="113">
        <v>95.086226417343013</v>
      </c>
      <c r="D126" s="113">
        <v>96.905848575317705</v>
      </c>
      <c r="E126" s="113">
        <v>97.901557842912467</v>
      </c>
      <c r="F126" s="113">
        <v>96.814711435842696</v>
      </c>
      <c r="G126" s="113">
        <v>99.091323187610215</v>
      </c>
      <c r="H126" s="113">
        <v>99.203815902000684</v>
      </c>
      <c r="I126" s="113">
        <v>105.05132623098019</v>
      </c>
      <c r="J126" s="113">
        <v>112.63317567244758</v>
      </c>
      <c r="K126" s="113">
        <v>102.12649746932236</v>
      </c>
      <c r="L126" s="113">
        <v>99.008958912573377</v>
      </c>
      <c r="M126" s="113">
        <v>104.4352977860929</v>
      </c>
      <c r="N126" s="113">
        <v>115.39010734371283</v>
      </c>
      <c r="O126" s="113">
        <v>116.57049481693305</v>
      </c>
      <c r="P126" s="113">
        <v>118.06518929558094</v>
      </c>
      <c r="Q126" s="113">
        <v>107.64701155890219</v>
      </c>
      <c r="R126" s="113">
        <v>100</v>
      </c>
      <c r="S126" s="113">
        <v>108.99386301112179</v>
      </c>
      <c r="T126" s="113">
        <v>110.78835743244828</v>
      </c>
      <c r="U126" s="113">
        <v>109.59501337386735</v>
      </c>
      <c r="W126" s="110">
        <v>0.90427333138185517</v>
      </c>
      <c r="X126" s="110">
        <v>1.4157230907004603</v>
      </c>
      <c r="Y126" s="110">
        <v>-1.6629442494398017E-2</v>
      </c>
      <c r="Z126" s="110">
        <v>1.1350773885974386</v>
      </c>
      <c r="AA126" s="110"/>
      <c r="AB126" s="110">
        <v>-1.0771385064613483</v>
      </c>
    </row>
    <row r="127" spans="1:28" ht="18.75" customHeight="1">
      <c r="A127" s="128" t="s">
        <v>67</v>
      </c>
      <c r="B127" s="113">
        <v>97.784273187424247</v>
      </c>
      <c r="C127" s="113">
        <v>101.78235145835495</v>
      </c>
      <c r="D127" s="113">
        <v>103.5110588435326</v>
      </c>
      <c r="E127" s="113">
        <v>101.21848232597416</v>
      </c>
      <c r="F127" s="113">
        <v>104.62633972306297</v>
      </c>
      <c r="G127" s="113">
        <v>106.80337239211204</v>
      </c>
      <c r="H127" s="113">
        <v>105.44326714747869</v>
      </c>
      <c r="I127" s="113">
        <v>109.56853669166379</v>
      </c>
      <c r="J127" s="113">
        <v>118.44780523791958</v>
      </c>
      <c r="K127" s="113">
        <v>104.23541776142933</v>
      </c>
      <c r="L127" s="113">
        <v>100.92709256925974</v>
      </c>
      <c r="M127" s="113">
        <v>107.1195133774296</v>
      </c>
      <c r="N127" s="113">
        <v>112.05121415554278</v>
      </c>
      <c r="O127" s="113">
        <v>120.48666907159019</v>
      </c>
      <c r="P127" s="113">
        <v>121.67850206360768</v>
      </c>
      <c r="Q127" s="113">
        <v>105.79212522865625</v>
      </c>
      <c r="R127" s="113">
        <v>100</v>
      </c>
      <c r="S127" s="113">
        <v>105.66420894776304</v>
      </c>
      <c r="T127" s="113">
        <v>109.36677504257626</v>
      </c>
      <c r="U127" s="113">
        <v>109.61911011123611</v>
      </c>
      <c r="W127" s="110">
        <v>0.6031165383970194</v>
      </c>
      <c r="X127" s="110">
        <v>1.7801744228598482</v>
      </c>
      <c r="Y127" s="110">
        <v>-1.1254410369519574</v>
      </c>
      <c r="Z127" s="110">
        <v>0.92215165025923973</v>
      </c>
      <c r="AA127" s="110"/>
      <c r="AB127" s="110">
        <v>0.23072369882134011</v>
      </c>
    </row>
    <row r="128" spans="1:28" ht="18.75" customHeight="1">
      <c r="A128" s="128" t="s">
        <v>68</v>
      </c>
      <c r="B128" s="113">
        <v>78.352920843415149</v>
      </c>
      <c r="C128" s="113">
        <v>73.822714681440445</v>
      </c>
      <c r="D128" s="113">
        <v>75.026224481562181</v>
      </c>
      <c r="E128" s="113">
        <v>87.488076311605724</v>
      </c>
      <c r="F128" s="113">
        <v>64.637503823799321</v>
      </c>
      <c r="G128" s="113">
        <v>68.077524769685382</v>
      </c>
      <c r="H128" s="113">
        <v>79.432746024924811</v>
      </c>
      <c r="I128" s="113">
        <v>94.284736481861742</v>
      </c>
      <c r="J128" s="113">
        <v>94.284269094587756</v>
      </c>
      <c r="K128" s="113">
        <v>101.00408441116406</v>
      </c>
      <c r="L128" s="113">
        <v>93.024000000000001</v>
      </c>
      <c r="M128" s="113">
        <v>93.020719738276995</v>
      </c>
      <c r="N128" s="113">
        <v>140.64998710343048</v>
      </c>
      <c r="O128" s="113">
        <v>106.66341225286796</v>
      </c>
      <c r="P128" s="113">
        <v>110.04640371229696</v>
      </c>
      <c r="Q128" s="113">
        <v>117.42121148311927</v>
      </c>
      <c r="R128" s="113">
        <v>100</v>
      </c>
      <c r="S128" s="113">
        <v>125.98042717336952</v>
      </c>
      <c r="T128" s="113">
        <v>124.44851645640991</v>
      </c>
      <c r="U128" s="113">
        <v>116.31534569983137</v>
      </c>
      <c r="W128" s="110">
        <v>2.1011473314533236</v>
      </c>
      <c r="X128" s="110">
        <v>-2.7723669533487261</v>
      </c>
      <c r="Y128" s="110">
        <v>6.4432804853136405</v>
      </c>
      <c r="Z128" s="110">
        <v>2.5138266153441169</v>
      </c>
      <c r="AA128" s="110"/>
      <c r="AB128" s="110">
        <v>-6.5353697964148179</v>
      </c>
    </row>
    <row r="129" spans="1:29" ht="18.75" customHeight="1">
      <c r="A129" s="128" t="s">
        <v>69</v>
      </c>
      <c r="B129" s="113">
        <v>43.921808185705558</v>
      </c>
      <c r="C129" s="113">
        <v>47.157417893544732</v>
      </c>
      <c r="D129" s="113">
        <v>52.046654929577471</v>
      </c>
      <c r="E129" s="113">
        <v>70.184450151762789</v>
      </c>
      <c r="F129" s="113">
        <v>63.457221252182585</v>
      </c>
      <c r="G129" s="113">
        <v>64.312056737588648</v>
      </c>
      <c r="H129" s="113">
        <v>55.889520714865967</v>
      </c>
      <c r="I129" s="113">
        <v>64.062877871825876</v>
      </c>
      <c r="J129" s="113">
        <v>72.497446373850877</v>
      </c>
      <c r="K129" s="113">
        <v>73.004875545291242</v>
      </c>
      <c r="L129" s="113">
        <v>87.606112054329387</v>
      </c>
      <c r="M129" s="113">
        <v>96.750058452186096</v>
      </c>
      <c r="N129" s="113">
        <v>97.777210015329572</v>
      </c>
      <c r="O129" s="113">
        <v>96.941079860398276</v>
      </c>
      <c r="P129" s="113">
        <v>97.651070278461845</v>
      </c>
      <c r="Q129" s="113">
        <v>105.23331173039534</v>
      </c>
      <c r="R129" s="113">
        <v>100</v>
      </c>
      <c r="S129" s="113">
        <v>105.49481754933976</v>
      </c>
      <c r="T129" s="113">
        <v>95.654169854628933</v>
      </c>
      <c r="U129" s="113">
        <v>95.39044730856709</v>
      </c>
      <c r="W129" s="110">
        <v>4.1663902316379398</v>
      </c>
      <c r="X129" s="110">
        <v>7.9250944914870836</v>
      </c>
      <c r="Y129" s="110">
        <v>6.3771624564142426</v>
      </c>
      <c r="Z129" s="110">
        <v>0.95035045023645903</v>
      </c>
      <c r="AA129" s="110"/>
      <c r="AB129" s="110">
        <v>-0.27570418149322351</v>
      </c>
    </row>
    <row r="130" spans="1:29" ht="18.75" customHeight="1">
      <c r="A130" s="129" t="s">
        <v>70</v>
      </c>
      <c r="B130" s="127">
        <v>70.924940214456527</v>
      </c>
      <c r="C130" s="127">
        <v>72.919594644574303</v>
      </c>
      <c r="D130" s="127">
        <v>75.475030020484567</v>
      </c>
      <c r="E130" s="127">
        <v>78.010471204188477</v>
      </c>
      <c r="F130" s="127">
        <v>79.561846983485012</v>
      </c>
      <c r="G130" s="127">
        <v>80.469331169270291</v>
      </c>
      <c r="H130" s="127">
        <v>82.779962607182</v>
      </c>
      <c r="I130" s="127">
        <v>84.763826701141454</v>
      </c>
      <c r="J130" s="127">
        <v>86.9324109152803</v>
      </c>
      <c r="K130" s="127">
        <v>89.736426575974733</v>
      </c>
      <c r="L130" s="127">
        <v>93.875168939673188</v>
      </c>
      <c r="M130" s="127">
        <v>96.0968149478024</v>
      </c>
      <c r="N130" s="127">
        <v>96.733668341708551</v>
      </c>
      <c r="O130" s="127">
        <v>97.817488345811554</v>
      </c>
      <c r="P130" s="127">
        <v>98.879632289571958</v>
      </c>
      <c r="Q130" s="127">
        <v>99.623820001419574</v>
      </c>
      <c r="R130" s="127">
        <v>100</v>
      </c>
      <c r="S130" s="127">
        <v>100.84990851679159</v>
      </c>
      <c r="T130" s="127">
        <v>101.69834664267236</v>
      </c>
      <c r="U130" s="127">
        <v>105.20494104435711</v>
      </c>
      <c r="W130" s="107">
        <v>2.0968826932071138</v>
      </c>
      <c r="X130" s="107">
        <v>2.5572300742432219</v>
      </c>
      <c r="Y130" s="107">
        <v>3.1297744639537495</v>
      </c>
      <c r="Z130" s="107">
        <v>1.2740967400738823</v>
      </c>
      <c r="AA130" s="110"/>
      <c r="AB130" s="107">
        <v>3.4480348181131522</v>
      </c>
    </row>
    <row r="131" spans="1:29" ht="18.75" customHeight="1">
      <c r="A131" s="129" t="s">
        <v>71</v>
      </c>
      <c r="B131" s="127">
        <v>89.967226979596134</v>
      </c>
      <c r="C131" s="127">
        <v>92.497845756139597</v>
      </c>
      <c r="D131" s="127">
        <v>92.329047340736423</v>
      </c>
      <c r="E131" s="127">
        <v>94.133509718123534</v>
      </c>
      <c r="F131" s="127">
        <v>95.026444263628989</v>
      </c>
      <c r="G131" s="127">
        <v>96.640515955142689</v>
      </c>
      <c r="H131" s="127">
        <v>94.950052708197376</v>
      </c>
      <c r="I131" s="127">
        <v>97.659506252003851</v>
      </c>
      <c r="J131" s="127">
        <v>101.21037749888386</v>
      </c>
      <c r="K131" s="127">
        <v>101.04602510460251</v>
      </c>
      <c r="L131" s="127">
        <v>101.03729158711975</v>
      </c>
      <c r="M131" s="127">
        <v>102.1099534761811</v>
      </c>
      <c r="N131" s="127">
        <v>101.11429282868527</v>
      </c>
      <c r="O131" s="127">
        <v>100.6813159833047</v>
      </c>
      <c r="P131" s="127">
        <v>99.983290631614125</v>
      </c>
      <c r="Q131" s="127">
        <v>100.0902431255972</v>
      </c>
      <c r="R131" s="127">
        <v>100</v>
      </c>
      <c r="S131" s="127">
        <v>101.51167431650367</v>
      </c>
      <c r="T131" s="127">
        <v>105.01865385598201</v>
      </c>
      <c r="U131" s="127">
        <v>105.15504641516887</v>
      </c>
      <c r="W131" s="107">
        <v>0.82438175114312173</v>
      </c>
      <c r="X131" s="107">
        <v>1.4413408481700696</v>
      </c>
      <c r="Y131" s="107">
        <v>0.89380275815724719</v>
      </c>
      <c r="Z131" s="107">
        <v>0.44483336153899877</v>
      </c>
      <c r="AA131" s="110"/>
      <c r="AB131" s="107">
        <v>0.12987460244339272</v>
      </c>
    </row>
    <row r="132" spans="1:29">
      <c r="A132" s="230" t="s">
        <v>32</v>
      </c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</row>
    <row r="133" spans="1:29">
      <c r="A133" s="285" t="s">
        <v>175</v>
      </c>
      <c r="B133" s="285"/>
      <c r="C133" s="285"/>
      <c r="D133" s="285"/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  <c r="P133" s="285"/>
      <c r="Q133" s="285"/>
      <c r="R133" s="230"/>
      <c r="S133" s="230"/>
      <c r="T133" s="230"/>
      <c r="U133" s="230"/>
    </row>
    <row r="134" spans="1:29">
      <c r="A134" s="143" t="s">
        <v>176</v>
      </c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</row>
    <row r="135" spans="1:29">
      <c r="A135" s="230"/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</row>
    <row r="136" spans="1:29" ht="40.5" customHeight="1">
      <c r="A136" s="280" t="s">
        <v>215</v>
      </c>
      <c r="B136" s="281"/>
      <c r="C136" s="281"/>
      <c r="D136" s="281"/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100"/>
      <c r="S136" s="100"/>
      <c r="T136" s="100"/>
      <c r="U136" s="100"/>
    </row>
    <row r="137" spans="1:29" ht="32.25" customHeight="1">
      <c r="A137" s="238"/>
      <c r="B137" s="282">
        <v>2000</v>
      </c>
      <c r="C137" s="282">
        <v>2001</v>
      </c>
      <c r="D137" s="282">
        <v>2002</v>
      </c>
      <c r="E137" s="282">
        <v>2003</v>
      </c>
      <c r="F137" s="282">
        <v>2004</v>
      </c>
      <c r="G137" s="282">
        <v>2005</v>
      </c>
      <c r="H137" s="282">
        <v>2006</v>
      </c>
      <c r="I137" s="282">
        <v>2007</v>
      </c>
      <c r="J137" s="282">
        <v>2008</v>
      </c>
      <c r="K137" s="282">
        <v>2009</v>
      </c>
      <c r="L137" s="282">
        <v>2010</v>
      </c>
      <c r="M137" s="282">
        <v>2011</v>
      </c>
      <c r="N137" s="286">
        <v>2012</v>
      </c>
      <c r="O137" s="286">
        <v>2013</v>
      </c>
      <c r="P137" s="282">
        <v>2014</v>
      </c>
      <c r="Q137" s="282">
        <v>2015</v>
      </c>
      <c r="R137" s="282">
        <v>2016</v>
      </c>
      <c r="S137" s="282">
        <v>2017</v>
      </c>
      <c r="T137" s="282" t="s">
        <v>106</v>
      </c>
      <c r="U137" s="282" t="s">
        <v>168</v>
      </c>
      <c r="V137" s="101"/>
      <c r="W137" s="294" t="s">
        <v>202</v>
      </c>
      <c r="X137" s="295"/>
      <c r="Y137" s="295"/>
      <c r="Z137" s="295"/>
      <c r="AA137" s="231"/>
      <c r="AB137" s="241" t="s">
        <v>18</v>
      </c>
    </row>
    <row r="138" spans="1:29" s="105" customFormat="1" ht="14.25" customHeight="1">
      <c r="A138" s="239"/>
      <c r="B138" s="283"/>
      <c r="C138" s="283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101"/>
      <c r="W138" s="240" t="s">
        <v>172</v>
      </c>
      <c r="X138" s="240" t="s">
        <v>19</v>
      </c>
      <c r="Y138" s="240" t="s">
        <v>20</v>
      </c>
      <c r="Z138" s="240" t="s">
        <v>173</v>
      </c>
      <c r="AA138" s="104"/>
      <c r="AB138" s="240" t="s">
        <v>174</v>
      </c>
      <c r="AC138" s="101"/>
    </row>
    <row r="139" spans="1:29" ht="18.75" customHeight="1">
      <c r="A139" s="125" t="s">
        <v>73</v>
      </c>
      <c r="B139" s="123">
        <v>3088.9900000000007</v>
      </c>
      <c r="C139" s="123">
        <v>3378.9699999999993</v>
      </c>
      <c r="D139" s="123">
        <v>3235.1000000000004</v>
      </c>
      <c r="E139" s="123">
        <v>3252.65</v>
      </c>
      <c r="F139" s="123">
        <v>3362.5400000000004</v>
      </c>
      <c r="G139" s="123">
        <v>3273.7300000000005</v>
      </c>
      <c r="H139" s="123">
        <v>3316.0899999999997</v>
      </c>
      <c r="I139" s="123">
        <v>3649.2999999999997</v>
      </c>
      <c r="J139" s="123">
        <v>3871.64</v>
      </c>
      <c r="K139" s="123">
        <v>3625.4199999999996</v>
      </c>
      <c r="L139" s="123">
        <v>3826.27</v>
      </c>
      <c r="M139" s="123">
        <v>4166.079999999999</v>
      </c>
      <c r="N139" s="123">
        <v>4316.6499999999996</v>
      </c>
      <c r="O139" s="123">
        <v>4226.2299999999996</v>
      </c>
      <c r="P139" s="123">
        <v>4318.670000000001</v>
      </c>
      <c r="Q139" s="123">
        <v>4402.3</v>
      </c>
      <c r="R139" s="123">
        <v>4423.03</v>
      </c>
      <c r="S139" s="123">
        <v>4655.2300000000005</v>
      </c>
      <c r="T139" s="123">
        <v>4690.7</v>
      </c>
      <c r="U139" s="123">
        <v>4800.18</v>
      </c>
      <c r="W139" s="107">
        <v>2.3471711083028479</v>
      </c>
      <c r="X139" s="107">
        <v>1.1684907538187961</v>
      </c>
      <c r="Y139" s="107">
        <v>3.1683656984953235</v>
      </c>
      <c r="Z139" s="107">
        <v>2.5515985632748928</v>
      </c>
      <c r="AA139" s="110"/>
      <c r="AB139" s="107">
        <v>2.3339800029846391</v>
      </c>
    </row>
    <row r="140" spans="1:29" ht="18.75" customHeight="1">
      <c r="A140" s="131" t="s">
        <v>74</v>
      </c>
      <c r="B140" s="127">
        <v>137.33000000000001</v>
      </c>
      <c r="C140" s="127">
        <v>166.52</v>
      </c>
      <c r="D140" s="127">
        <v>157.53</v>
      </c>
      <c r="E140" s="127">
        <v>155.81</v>
      </c>
      <c r="F140" s="127">
        <v>170.72</v>
      </c>
      <c r="G140" s="127">
        <v>158.21</v>
      </c>
      <c r="H140" s="127">
        <v>184.84</v>
      </c>
      <c r="I140" s="127">
        <v>199.82</v>
      </c>
      <c r="J140" s="127">
        <v>177.31</v>
      </c>
      <c r="K140" s="127">
        <v>161.46</v>
      </c>
      <c r="L140" s="127">
        <v>129.13999999999999</v>
      </c>
      <c r="M140" s="127">
        <v>115.76</v>
      </c>
      <c r="N140" s="127">
        <v>118.6</v>
      </c>
      <c r="O140" s="127">
        <v>136.69</v>
      </c>
      <c r="P140" s="127">
        <v>137.52000000000001</v>
      </c>
      <c r="Q140" s="127">
        <v>112.71</v>
      </c>
      <c r="R140" s="127">
        <v>156.07</v>
      </c>
      <c r="S140" s="127">
        <v>169.34</v>
      </c>
      <c r="T140" s="127">
        <v>165.43</v>
      </c>
      <c r="U140" s="127">
        <v>157.25</v>
      </c>
      <c r="W140" s="107">
        <v>0.71544244798185108</v>
      </c>
      <c r="X140" s="107">
        <v>2.8711754023089453</v>
      </c>
      <c r="Y140" s="107">
        <v>-3.9791888740797754</v>
      </c>
      <c r="Z140" s="107">
        <v>2.2123372197069502</v>
      </c>
      <c r="AA140" s="110"/>
      <c r="AB140" s="107">
        <v>-4.9446895968083213</v>
      </c>
    </row>
    <row r="141" spans="1:29" ht="18.75" customHeight="1">
      <c r="A141" s="131" t="s">
        <v>75</v>
      </c>
      <c r="B141" s="127">
        <v>180.3</v>
      </c>
      <c r="C141" s="127">
        <v>143.62999999999997</v>
      </c>
      <c r="D141" s="127">
        <v>167.42000000000002</v>
      </c>
      <c r="E141" s="127">
        <v>211.77</v>
      </c>
      <c r="F141" s="127">
        <v>250.54000000000002</v>
      </c>
      <c r="G141" s="127">
        <v>275.77</v>
      </c>
      <c r="H141" s="127">
        <v>269.09000000000003</v>
      </c>
      <c r="I141" s="127">
        <v>269.72000000000003</v>
      </c>
      <c r="J141" s="127">
        <v>330.93</v>
      </c>
      <c r="K141" s="127">
        <v>257.31000000000006</v>
      </c>
      <c r="L141" s="127">
        <v>283.36</v>
      </c>
      <c r="M141" s="127">
        <v>339.65000000000003</v>
      </c>
      <c r="N141" s="127">
        <v>375.80999999999995</v>
      </c>
      <c r="O141" s="127">
        <v>369.45</v>
      </c>
      <c r="P141" s="127">
        <v>358.53000000000003</v>
      </c>
      <c r="Q141" s="127">
        <v>347.35999999999996</v>
      </c>
      <c r="R141" s="127">
        <v>337.90999999999997</v>
      </c>
      <c r="S141" s="127">
        <v>374.52</v>
      </c>
      <c r="T141" s="127">
        <v>402.67999999999995</v>
      </c>
      <c r="U141" s="127">
        <v>409.96</v>
      </c>
      <c r="W141" s="107">
        <v>4.4181735775164821</v>
      </c>
      <c r="X141" s="107">
        <v>8.870510279987819</v>
      </c>
      <c r="Y141" s="107">
        <v>0.54449680603541051</v>
      </c>
      <c r="Z141" s="107">
        <v>4.1891629525349527</v>
      </c>
      <c r="AA141" s="110"/>
      <c r="AB141" s="107">
        <v>1.8078871560544429</v>
      </c>
    </row>
    <row r="142" spans="1:29" ht="18.75" customHeight="1">
      <c r="A142" s="131" t="s">
        <v>76</v>
      </c>
      <c r="B142" s="127">
        <v>131.22999999999999</v>
      </c>
      <c r="C142" s="127">
        <v>152.83000000000001</v>
      </c>
      <c r="D142" s="127">
        <v>143.13999999999999</v>
      </c>
      <c r="E142" s="127">
        <v>135.07</v>
      </c>
      <c r="F142" s="127">
        <v>146.38</v>
      </c>
      <c r="G142" s="127">
        <v>135.63999999999999</v>
      </c>
      <c r="H142" s="127">
        <v>151.5</v>
      </c>
      <c r="I142" s="127">
        <v>152.41</v>
      </c>
      <c r="J142" s="127">
        <v>180.93</v>
      </c>
      <c r="K142" s="127">
        <v>166.2</v>
      </c>
      <c r="L142" s="127">
        <v>178.75</v>
      </c>
      <c r="M142" s="127">
        <v>210.34</v>
      </c>
      <c r="N142" s="127">
        <v>199.77</v>
      </c>
      <c r="O142" s="127">
        <v>206.9</v>
      </c>
      <c r="P142" s="127">
        <v>198.92</v>
      </c>
      <c r="Q142" s="127">
        <v>187.83</v>
      </c>
      <c r="R142" s="127">
        <v>196.09</v>
      </c>
      <c r="S142" s="127">
        <v>196.7</v>
      </c>
      <c r="T142" s="127">
        <v>203.35</v>
      </c>
      <c r="U142" s="127">
        <v>227.32</v>
      </c>
      <c r="W142" s="107">
        <v>2.9338300210569157</v>
      </c>
      <c r="X142" s="107">
        <v>0.66324596587195028</v>
      </c>
      <c r="Y142" s="107">
        <v>5.6748533653210087</v>
      </c>
      <c r="Z142" s="107">
        <v>2.7067687959184683</v>
      </c>
      <c r="AA142" s="110"/>
      <c r="AB142" s="107">
        <v>11.787558396852717</v>
      </c>
    </row>
    <row r="143" spans="1:29" ht="18.75" customHeight="1">
      <c r="A143" s="131" t="s">
        <v>77</v>
      </c>
      <c r="B143" s="127">
        <v>88.54</v>
      </c>
      <c r="C143" s="127">
        <v>85.45</v>
      </c>
      <c r="D143" s="127">
        <v>92.84</v>
      </c>
      <c r="E143" s="127">
        <v>89.19</v>
      </c>
      <c r="F143" s="127">
        <v>94.99</v>
      </c>
      <c r="G143" s="127">
        <v>90.32</v>
      </c>
      <c r="H143" s="127">
        <v>89.58</v>
      </c>
      <c r="I143" s="127">
        <v>81.17</v>
      </c>
      <c r="J143" s="127">
        <v>103.89</v>
      </c>
      <c r="K143" s="127">
        <v>118.74</v>
      </c>
      <c r="L143" s="127">
        <v>123.18</v>
      </c>
      <c r="M143" s="127">
        <v>123.22</v>
      </c>
      <c r="N143" s="127">
        <v>119.28</v>
      </c>
      <c r="O143" s="127">
        <v>116.97</v>
      </c>
      <c r="P143" s="127">
        <v>131.19999999999999</v>
      </c>
      <c r="Q143" s="127">
        <v>141.87</v>
      </c>
      <c r="R143" s="127">
        <v>143.62</v>
      </c>
      <c r="S143" s="127">
        <v>142.27000000000001</v>
      </c>
      <c r="T143" s="127">
        <v>138.74</v>
      </c>
      <c r="U143" s="127">
        <v>152.22</v>
      </c>
      <c r="W143" s="107">
        <v>2.8930178509670057</v>
      </c>
      <c r="X143" s="107">
        <v>0.39888328090016412</v>
      </c>
      <c r="Y143" s="107">
        <v>6.4023583995915123</v>
      </c>
      <c r="Z143" s="107">
        <v>2.3798792736688723</v>
      </c>
      <c r="AA143" s="110"/>
      <c r="AB143" s="107">
        <v>9.7160155686896275</v>
      </c>
    </row>
    <row r="144" spans="1:29" ht="18.75" customHeight="1">
      <c r="A144" s="131" t="s">
        <v>78</v>
      </c>
      <c r="B144" s="127">
        <v>15.51</v>
      </c>
      <c r="C144" s="127">
        <v>16.52</v>
      </c>
      <c r="D144" s="127">
        <v>18.09</v>
      </c>
      <c r="E144" s="127">
        <v>17.920000000000002</v>
      </c>
      <c r="F144" s="127">
        <v>17.36</v>
      </c>
      <c r="G144" s="127">
        <v>17.32</v>
      </c>
      <c r="H144" s="127">
        <v>18.55</v>
      </c>
      <c r="I144" s="127">
        <v>20.75</v>
      </c>
      <c r="J144" s="127">
        <v>21.3</v>
      </c>
      <c r="K144" s="127">
        <v>21.19</v>
      </c>
      <c r="L144" s="127">
        <v>22.55</v>
      </c>
      <c r="M144" s="127">
        <v>22.81</v>
      </c>
      <c r="N144" s="127">
        <v>22.24</v>
      </c>
      <c r="O144" s="127">
        <v>20.98</v>
      </c>
      <c r="P144" s="127">
        <v>21.82</v>
      </c>
      <c r="Q144" s="127">
        <v>24.56</v>
      </c>
      <c r="R144" s="127">
        <v>25.94</v>
      </c>
      <c r="S144" s="127">
        <v>35</v>
      </c>
      <c r="T144" s="127">
        <v>33.880000000000003</v>
      </c>
      <c r="U144" s="127">
        <v>34.32</v>
      </c>
      <c r="W144" s="107">
        <v>4.2688296799589853</v>
      </c>
      <c r="X144" s="107">
        <v>2.2320849416247901</v>
      </c>
      <c r="Y144" s="107">
        <v>5.4192037788094893</v>
      </c>
      <c r="Z144" s="107">
        <v>4.7771902658458654</v>
      </c>
      <c r="AA144" s="110"/>
      <c r="AB144" s="107">
        <v>1.2987012987012918</v>
      </c>
    </row>
    <row r="145" spans="1:29" ht="18.75" customHeight="1">
      <c r="A145" s="131" t="s">
        <v>79</v>
      </c>
      <c r="B145" s="127">
        <v>1551.92</v>
      </c>
      <c r="C145" s="127">
        <v>1667.13</v>
      </c>
      <c r="D145" s="127">
        <v>1656.96</v>
      </c>
      <c r="E145" s="127">
        <v>1568.4</v>
      </c>
      <c r="F145" s="127">
        <v>1658.4900000000002</v>
      </c>
      <c r="G145" s="127">
        <v>1552.7200000000003</v>
      </c>
      <c r="H145" s="127">
        <v>1449.8999999999999</v>
      </c>
      <c r="I145" s="127">
        <v>1782.38</v>
      </c>
      <c r="J145" s="127">
        <v>1926.53</v>
      </c>
      <c r="K145" s="127">
        <v>1775.34</v>
      </c>
      <c r="L145" s="127">
        <v>1852.93</v>
      </c>
      <c r="M145" s="127">
        <v>2057.87</v>
      </c>
      <c r="N145" s="127">
        <v>2182.4899999999998</v>
      </c>
      <c r="O145" s="127">
        <v>2081.6400000000003</v>
      </c>
      <c r="P145" s="127">
        <v>2004.2400000000002</v>
      </c>
      <c r="Q145" s="127">
        <v>2006.03</v>
      </c>
      <c r="R145" s="127">
        <v>1929.19</v>
      </c>
      <c r="S145" s="127">
        <v>1965.3799999999999</v>
      </c>
      <c r="T145" s="127">
        <v>1987.81</v>
      </c>
      <c r="U145" s="127">
        <v>2008.43</v>
      </c>
      <c r="W145" s="107">
        <v>1.3664114778684677</v>
      </c>
      <c r="X145" s="107">
        <v>1.0307684597732347E-2</v>
      </c>
      <c r="Y145" s="107">
        <v>3.5984298319483798</v>
      </c>
      <c r="Z145" s="107">
        <v>0.89941119389282953</v>
      </c>
      <c r="AA145" s="110"/>
      <c r="AB145" s="107">
        <v>1.037322480518768</v>
      </c>
    </row>
    <row r="146" spans="1:29" ht="24" customHeight="1">
      <c r="A146" s="131" t="s">
        <v>80</v>
      </c>
      <c r="B146" s="127">
        <v>95.559999999999988</v>
      </c>
      <c r="C146" s="127">
        <v>104.6</v>
      </c>
      <c r="D146" s="127">
        <v>98.109999999999985</v>
      </c>
      <c r="E146" s="127">
        <v>100.92</v>
      </c>
      <c r="F146" s="127">
        <v>107.53</v>
      </c>
      <c r="G146" s="127">
        <v>92.470000000000013</v>
      </c>
      <c r="H146" s="127">
        <v>99.179999999999993</v>
      </c>
      <c r="I146" s="127">
        <v>96.5</v>
      </c>
      <c r="J146" s="127">
        <v>96.17</v>
      </c>
      <c r="K146" s="127">
        <v>96.179999999999993</v>
      </c>
      <c r="L146" s="127">
        <v>106.13</v>
      </c>
      <c r="M146" s="127">
        <v>111.44</v>
      </c>
      <c r="N146" s="127">
        <v>123.05999999999999</v>
      </c>
      <c r="O146" s="127">
        <v>117.26999999999998</v>
      </c>
      <c r="P146" s="127">
        <v>148.41999999999999</v>
      </c>
      <c r="Q146" s="127">
        <v>168.82000000000002</v>
      </c>
      <c r="R146" s="127">
        <v>182.71</v>
      </c>
      <c r="S146" s="127">
        <v>196.03</v>
      </c>
      <c r="T146" s="127">
        <v>190.02999999999997</v>
      </c>
      <c r="U146" s="127">
        <v>196.31</v>
      </c>
      <c r="W146" s="107">
        <v>3.8618658005935558</v>
      </c>
      <c r="X146" s="107">
        <v>-0.65524494379354259</v>
      </c>
      <c r="Y146" s="107">
        <v>2.7939278865357409</v>
      </c>
      <c r="Z146" s="107">
        <v>7.0725759330309224</v>
      </c>
      <c r="AA146" s="110"/>
      <c r="AB146" s="107">
        <v>3.3047413566279169</v>
      </c>
    </row>
    <row r="147" spans="1:29" ht="24" customHeight="1">
      <c r="A147" s="131" t="s">
        <v>81</v>
      </c>
      <c r="B147" s="127">
        <v>89.8</v>
      </c>
      <c r="C147" s="127">
        <v>95.99</v>
      </c>
      <c r="D147" s="127">
        <v>102.46000000000001</v>
      </c>
      <c r="E147" s="127">
        <v>108.26</v>
      </c>
      <c r="F147" s="127">
        <v>132</v>
      </c>
      <c r="G147" s="127">
        <v>122.44</v>
      </c>
      <c r="H147" s="127">
        <v>130.91</v>
      </c>
      <c r="I147" s="127">
        <v>147.27000000000001</v>
      </c>
      <c r="J147" s="127">
        <v>126.61</v>
      </c>
      <c r="K147" s="127">
        <v>119.69000000000001</v>
      </c>
      <c r="L147" s="127">
        <v>125.51</v>
      </c>
      <c r="M147" s="127">
        <v>132.26</v>
      </c>
      <c r="N147" s="127">
        <v>123.97</v>
      </c>
      <c r="O147" s="127">
        <v>124.57</v>
      </c>
      <c r="P147" s="127">
        <v>144.66</v>
      </c>
      <c r="Q147" s="127">
        <v>149.49999999999997</v>
      </c>
      <c r="R147" s="127">
        <v>151.16</v>
      </c>
      <c r="S147" s="127">
        <v>159.81</v>
      </c>
      <c r="T147" s="127">
        <v>157.94999999999999</v>
      </c>
      <c r="U147" s="127">
        <v>159.94999999999999</v>
      </c>
      <c r="W147" s="107">
        <v>3.0849235165629985</v>
      </c>
      <c r="X147" s="107">
        <v>6.3970034813717103</v>
      </c>
      <c r="Y147" s="107">
        <v>0.49651502272756165</v>
      </c>
      <c r="Z147" s="107">
        <v>2.730796943193381</v>
      </c>
      <c r="AA147" s="110"/>
      <c r="AB147" s="107">
        <v>1.2662234884457109</v>
      </c>
    </row>
    <row r="148" spans="1:29" ht="18.75" customHeight="1">
      <c r="A148" s="131" t="s">
        <v>70</v>
      </c>
      <c r="B148" s="127">
        <v>79.59</v>
      </c>
      <c r="C148" s="127">
        <v>83.99</v>
      </c>
      <c r="D148" s="127">
        <v>90.9</v>
      </c>
      <c r="E148" s="127">
        <v>89.67</v>
      </c>
      <c r="F148" s="127">
        <v>100.89</v>
      </c>
      <c r="G148" s="127">
        <v>106.92</v>
      </c>
      <c r="H148" s="127">
        <v>113.06</v>
      </c>
      <c r="I148" s="127">
        <v>130.91999999999999</v>
      </c>
      <c r="J148" s="127">
        <v>157.65</v>
      </c>
      <c r="K148" s="127">
        <v>143.33000000000001</v>
      </c>
      <c r="L148" s="127">
        <v>142.83000000000001</v>
      </c>
      <c r="M148" s="127">
        <v>141.74</v>
      </c>
      <c r="N148" s="127">
        <v>142.66999999999999</v>
      </c>
      <c r="O148" s="127">
        <v>131.25</v>
      </c>
      <c r="P148" s="127">
        <v>140.81</v>
      </c>
      <c r="Q148" s="127">
        <v>147.72</v>
      </c>
      <c r="R148" s="127">
        <v>165.87</v>
      </c>
      <c r="S148" s="127">
        <v>182.66</v>
      </c>
      <c r="T148" s="127">
        <v>193.32</v>
      </c>
      <c r="U148" s="127">
        <v>200.3</v>
      </c>
      <c r="W148" s="107">
        <v>4.9774255847533144</v>
      </c>
      <c r="X148" s="107">
        <v>6.0816067466433976</v>
      </c>
      <c r="Y148" s="107">
        <v>5.962475859025318</v>
      </c>
      <c r="Z148" s="107">
        <v>3.8288265874807825</v>
      </c>
      <c r="AA148" s="110"/>
      <c r="AB148" s="107">
        <v>3.6105938340575308</v>
      </c>
    </row>
    <row r="149" spans="1:29" ht="24" customHeight="1">
      <c r="A149" s="131" t="s">
        <v>82</v>
      </c>
      <c r="B149" s="127">
        <v>39.510000000000005</v>
      </c>
      <c r="C149" s="127">
        <v>52.480000000000004</v>
      </c>
      <c r="D149" s="127">
        <v>45.94</v>
      </c>
      <c r="E149" s="127">
        <v>47.68</v>
      </c>
      <c r="F149" s="127">
        <v>38.44</v>
      </c>
      <c r="G149" s="127">
        <v>36.919999999999995</v>
      </c>
      <c r="H149" s="127">
        <v>36.910000000000004</v>
      </c>
      <c r="I149" s="127">
        <v>36.35</v>
      </c>
      <c r="J149" s="127">
        <v>40.85</v>
      </c>
      <c r="K149" s="127">
        <v>56.25</v>
      </c>
      <c r="L149" s="127">
        <v>62.83</v>
      </c>
      <c r="M149" s="127">
        <v>78.39</v>
      </c>
      <c r="N149" s="127">
        <v>94.07</v>
      </c>
      <c r="O149" s="127">
        <v>92.160000000000011</v>
      </c>
      <c r="P149" s="127">
        <v>98.52</v>
      </c>
      <c r="Q149" s="127">
        <v>93.02</v>
      </c>
      <c r="R149" s="127">
        <v>89.36</v>
      </c>
      <c r="S149" s="127">
        <v>81.55</v>
      </c>
      <c r="T149" s="127">
        <v>71.990000000000009</v>
      </c>
      <c r="U149" s="127">
        <v>72.64</v>
      </c>
      <c r="W149" s="107">
        <v>3.2569780808900051</v>
      </c>
      <c r="X149" s="107">
        <v>-1.3468555243704827</v>
      </c>
      <c r="Y149" s="107">
        <v>11.219534610305626</v>
      </c>
      <c r="Z149" s="107">
        <v>1.6250974579613997</v>
      </c>
      <c r="AA149" s="110"/>
      <c r="AB149" s="107">
        <v>0.90290318099734879</v>
      </c>
    </row>
    <row r="150" spans="1:29" ht="18.75" customHeight="1">
      <c r="A150" s="131" t="s">
        <v>83</v>
      </c>
      <c r="B150" s="127">
        <v>679.7</v>
      </c>
      <c r="C150" s="127">
        <v>809.83</v>
      </c>
      <c r="D150" s="127">
        <v>661.71</v>
      </c>
      <c r="E150" s="127">
        <v>727.95999999999992</v>
      </c>
      <c r="F150" s="127">
        <v>645.20000000000005</v>
      </c>
      <c r="G150" s="127">
        <v>685.00000000000011</v>
      </c>
      <c r="H150" s="127">
        <v>772.57</v>
      </c>
      <c r="I150" s="127">
        <v>732.01</v>
      </c>
      <c r="J150" s="127">
        <v>709.46999999999991</v>
      </c>
      <c r="K150" s="127">
        <v>709.7299999999999</v>
      </c>
      <c r="L150" s="127">
        <v>799.06000000000006</v>
      </c>
      <c r="M150" s="127">
        <v>832.6</v>
      </c>
      <c r="N150" s="127">
        <v>814.69000000000017</v>
      </c>
      <c r="O150" s="127">
        <v>828.34999999999991</v>
      </c>
      <c r="P150" s="127">
        <v>934.03</v>
      </c>
      <c r="Q150" s="127">
        <v>1022.88</v>
      </c>
      <c r="R150" s="127">
        <v>1045.1099999999999</v>
      </c>
      <c r="S150" s="127">
        <v>1151.97</v>
      </c>
      <c r="T150" s="127">
        <v>1145.52</v>
      </c>
      <c r="U150" s="127">
        <v>1181.48</v>
      </c>
      <c r="W150" s="107">
        <v>2.9526005621357099</v>
      </c>
      <c r="X150" s="107">
        <v>0.15546700302915273</v>
      </c>
      <c r="Y150" s="107">
        <v>3.1282774722060758</v>
      </c>
      <c r="Z150" s="107">
        <v>4.44120816252076</v>
      </c>
      <c r="AA150" s="110"/>
      <c r="AB150" s="107">
        <v>3.1391856973252357</v>
      </c>
    </row>
    <row r="151" spans="1:29">
      <c r="A151" s="230" t="s">
        <v>32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</row>
    <row r="152" spans="1:29">
      <c r="A152" s="285" t="s">
        <v>175</v>
      </c>
      <c r="B152" s="285"/>
      <c r="C152" s="285"/>
      <c r="D152" s="285"/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  <c r="Q152" s="285"/>
      <c r="R152" s="230"/>
      <c r="S152" s="230"/>
      <c r="T152" s="230"/>
      <c r="U152" s="230"/>
    </row>
    <row r="153" spans="1:29">
      <c r="A153" s="143" t="s">
        <v>176</v>
      </c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</row>
    <row r="154" spans="1:29">
      <c r="A154" s="230"/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</row>
    <row r="155" spans="1:29" ht="40.5" customHeight="1">
      <c r="A155" s="280" t="s">
        <v>216</v>
      </c>
      <c r="B155" s="281"/>
      <c r="C155" s="281"/>
      <c r="D155" s="281"/>
      <c r="E155" s="281"/>
      <c r="F155" s="281"/>
      <c r="G155" s="281"/>
      <c r="H155" s="281"/>
      <c r="I155" s="281"/>
      <c r="J155" s="281"/>
      <c r="K155" s="281"/>
      <c r="L155" s="281"/>
      <c r="M155" s="281"/>
      <c r="N155" s="281"/>
      <c r="O155" s="281"/>
      <c r="P155" s="281"/>
      <c r="Q155" s="281"/>
      <c r="R155" s="100"/>
      <c r="S155" s="100"/>
      <c r="T155" s="100"/>
      <c r="U155" s="100"/>
    </row>
    <row r="156" spans="1:29" ht="32.25" customHeight="1">
      <c r="A156" s="238"/>
      <c r="B156" s="282">
        <v>2000</v>
      </c>
      <c r="C156" s="282">
        <v>2001</v>
      </c>
      <c r="D156" s="282">
        <v>2002</v>
      </c>
      <c r="E156" s="282">
        <v>2003</v>
      </c>
      <c r="F156" s="282">
        <v>2004</v>
      </c>
      <c r="G156" s="282">
        <v>2005</v>
      </c>
      <c r="H156" s="282">
        <v>2006</v>
      </c>
      <c r="I156" s="282">
        <v>2007</v>
      </c>
      <c r="J156" s="282">
        <v>2008</v>
      </c>
      <c r="K156" s="282">
        <v>2009</v>
      </c>
      <c r="L156" s="282">
        <v>2010</v>
      </c>
      <c r="M156" s="282">
        <v>2011</v>
      </c>
      <c r="N156" s="286">
        <v>2012</v>
      </c>
      <c r="O156" s="286">
        <v>2013</v>
      </c>
      <c r="P156" s="282">
        <v>2014</v>
      </c>
      <c r="Q156" s="282">
        <v>2015</v>
      </c>
      <c r="R156" s="282">
        <v>2016</v>
      </c>
      <c r="S156" s="282">
        <v>2017</v>
      </c>
      <c r="T156" s="282" t="s">
        <v>106</v>
      </c>
      <c r="U156" s="282" t="s">
        <v>168</v>
      </c>
      <c r="V156" s="101"/>
      <c r="W156" s="294" t="s">
        <v>202</v>
      </c>
      <c r="X156" s="295"/>
      <c r="Y156" s="295"/>
      <c r="Z156" s="295"/>
      <c r="AA156" s="231"/>
      <c r="AB156" s="241" t="s">
        <v>18</v>
      </c>
    </row>
    <row r="157" spans="1:29" s="105" customFormat="1" ht="14.25" customHeight="1">
      <c r="A157" s="239"/>
      <c r="B157" s="283"/>
      <c r="C157" s="283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101"/>
      <c r="W157" s="240" t="s">
        <v>172</v>
      </c>
      <c r="X157" s="240" t="s">
        <v>19</v>
      </c>
      <c r="Y157" s="240" t="s">
        <v>20</v>
      </c>
      <c r="Z157" s="240" t="s">
        <v>173</v>
      </c>
      <c r="AA157" s="104"/>
      <c r="AB157" s="240" t="s">
        <v>174</v>
      </c>
      <c r="AC157" s="101"/>
    </row>
    <row r="158" spans="1:29" ht="18.75" customHeight="1">
      <c r="A158" s="125" t="s">
        <v>73</v>
      </c>
      <c r="B158" s="123">
        <v>3663.66</v>
      </c>
      <c r="C158" s="123">
        <v>3890.39</v>
      </c>
      <c r="D158" s="123">
        <v>3733.66</v>
      </c>
      <c r="E158" s="123">
        <v>3683.18</v>
      </c>
      <c r="F158" s="123">
        <v>3881.17</v>
      </c>
      <c r="G158" s="123">
        <v>3795.91</v>
      </c>
      <c r="H158" s="123">
        <v>3725.4</v>
      </c>
      <c r="I158" s="123">
        <v>3762.89</v>
      </c>
      <c r="J158" s="123">
        <v>3789.52</v>
      </c>
      <c r="K158" s="123">
        <v>3825.69</v>
      </c>
      <c r="L158" s="123">
        <v>3891.29</v>
      </c>
      <c r="M158" s="123">
        <v>3896.4</v>
      </c>
      <c r="N158" s="123">
        <v>3842.87</v>
      </c>
      <c r="O158" s="123">
        <v>3896.04</v>
      </c>
      <c r="P158" s="123">
        <v>4179.38</v>
      </c>
      <c r="Q158" s="123">
        <v>4351.45</v>
      </c>
      <c r="R158" s="123">
        <v>4423.03</v>
      </c>
      <c r="S158" s="123">
        <v>4568.0200000000004</v>
      </c>
      <c r="T158" s="123">
        <v>4498.8500000000004</v>
      </c>
      <c r="U158" s="123">
        <v>4560.13</v>
      </c>
      <c r="W158" s="107">
        <v>1.1587062447387275</v>
      </c>
      <c r="X158" s="107">
        <v>0.71175146672530776</v>
      </c>
      <c r="Y158" s="107">
        <v>0.49756478063358589</v>
      </c>
      <c r="Z158" s="107">
        <v>1.7779586884978604</v>
      </c>
      <c r="AA158" s="110"/>
      <c r="AB158" s="107">
        <v>1.3621258766129063</v>
      </c>
    </row>
    <row r="159" spans="1:29" ht="18.75" customHeight="1">
      <c r="A159" s="131" t="s">
        <v>74</v>
      </c>
      <c r="B159" s="127">
        <v>142.76</v>
      </c>
      <c r="C159" s="127">
        <v>168.67</v>
      </c>
      <c r="D159" s="127">
        <v>157.25</v>
      </c>
      <c r="E159" s="127">
        <v>157.78</v>
      </c>
      <c r="F159" s="127">
        <v>168.28</v>
      </c>
      <c r="G159" s="127">
        <v>154.55000000000001</v>
      </c>
      <c r="H159" s="127">
        <v>178.94</v>
      </c>
      <c r="I159" s="127">
        <v>191.7</v>
      </c>
      <c r="J159" s="127">
        <v>168.57</v>
      </c>
      <c r="K159" s="127">
        <v>157.22</v>
      </c>
      <c r="L159" s="127">
        <v>126.89</v>
      </c>
      <c r="M159" s="127">
        <v>131.72999999999999</v>
      </c>
      <c r="N159" s="127">
        <v>128.16</v>
      </c>
      <c r="O159" s="127">
        <v>136.29</v>
      </c>
      <c r="P159" s="127">
        <v>137.77000000000001</v>
      </c>
      <c r="Q159" s="127">
        <v>123.18</v>
      </c>
      <c r="R159" s="127">
        <v>156.07</v>
      </c>
      <c r="S159" s="127">
        <v>180.12</v>
      </c>
      <c r="T159" s="127">
        <v>161.57</v>
      </c>
      <c r="U159" s="127">
        <v>161.01</v>
      </c>
      <c r="W159" s="107">
        <v>0.63517492513975871</v>
      </c>
      <c r="X159" s="107">
        <v>1.599716011627117</v>
      </c>
      <c r="Y159" s="107">
        <v>-3.8671810351939007</v>
      </c>
      <c r="Z159" s="107">
        <v>2.6813847668132773</v>
      </c>
      <c r="AA159" s="110"/>
      <c r="AB159" s="107">
        <v>-0.34659899733861627</v>
      </c>
    </row>
    <row r="160" spans="1:29" ht="18.75" customHeight="1">
      <c r="A160" s="131" t="s">
        <v>75</v>
      </c>
      <c r="B160" s="127">
        <v>277.04000000000002</v>
      </c>
      <c r="C160" s="127">
        <v>313.62</v>
      </c>
      <c r="D160" s="127">
        <v>325.13</v>
      </c>
      <c r="E160" s="127">
        <v>356.94</v>
      </c>
      <c r="F160" s="127">
        <v>406.19</v>
      </c>
      <c r="G160" s="127">
        <v>378.13</v>
      </c>
      <c r="H160" s="127">
        <v>347.57</v>
      </c>
      <c r="I160" s="127">
        <v>338.72</v>
      </c>
      <c r="J160" s="127">
        <v>337.9</v>
      </c>
      <c r="K160" s="127">
        <v>349.05</v>
      </c>
      <c r="L160" s="127">
        <v>342.67</v>
      </c>
      <c r="M160" s="127">
        <v>346.46</v>
      </c>
      <c r="N160" s="127">
        <v>352.12</v>
      </c>
      <c r="O160" s="127">
        <v>355.11</v>
      </c>
      <c r="P160" s="127">
        <v>341.04</v>
      </c>
      <c r="Q160" s="127">
        <v>341.22</v>
      </c>
      <c r="R160" s="127">
        <v>337.90999999999997</v>
      </c>
      <c r="S160" s="127">
        <v>352.57</v>
      </c>
      <c r="T160" s="127">
        <v>350.3</v>
      </c>
      <c r="U160" s="127">
        <v>352.61</v>
      </c>
      <c r="W160" s="107">
        <v>1.2775695995069336</v>
      </c>
      <c r="X160" s="107">
        <v>6.419136635992051</v>
      </c>
      <c r="Y160" s="107">
        <v>-1.950137273499386</v>
      </c>
      <c r="Z160" s="107">
        <v>0.31822465618609463</v>
      </c>
      <c r="AA160" s="110"/>
      <c r="AB160" s="107">
        <v>0.65943477019697472</v>
      </c>
    </row>
    <row r="161" spans="1:29" ht="18.75" customHeight="1">
      <c r="A161" s="131" t="s">
        <v>76</v>
      </c>
      <c r="B161" s="127">
        <v>228.69</v>
      </c>
      <c r="C161" s="127">
        <v>234.74</v>
      </c>
      <c r="D161" s="127">
        <v>245.6</v>
      </c>
      <c r="E161" s="127">
        <v>229.37</v>
      </c>
      <c r="F161" s="127">
        <v>244.35</v>
      </c>
      <c r="G161" s="127">
        <v>215.17</v>
      </c>
      <c r="H161" s="127">
        <v>220.64</v>
      </c>
      <c r="I161" s="127">
        <v>209.83</v>
      </c>
      <c r="J161" s="127">
        <v>173.06</v>
      </c>
      <c r="K161" s="127">
        <v>177.81</v>
      </c>
      <c r="L161" s="127">
        <v>197.13</v>
      </c>
      <c r="M161" s="127">
        <v>197.49</v>
      </c>
      <c r="N161" s="127">
        <v>184.83</v>
      </c>
      <c r="O161" s="127">
        <v>197.41</v>
      </c>
      <c r="P161" s="127">
        <v>201.59</v>
      </c>
      <c r="Q161" s="127">
        <v>188.24</v>
      </c>
      <c r="R161" s="127">
        <v>196.09</v>
      </c>
      <c r="S161" s="127">
        <v>204.46</v>
      </c>
      <c r="T161" s="127">
        <v>202.92</v>
      </c>
      <c r="U161" s="127">
        <v>222.01</v>
      </c>
      <c r="W161" s="107">
        <v>-0.15590438877928214</v>
      </c>
      <c r="X161" s="107">
        <v>-1.2113821937104419</v>
      </c>
      <c r="Y161" s="107">
        <v>-1.7360539475300918</v>
      </c>
      <c r="Z161" s="107">
        <v>1.3294149118628917</v>
      </c>
      <c r="AA161" s="110"/>
      <c r="AB161" s="107">
        <v>9.4076483343189459</v>
      </c>
    </row>
    <row r="162" spans="1:29" ht="18.75" customHeight="1">
      <c r="A162" s="131" t="s">
        <v>77</v>
      </c>
      <c r="B162" s="127">
        <v>120.45</v>
      </c>
      <c r="C162" s="127">
        <v>120.6</v>
      </c>
      <c r="D162" s="127">
        <v>128.57</v>
      </c>
      <c r="E162" s="127">
        <v>115.62</v>
      </c>
      <c r="F162" s="127">
        <v>132.99</v>
      </c>
      <c r="G162" s="127">
        <v>127.7</v>
      </c>
      <c r="H162" s="127">
        <v>128.69</v>
      </c>
      <c r="I162" s="127">
        <v>112.86</v>
      </c>
      <c r="J162" s="127">
        <v>143.87</v>
      </c>
      <c r="K162" s="127">
        <v>137.04</v>
      </c>
      <c r="L162" s="127">
        <v>142.91</v>
      </c>
      <c r="M162" s="127">
        <v>139.35</v>
      </c>
      <c r="N162" s="127">
        <v>129.96</v>
      </c>
      <c r="O162" s="127">
        <v>119.61</v>
      </c>
      <c r="P162" s="127">
        <v>137.96</v>
      </c>
      <c r="Q162" s="127">
        <v>143.88999999999999</v>
      </c>
      <c r="R162" s="127">
        <v>143.62</v>
      </c>
      <c r="S162" s="127">
        <v>138.99</v>
      </c>
      <c r="T162" s="127">
        <v>131.25</v>
      </c>
      <c r="U162" s="127">
        <v>138.34</v>
      </c>
      <c r="W162" s="107">
        <v>0.73150300220758968</v>
      </c>
      <c r="X162" s="107">
        <v>1.1758399605306336</v>
      </c>
      <c r="Y162" s="107">
        <v>2.2761436315009043</v>
      </c>
      <c r="Z162" s="107">
        <v>-0.36046695594528222</v>
      </c>
      <c r="AA162" s="110"/>
      <c r="AB162" s="107">
        <v>5.4019047619047651</v>
      </c>
    </row>
    <row r="163" spans="1:29" ht="18.75" customHeight="1">
      <c r="A163" s="131" t="s">
        <v>78</v>
      </c>
      <c r="B163" s="127">
        <v>18.95</v>
      </c>
      <c r="C163" s="127">
        <v>19.489999999999998</v>
      </c>
      <c r="D163" s="127">
        <v>20.68</v>
      </c>
      <c r="E163" s="127">
        <v>19.88</v>
      </c>
      <c r="F163" s="127">
        <v>18.48</v>
      </c>
      <c r="G163" s="127">
        <v>18.02</v>
      </c>
      <c r="H163" s="127">
        <v>18.47</v>
      </c>
      <c r="I163" s="127">
        <v>20.02</v>
      </c>
      <c r="J163" s="127">
        <v>20.38</v>
      </c>
      <c r="K163" s="127">
        <v>20.47</v>
      </c>
      <c r="L163" s="127">
        <v>21.24</v>
      </c>
      <c r="M163" s="127">
        <v>21.26</v>
      </c>
      <c r="N163" s="127">
        <v>20.99</v>
      </c>
      <c r="O163" s="127">
        <v>21.21</v>
      </c>
      <c r="P163" s="127">
        <v>22.15</v>
      </c>
      <c r="Q163" s="127">
        <v>24.67</v>
      </c>
      <c r="R163" s="127">
        <v>25.94</v>
      </c>
      <c r="S163" s="127">
        <v>32.22</v>
      </c>
      <c r="T163" s="127">
        <v>31.13</v>
      </c>
      <c r="U163" s="127">
        <v>31.31</v>
      </c>
      <c r="W163" s="107">
        <v>2.6780403089026183</v>
      </c>
      <c r="X163" s="107">
        <v>-1.0013859918965973</v>
      </c>
      <c r="Y163" s="107">
        <v>3.3427335825026772</v>
      </c>
      <c r="Z163" s="107">
        <v>4.4059850038648873</v>
      </c>
      <c r="AA163" s="110"/>
      <c r="AB163" s="107">
        <v>0.57822036620623096</v>
      </c>
    </row>
    <row r="164" spans="1:29" ht="18.75" customHeight="1">
      <c r="A164" s="131" t="s">
        <v>79</v>
      </c>
      <c r="B164" s="127">
        <v>1949.92</v>
      </c>
      <c r="C164" s="127">
        <v>1986.63</v>
      </c>
      <c r="D164" s="127">
        <v>1987.27</v>
      </c>
      <c r="E164" s="127">
        <v>1911.47</v>
      </c>
      <c r="F164" s="127">
        <v>1936.59</v>
      </c>
      <c r="G164" s="127">
        <v>1861.04</v>
      </c>
      <c r="H164" s="127">
        <v>1756.2</v>
      </c>
      <c r="I164" s="127">
        <v>1828.51</v>
      </c>
      <c r="J164" s="127">
        <v>1891.87</v>
      </c>
      <c r="K164" s="127">
        <v>1931.4</v>
      </c>
      <c r="L164" s="127">
        <v>1863.18</v>
      </c>
      <c r="M164" s="127">
        <v>1834.49</v>
      </c>
      <c r="N164" s="127">
        <v>1818.2</v>
      </c>
      <c r="O164" s="127">
        <v>1843.3</v>
      </c>
      <c r="P164" s="127">
        <v>1915.91</v>
      </c>
      <c r="Q164" s="127">
        <v>1950.53</v>
      </c>
      <c r="R164" s="127">
        <v>1929.19</v>
      </c>
      <c r="S164" s="127">
        <v>1959</v>
      </c>
      <c r="T164" s="127">
        <v>1971.19</v>
      </c>
      <c r="U164" s="127">
        <v>1964.35</v>
      </c>
      <c r="W164" s="107">
        <v>3.8813086653277651E-2</v>
      </c>
      <c r="X164" s="107">
        <v>-0.9287180224904823</v>
      </c>
      <c r="Y164" s="107">
        <v>2.2987322880951844E-2</v>
      </c>
      <c r="Z164" s="107">
        <v>0.58924812677605409</v>
      </c>
      <c r="AA164" s="110"/>
      <c r="AB164" s="107">
        <v>-0.34699851358824596</v>
      </c>
    </row>
    <row r="165" spans="1:29" ht="24" customHeight="1">
      <c r="A165" s="131" t="s">
        <v>80</v>
      </c>
      <c r="B165" s="127">
        <v>120.01</v>
      </c>
      <c r="C165" s="127">
        <v>125.41</v>
      </c>
      <c r="D165" s="127">
        <v>112.05</v>
      </c>
      <c r="E165" s="127">
        <v>110.47</v>
      </c>
      <c r="F165" s="127">
        <v>114.68</v>
      </c>
      <c r="G165" s="127">
        <v>92.84</v>
      </c>
      <c r="H165" s="127">
        <v>95.16</v>
      </c>
      <c r="I165" s="127">
        <v>89.4</v>
      </c>
      <c r="J165" s="127">
        <v>90.75</v>
      </c>
      <c r="K165" s="127">
        <v>89.89</v>
      </c>
      <c r="L165" s="127">
        <v>99.49</v>
      </c>
      <c r="M165" s="127">
        <v>102.28</v>
      </c>
      <c r="N165" s="127">
        <v>108.61</v>
      </c>
      <c r="O165" s="127">
        <v>105.85</v>
      </c>
      <c r="P165" s="127">
        <v>137.15</v>
      </c>
      <c r="Q165" s="127">
        <v>165.14</v>
      </c>
      <c r="R165" s="127">
        <v>182.71</v>
      </c>
      <c r="S165" s="127">
        <v>194.22</v>
      </c>
      <c r="T165" s="127">
        <v>189.33</v>
      </c>
      <c r="U165" s="127">
        <v>197.53</v>
      </c>
      <c r="W165" s="107">
        <v>2.6574083926796499</v>
      </c>
      <c r="X165" s="107">
        <v>-5.00438926528658</v>
      </c>
      <c r="Y165" s="107">
        <v>1.3932070227668625</v>
      </c>
      <c r="Z165" s="107">
        <v>7.9182385409691802</v>
      </c>
      <c r="AA165" s="110"/>
      <c r="AB165" s="107">
        <v>4.3310621665874338</v>
      </c>
    </row>
    <row r="166" spans="1:29" ht="24" customHeight="1">
      <c r="A166" s="131" t="s">
        <v>81</v>
      </c>
      <c r="B166" s="127">
        <v>91.69</v>
      </c>
      <c r="C166" s="127">
        <v>94.97</v>
      </c>
      <c r="D166" s="127">
        <v>98.21</v>
      </c>
      <c r="E166" s="127">
        <v>101.18</v>
      </c>
      <c r="F166" s="127">
        <v>122.69</v>
      </c>
      <c r="G166" s="127">
        <v>110.58</v>
      </c>
      <c r="H166" s="127">
        <v>113.41</v>
      </c>
      <c r="I166" s="127">
        <v>123.67</v>
      </c>
      <c r="J166" s="127">
        <v>104.16</v>
      </c>
      <c r="K166" s="127">
        <v>99.38</v>
      </c>
      <c r="L166" s="127">
        <v>108.07</v>
      </c>
      <c r="M166" s="127">
        <v>112.79</v>
      </c>
      <c r="N166" s="127">
        <v>106.14</v>
      </c>
      <c r="O166" s="127">
        <v>114.23</v>
      </c>
      <c r="P166" s="127">
        <v>138.71</v>
      </c>
      <c r="Q166" s="127">
        <v>145.24</v>
      </c>
      <c r="R166" s="127">
        <v>151.16</v>
      </c>
      <c r="S166" s="127">
        <v>162.71</v>
      </c>
      <c r="T166" s="127">
        <v>158.6</v>
      </c>
      <c r="U166" s="127">
        <v>158.6</v>
      </c>
      <c r="W166" s="107">
        <v>2.9260549078331755</v>
      </c>
      <c r="X166" s="107">
        <v>3.8175851082963286</v>
      </c>
      <c r="Y166" s="107">
        <v>-0.458148793733959</v>
      </c>
      <c r="Z166" s="107">
        <v>4.3544305175937215</v>
      </c>
      <c r="AA166" s="110"/>
      <c r="AB166" s="107">
        <v>0</v>
      </c>
    </row>
    <row r="167" spans="1:29" ht="18.75" customHeight="1">
      <c r="A167" s="131" t="s">
        <v>70</v>
      </c>
      <c r="B167" s="127">
        <v>100.12</v>
      </c>
      <c r="C167" s="127">
        <v>102.74</v>
      </c>
      <c r="D167" s="127">
        <v>107.08</v>
      </c>
      <c r="E167" s="127">
        <v>102</v>
      </c>
      <c r="F167" s="127">
        <v>112.6</v>
      </c>
      <c r="G167" s="127">
        <v>118.01</v>
      </c>
      <c r="H167" s="127">
        <v>121.02</v>
      </c>
      <c r="I167" s="127">
        <v>136.85</v>
      </c>
      <c r="J167" s="127">
        <v>160.88999999999999</v>
      </c>
      <c r="K167" s="127">
        <v>145.30000000000001</v>
      </c>
      <c r="L167" s="127">
        <v>143.41</v>
      </c>
      <c r="M167" s="127">
        <v>137.69999999999999</v>
      </c>
      <c r="N167" s="127">
        <v>137.80000000000001</v>
      </c>
      <c r="O167" s="127">
        <v>133.37</v>
      </c>
      <c r="P167" s="127">
        <v>141.46</v>
      </c>
      <c r="Q167" s="127">
        <v>147.22</v>
      </c>
      <c r="R167" s="127">
        <v>165.87</v>
      </c>
      <c r="S167" s="127">
        <v>180.55</v>
      </c>
      <c r="T167" s="127">
        <v>189.5</v>
      </c>
      <c r="U167" s="127">
        <v>189.79</v>
      </c>
      <c r="W167" s="107">
        <v>3.4233383021474939</v>
      </c>
      <c r="X167" s="107">
        <v>3.3426499964644529</v>
      </c>
      <c r="Y167" s="107">
        <v>3.9757651735361277</v>
      </c>
      <c r="Z167" s="107">
        <v>3.1624252259134344</v>
      </c>
      <c r="AA167" s="110"/>
      <c r="AB167" s="107">
        <v>0.15303430079155253</v>
      </c>
    </row>
    <row r="168" spans="1:29" ht="24" customHeight="1">
      <c r="A168" s="131" t="s">
        <v>82</v>
      </c>
      <c r="B168" s="127">
        <v>68.23</v>
      </c>
      <c r="C168" s="127">
        <v>73.790000000000006</v>
      </c>
      <c r="D168" s="127">
        <v>70.53</v>
      </c>
      <c r="E168" s="127">
        <v>73.72</v>
      </c>
      <c r="F168" s="127">
        <v>65.34</v>
      </c>
      <c r="G168" s="127">
        <v>59.85</v>
      </c>
      <c r="H168" s="127">
        <v>55.83</v>
      </c>
      <c r="I168" s="127">
        <v>56.43</v>
      </c>
      <c r="J168" s="127">
        <v>63.14</v>
      </c>
      <c r="K168" s="127">
        <v>83.94</v>
      </c>
      <c r="L168" s="127">
        <v>87.28</v>
      </c>
      <c r="M168" s="127">
        <v>83.92</v>
      </c>
      <c r="N168" s="127">
        <v>92.03</v>
      </c>
      <c r="O168" s="127">
        <v>91.33</v>
      </c>
      <c r="P168" s="127">
        <v>91.89</v>
      </c>
      <c r="Q168" s="127">
        <v>87.2</v>
      </c>
      <c r="R168" s="127">
        <v>89.36</v>
      </c>
      <c r="S168" s="127">
        <v>85.35</v>
      </c>
      <c r="T168" s="127">
        <v>71.239999999999995</v>
      </c>
      <c r="U168" s="127">
        <v>70.239999999999995</v>
      </c>
      <c r="W168" s="107">
        <v>0.15292522470278236</v>
      </c>
      <c r="X168" s="107">
        <v>-2.5868119678475576</v>
      </c>
      <c r="Y168" s="107">
        <v>7.8375758625822023</v>
      </c>
      <c r="Z168" s="107">
        <v>-2.3844820915929543</v>
      </c>
      <c r="AA168" s="110"/>
      <c r="AB168" s="107">
        <v>-1.4037057832678272</v>
      </c>
    </row>
    <row r="169" spans="1:29" ht="18.75" customHeight="1">
      <c r="A169" s="131" t="s">
        <v>83</v>
      </c>
      <c r="B169" s="127">
        <v>571.04</v>
      </c>
      <c r="C169" s="127">
        <v>652.01</v>
      </c>
      <c r="D169" s="127">
        <v>541.1</v>
      </c>
      <c r="E169" s="127">
        <v>559.55999999999995</v>
      </c>
      <c r="F169" s="127">
        <v>607.92999999999995</v>
      </c>
      <c r="G169" s="127">
        <v>679.2</v>
      </c>
      <c r="H169" s="127">
        <v>692.8</v>
      </c>
      <c r="I169" s="127">
        <v>659.78</v>
      </c>
      <c r="J169" s="127">
        <v>648.35</v>
      </c>
      <c r="K169" s="127">
        <v>653.95000000000005</v>
      </c>
      <c r="L169" s="127">
        <v>760.52</v>
      </c>
      <c r="M169" s="127">
        <v>787.04</v>
      </c>
      <c r="N169" s="127">
        <v>762.38</v>
      </c>
      <c r="O169" s="127">
        <v>775.06</v>
      </c>
      <c r="P169" s="127">
        <v>911.06</v>
      </c>
      <c r="Q169" s="127">
        <v>1031.23</v>
      </c>
      <c r="R169" s="127">
        <v>1045.1099999999999</v>
      </c>
      <c r="S169" s="127">
        <v>1077.83</v>
      </c>
      <c r="T169" s="127">
        <v>1041.45</v>
      </c>
      <c r="U169" s="127">
        <v>1072.7</v>
      </c>
      <c r="W169" s="107">
        <v>3.3739579531623987</v>
      </c>
      <c r="X169" s="107">
        <v>3.5300036505845567</v>
      </c>
      <c r="Y169" s="107">
        <v>2.2875066592684234</v>
      </c>
      <c r="Z169" s="107">
        <v>3.8954203587301173</v>
      </c>
      <c r="AA169" s="110"/>
      <c r="AB169" s="107">
        <v>3.000624129819002</v>
      </c>
    </row>
    <row r="170" spans="1:29">
      <c r="A170" s="230" t="s">
        <v>32</v>
      </c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</row>
    <row r="171" spans="1:29">
      <c r="A171" s="285" t="s">
        <v>175</v>
      </c>
      <c r="B171" s="285"/>
      <c r="C171" s="285"/>
      <c r="D171" s="285"/>
      <c r="E171" s="285"/>
      <c r="F171" s="285"/>
      <c r="G171" s="285"/>
      <c r="H171" s="285"/>
      <c r="I171" s="285"/>
      <c r="J171" s="285"/>
      <c r="K171" s="285"/>
      <c r="L171" s="285"/>
      <c r="M171" s="285"/>
      <c r="N171" s="285"/>
      <c r="O171" s="285"/>
      <c r="P171" s="285"/>
      <c r="Q171" s="285"/>
      <c r="R171" s="230"/>
      <c r="S171" s="230"/>
      <c r="T171" s="230"/>
      <c r="U171" s="230"/>
    </row>
    <row r="172" spans="1:29">
      <c r="A172" s="143" t="s">
        <v>176</v>
      </c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</row>
    <row r="173" spans="1:29">
      <c r="A173" s="230"/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</row>
    <row r="174" spans="1:29" ht="40.5" customHeight="1">
      <c r="A174" s="280" t="s">
        <v>217</v>
      </c>
      <c r="B174" s="281"/>
      <c r="C174" s="281"/>
      <c r="D174" s="281"/>
      <c r="E174" s="281"/>
      <c r="F174" s="281"/>
      <c r="G174" s="281"/>
      <c r="H174" s="281"/>
      <c r="I174" s="281"/>
      <c r="J174" s="281"/>
      <c r="K174" s="281"/>
      <c r="L174" s="281"/>
      <c r="M174" s="281"/>
      <c r="N174" s="281"/>
      <c r="O174" s="281"/>
      <c r="P174" s="281"/>
      <c r="Q174" s="281"/>
      <c r="R174" s="100"/>
      <c r="S174" s="100"/>
      <c r="T174" s="100"/>
      <c r="U174" s="100"/>
    </row>
    <row r="175" spans="1:29" ht="32.25" customHeight="1">
      <c r="A175" s="238"/>
      <c r="B175" s="282">
        <v>2000</v>
      </c>
      <c r="C175" s="282">
        <v>2001</v>
      </c>
      <c r="D175" s="282">
        <v>2002</v>
      </c>
      <c r="E175" s="282">
        <v>2003</v>
      </c>
      <c r="F175" s="282">
        <v>2004</v>
      </c>
      <c r="G175" s="282">
        <v>2005</v>
      </c>
      <c r="H175" s="282">
        <v>2006</v>
      </c>
      <c r="I175" s="282">
        <v>2007</v>
      </c>
      <c r="J175" s="282">
        <v>2008</v>
      </c>
      <c r="K175" s="282">
        <v>2009</v>
      </c>
      <c r="L175" s="282">
        <v>2010</v>
      </c>
      <c r="M175" s="282">
        <v>2011</v>
      </c>
      <c r="N175" s="286">
        <v>2012</v>
      </c>
      <c r="O175" s="286">
        <v>2013</v>
      </c>
      <c r="P175" s="282">
        <v>2014</v>
      </c>
      <c r="Q175" s="282">
        <v>2015</v>
      </c>
      <c r="R175" s="282">
        <v>2016</v>
      </c>
      <c r="S175" s="282">
        <v>2017</v>
      </c>
      <c r="T175" s="282" t="s">
        <v>106</v>
      </c>
      <c r="U175" s="282" t="s">
        <v>168</v>
      </c>
      <c r="V175" s="101"/>
      <c r="W175" s="294" t="s">
        <v>202</v>
      </c>
      <c r="X175" s="295"/>
      <c r="Y175" s="295"/>
      <c r="Z175" s="295"/>
      <c r="AA175" s="231"/>
      <c r="AB175" s="241" t="s">
        <v>18</v>
      </c>
    </row>
    <row r="176" spans="1:29" s="105" customFormat="1" ht="14.25" customHeight="1">
      <c r="A176" s="239"/>
      <c r="B176" s="283"/>
      <c r="C176" s="283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101"/>
      <c r="W176" s="240" t="s">
        <v>172</v>
      </c>
      <c r="X176" s="240" t="s">
        <v>19</v>
      </c>
      <c r="Y176" s="240" t="s">
        <v>20</v>
      </c>
      <c r="Z176" s="240" t="s">
        <v>173</v>
      </c>
      <c r="AA176" s="104"/>
      <c r="AB176" s="240" t="s">
        <v>174</v>
      </c>
      <c r="AC176" s="101"/>
    </row>
    <row r="177" spans="1:28" ht="18.75" customHeight="1">
      <c r="A177" s="125" t="s">
        <v>73</v>
      </c>
      <c r="B177" s="123">
        <v>84.314319560221222</v>
      </c>
      <c r="C177" s="123">
        <v>86.854274250139426</v>
      </c>
      <c r="D177" s="123">
        <v>86.646882683479504</v>
      </c>
      <c r="E177" s="123">
        <v>88.310916110534919</v>
      </c>
      <c r="F177" s="123">
        <v>86.637276903614122</v>
      </c>
      <c r="G177" s="123">
        <v>86.243614838075729</v>
      </c>
      <c r="H177" s="123">
        <v>89.012991893487936</v>
      </c>
      <c r="I177" s="123">
        <v>96.981309578542024</v>
      </c>
      <c r="J177" s="123">
        <v>102.1670290696447</v>
      </c>
      <c r="K177" s="123">
        <v>94.765127336506609</v>
      </c>
      <c r="L177" s="123">
        <v>98.329088811165448</v>
      </c>
      <c r="M177" s="123">
        <v>106.92126065085716</v>
      </c>
      <c r="N177" s="123">
        <v>112.32880633484869</v>
      </c>
      <c r="O177" s="123">
        <v>108.47501565692343</v>
      </c>
      <c r="P177" s="123">
        <v>103.33279098813702</v>
      </c>
      <c r="Q177" s="123">
        <v>101.16857599191076</v>
      </c>
      <c r="R177" s="123">
        <v>100</v>
      </c>
      <c r="S177" s="123">
        <v>101.90914225419327</v>
      </c>
      <c r="T177" s="123">
        <v>104.26442313035554</v>
      </c>
      <c r="U177" s="123">
        <v>105.26410431281565</v>
      </c>
      <c r="W177" s="107">
        <v>1.1748517825927784</v>
      </c>
      <c r="X177" s="107">
        <v>0.45351141295997266</v>
      </c>
      <c r="Y177" s="107">
        <v>2.6575777469748374</v>
      </c>
      <c r="Z177" s="107">
        <v>0.76012516339105662</v>
      </c>
      <c r="AA177" s="110"/>
      <c r="AB177" s="107">
        <v>0.95879414324315293</v>
      </c>
    </row>
    <row r="178" spans="1:28" ht="18.75" customHeight="1">
      <c r="A178" s="131" t="s">
        <v>74</v>
      </c>
      <c r="B178" s="127">
        <v>96.196413561221647</v>
      </c>
      <c r="C178" s="127">
        <v>98.725321633959823</v>
      </c>
      <c r="D178" s="127">
        <v>100.17806041335453</v>
      </c>
      <c r="E178" s="127">
        <v>98.751426036253008</v>
      </c>
      <c r="F178" s="127">
        <v>101.44996434513904</v>
      </c>
      <c r="G178" s="127">
        <v>102.36816564218698</v>
      </c>
      <c r="H178" s="127">
        <v>103.29719459036548</v>
      </c>
      <c r="I178" s="127">
        <v>104.23578508085552</v>
      </c>
      <c r="J178" s="127">
        <v>105.18478970160766</v>
      </c>
      <c r="K178" s="127">
        <v>102.69685790611882</v>
      </c>
      <c r="L178" s="127">
        <v>101.77318937662541</v>
      </c>
      <c r="M178" s="127">
        <v>87.876717528277553</v>
      </c>
      <c r="N178" s="127">
        <v>92.540574282147318</v>
      </c>
      <c r="O178" s="127">
        <v>100.29349181891556</v>
      </c>
      <c r="P178" s="127">
        <v>99.818538143282282</v>
      </c>
      <c r="Q178" s="127">
        <v>91.500243546030191</v>
      </c>
      <c r="R178" s="127">
        <v>100</v>
      </c>
      <c r="S178" s="127">
        <v>94.015101043748615</v>
      </c>
      <c r="T178" s="127">
        <v>102.3890573745126</v>
      </c>
      <c r="U178" s="127">
        <v>97.664741320414876</v>
      </c>
      <c r="W178" s="107">
        <v>7.9760901595093969E-2</v>
      </c>
      <c r="X178" s="107">
        <v>1.2514399061276382</v>
      </c>
      <c r="Y178" s="107">
        <v>-0.11651363196463205</v>
      </c>
      <c r="Z178" s="107">
        <v>-0.45679900808850427</v>
      </c>
      <c r="AA178" s="110"/>
      <c r="AB178" s="107">
        <v>-4.6140829647619519</v>
      </c>
    </row>
    <row r="179" spans="1:28" ht="18.75" customHeight="1">
      <c r="A179" s="131" t="s">
        <v>75</v>
      </c>
      <c r="B179" s="127">
        <v>65.080854750216574</v>
      </c>
      <c r="C179" s="127">
        <v>45.797461896562709</v>
      </c>
      <c r="D179" s="127">
        <v>51.49324885430444</v>
      </c>
      <c r="E179" s="127">
        <v>59.329299041855776</v>
      </c>
      <c r="F179" s="127">
        <v>61.680494349934769</v>
      </c>
      <c r="G179" s="127">
        <v>72.929944728003591</v>
      </c>
      <c r="H179" s="127">
        <v>77.420375751647157</v>
      </c>
      <c r="I179" s="127">
        <v>79.629192253188478</v>
      </c>
      <c r="J179" s="127">
        <v>97.937259544243872</v>
      </c>
      <c r="K179" s="127">
        <v>73.717232488182233</v>
      </c>
      <c r="L179" s="127">
        <v>82.691802608924036</v>
      </c>
      <c r="M179" s="127">
        <v>98.03440512613291</v>
      </c>
      <c r="N179" s="127">
        <v>106.72782006134271</v>
      </c>
      <c r="O179" s="127">
        <v>104.03818535101799</v>
      </c>
      <c r="P179" s="127">
        <v>105.12843068261787</v>
      </c>
      <c r="Q179" s="127">
        <v>101.79942559052807</v>
      </c>
      <c r="R179" s="127">
        <v>100</v>
      </c>
      <c r="S179" s="127">
        <v>106.22571404260145</v>
      </c>
      <c r="T179" s="127">
        <v>114.95289751641448</v>
      </c>
      <c r="U179" s="127">
        <v>116.26442812172087</v>
      </c>
      <c r="W179" s="107">
        <v>3.1009867144608405</v>
      </c>
      <c r="X179" s="107">
        <v>2.3035082988698941</v>
      </c>
      <c r="Y179" s="107">
        <v>2.5442504560086121</v>
      </c>
      <c r="Z179" s="107">
        <v>3.8586590917208508</v>
      </c>
      <c r="AA179" s="110"/>
      <c r="AB179" s="107">
        <v>1.1409287052717483</v>
      </c>
    </row>
    <row r="180" spans="1:28" ht="18.75" customHeight="1">
      <c r="A180" s="131" t="s">
        <v>76</v>
      </c>
      <c r="B180" s="127">
        <v>57.383357383357378</v>
      </c>
      <c r="C180" s="127">
        <v>65.106074806168536</v>
      </c>
      <c r="D180" s="127">
        <v>58.281758957654716</v>
      </c>
      <c r="E180" s="127">
        <v>58.887387191001437</v>
      </c>
      <c r="F180" s="127">
        <v>59.905872723552278</v>
      </c>
      <c r="G180" s="127">
        <v>63.038527675791237</v>
      </c>
      <c r="H180" s="127">
        <v>68.663886874546776</v>
      </c>
      <c r="I180" s="127">
        <v>72.634990230186332</v>
      </c>
      <c r="J180" s="127">
        <v>104.54755576100774</v>
      </c>
      <c r="K180" s="127">
        <v>93.470558461278884</v>
      </c>
      <c r="L180" s="127">
        <v>90.676203520519465</v>
      </c>
      <c r="M180" s="127">
        <v>106.50665856499062</v>
      </c>
      <c r="N180" s="127">
        <v>108.08310339230644</v>
      </c>
      <c r="O180" s="127">
        <v>104.80725393850364</v>
      </c>
      <c r="P180" s="127">
        <v>98.67552954015575</v>
      </c>
      <c r="Q180" s="127">
        <v>99.782192945176376</v>
      </c>
      <c r="R180" s="127">
        <v>100</v>
      </c>
      <c r="S180" s="127">
        <v>96.20463660373666</v>
      </c>
      <c r="T180" s="127">
        <v>100.21190616991917</v>
      </c>
      <c r="U180" s="127">
        <v>102.39178415386694</v>
      </c>
      <c r="W180" s="107">
        <v>3.0945589630729797</v>
      </c>
      <c r="X180" s="107">
        <v>1.8976155362941505</v>
      </c>
      <c r="Y180" s="107">
        <v>7.5418376836748457</v>
      </c>
      <c r="Z180" s="107">
        <v>1.3592833682634087</v>
      </c>
      <c r="AA180" s="110"/>
      <c r="AB180" s="107">
        <v>2.1752684558774518</v>
      </c>
    </row>
    <row r="181" spans="1:28" ht="18.75" customHeight="1">
      <c r="A181" s="131" t="s">
        <v>77</v>
      </c>
      <c r="B181" s="127">
        <v>73.507679535076804</v>
      </c>
      <c r="C181" s="127">
        <v>70.85406301824213</v>
      </c>
      <c r="D181" s="127">
        <v>72.209691218791335</v>
      </c>
      <c r="E181" s="127">
        <v>77.140633108458729</v>
      </c>
      <c r="F181" s="127">
        <v>71.426423039326252</v>
      </c>
      <c r="G181" s="127">
        <v>70.728269381362566</v>
      </c>
      <c r="H181" s="127">
        <v>69.60913823917943</v>
      </c>
      <c r="I181" s="127">
        <v>71.920964026227182</v>
      </c>
      <c r="J181" s="127">
        <v>72.211023840967542</v>
      </c>
      <c r="K181" s="127">
        <v>86.646234676007012</v>
      </c>
      <c r="L181" s="127">
        <v>86.194108179973412</v>
      </c>
      <c r="M181" s="127">
        <v>88.424829565841407</v>
      </c>
      <c r="N181" s="127">
        <v>91.782086795937218</v>
      </c>
      <c r="O181" s="127">
        <v>97.792826686731885</v>
      </c>
      <c r="P181" s="127">
        <v>95.100028993911266</v>
      </c>
      <c r="Q181" s="127">
        <v>98.596149836680809</v>
      </c>
      <c r="R181" s="127">
        <v>100</v>
      </c>
      <c r="S181" s="127">
        <v>102.35988200589972</v>
      </c>
      <c r="T181" s="127">
        <v>105.70666666666668</v>
      </c>
      <c r="U181" s="127">
        <v>110.03325140957061</v>
      </c>
      <c r="W181" s="107">
        <v>2.1458181247549168</v>
      </c>
      <c r="X181" s="107">
        <v>-0.76792708608454108</v>
      </c>
      <c r="Y181" s="107">
        <v>4.0343863403349056</v>
      </c>
      <c r="Z181" s="107">
        <v>2.7502600081460882</v>
      </c>
      <c r="AA181" s="110"/>
      <c r="AB181" s="107">
        <v>4.0930102890741029</v>
      </c>
    </row>
    <row r="182" spans="1:28" ht="18.75" customHeight="1">
      <c r="A182" s="131" t="s">
        <v>78</v>
      </c>
      <c r="B182" s="127">
        <v>81.84696569920844</v>
      </c>
      <c r="C182" s="127">
        <v>84.761416110826076</v>
      </c>
      <c r="D182" s="127">
        <v>87.475822050290134</v>
      </c>
      <c r="E182" s="127">
        <v>90.140845070422543</v>
      </c>
      <c r="F182" s="127">
        <v>93.939393939393938</v>
      </c>
      <c r="G182" s="127">
        <v>96.115427302996665</v>
      </c>
      <c r="H182" s="127">
        <v>100.43313481321061</v>
      </c>
      <c r="I182" s="127">
        <v>103.64635364635365</v>
      </c>
      <c r="J182" s="127">
        <v>104.51422963689893</v>
      </c>
      <c r="K182" s="127">
        <v>103.51734245236935</v>
      </c>
      <c r="L182" s="127">
        <v>106.16760828625236</v>
      </c>
      <c r="M182" s="127">
        <v>107.29068673565381</v>
      </c>
      <c r="N182" s="127">
        <v>105.95521676989041</v>
      </c>
      <c r="O182" s="127">
        <v>98.915605846298917</v>
      </c>
      <c r="P182" s="127">
        <v>98.510158013544029</v>
      </c>
      <c r="Q182" s="127">
        <v>99.554114308877161</v>
      </c>
      <c r="R182" s="127">
        <v>100</v>
      </c>
      <c r="S182" s="127">
        <v>108.62818125387959</v>
      </c>
      <c r="T182" s="127">
        <v>108.83392226148412</v>
      </c>
      <c r="U182" s="127">
        <v>109.61354199936125</v>
      </c>
      <c r="W182" s="107">
        <v>1.5492985318677155</v>
      </c>
      <c r="X182" s="107">
        <v>3.2661779823066173</v>
      </c>
      <c r="Y182" s="107">
        <v>2.0093045000102228</v>
      </c>
      <c r="Z182" s="107">
        <v>0.35554021349182285</v>
      </c>
      <c r="AA182" s="110"/>
      <c r="AB182" s="107">
        <v>0.7163389149974897</v>
      </c>
    </row>
    <row r="183" spans="1:28" ht="18.75" customHeight="1">
      <c r="A183" s="131" t="s">
        <v>79</v>
      </c>
      <c r="B183" s="127">
        <v>79.58890621153688</v>
      </c>
      <c r="C183" s="127">
        <v>83.917488410020994</v>
      </c>
      <c r="D183" s="127">
        <v>83.378705460254523</v>
      </c>
      <c r="E183" s="127">
        <v>82.052033251895139</v>
      </c>
      <c r="F183" s="127">
        <v>85.639706907502372</v>
      </c>
      <c r="G183" s="127">
        <v>83.432919227958578</v>
      </c>
      <c r="H183" s="127">
        <v>82.558934062179702</v>
      </c>
      <c r="I183" s="127">
        <v>97.47718087404499</v>
      </c>
      <c r="J183" s="127">
        <v>101.83204977086164</v>
      </c>
      <c r="K183" s="127">
        <v>91.91985088536812</v>
      </c>
      <c r="L183" s="127">
        <v>99.449865284084211</v>
      </c>
      <c r="M183" s="127">
        <v>112.17668125746118</v>
      </c>
      <c r="N183" s="127">
        <v>120.03574964250356</v>
      </c>
      <c r="O183" s="127">
        <v>112.93007106819293</v>
      </c>
      <c r="P183" s="127">
        <v>104.61034182190187</v>
      </c>
      <c r="Q183" s="127">
        <v>102.84538048632936</v>
      </c>
      <c r="R183" s="127">
        <v>100</v>
      </c>
      <c r="S183" s="127">
        <v>100.32567636549258</v>
      </c>
      <c r="T183" s="127">
        <v>100.8431455110872</v>
      </c>
      <c r="U183" s="127">
        <v>102.24399928729606</v>
      </c>
      <c r="W183" s="107">
        <v>1.3270833092204226</v>
      </c>
      <c r="X183" s="107">
        <v>0.94782835988878045</v>
      </c>
      <c r="Y183" s="107">
        <v>3.5746207994425072</v>
      </c>
      <c r="Z183" s="107">
        <v>0.30834614324373177</v>
      </c>
      <c r="AA183" s="110"/>
      <c r="AB183" s="107">
        <v>1.3891412937479677</v>
      </c>
    </row>
    <row r="184" spans="1:28" ht="24" customHeight="1">
      <c r="A184" s="131" t="s">
        <v>80</v>
      </c>
      <c r="B184" s="127">
        <v>79.626697775185391</v>
      </c>
      <c r="C184" s="127">
        <v>83.406426919703364</v>
      </c>
      <c r="D184" s="127">
        <v>87.559125390450674</v>
      </c>
      <c r="E184" s="127">
        <v>91.355119036842581</v>
      </c>
      <c r="F184" s="127">
        <v>93.765259853505398</v>
      </c>
      <c r="G184" s="127">
        <v>99.601464885825081</v>
      </c>
      <c r="H184" s="127">
        <v>104.22446406052963</v>
      </c>
      <c r="I184" s="127">
        <v>107.94183445190156</v>
      </c>
      <c r="J184" s="127">
        <v>105.97245179063361</v>
      </c>
      <c r="K184" s="127">
        <v>106.99744131716542</v>
      </c>
      <c r="L184" s="127">
        <v>106.67403759171776</v>
      </c>
      <c r="M184" s="127">
        <v>108.95580758701604</v>
      </c>
      <c r="N184" s="127">
        <v>113.30448393333945</v>
      </c>
      <c r="O184" s="127">
        <v>110.78885214926781</v>
      </c>
      <c r="P184" s="127">
        <v>108.21728034998175</v>
      </c>
      <c r="Q184" s="127">
        <v>102.22841225626742</v>
      </c>
      <c r="R184" s="127">
        <v>100</v>
      </c>
      <c r="S184" s="127">
        <v>100.93193285964371</v>
      </c>
      <c r="T184" s="127">
        <v>100.36972481909892</v>
      </c>
      <c r="U184" s="127">
        <v>99.382372297878803</v>
      </c>
      <c r="W184" s="107">
        <v>1.1732786038263221</v>
      </c>
      <c r="X184" s="107">
        <v>4.5782581825159596</v>
      </c>
      <c r="Y184" s="107">
        <v>1.3814740700078376</v>
      </c>
      <c r="Z184" s="107">
        <v>-0.78361416881098656</v>
      </c>
      <c r="AA184" s="110"/>
      <c r="AB184" s="107">
        <v>-0.98371548093777206</v>
      </c>
    </row>
    <row r="185" spans="1:28" ht="24" customHeight="1">
      <c r="A185" s="131" t="s">
        <v>81</v>
      </c>
      <c r="B185" s="127">
        <v>97.93870651106991</v>
      </c>
      <c r="C185" s="127">
        <v>101.07402337580289</v>
      </c>
      <c r="D185" s="127">
        <v>104.32746156195908</v>
      </c>
      <c r="E185" s="127">
        <v>106.99743032219806</v>
      </c>
      <c r="F185" s="127">
        <v>107.58823049963323</v>
      </c>
      <c r="G185" s="127">
        <v>110.72526677518539</v>
      </c>
      <c r="H185" s="127">
        <v>115.43073803015606</v>
      </c>
      <c r="I185" s="127">
        <v>119.0830435837309</v>
      </c>
      <c r="J185" s="127">
        <v>121.55337941628264</v>
      </c>
      <c r="K185" s="127">
        <v>120.43670758703966</v>
      </c>
      <c r="L185" s="127">
        <v>116.13768853520867</v>
      </c>
      <c r="M185" s="127">
        <v>117.26216863197089</v>
      </c>
      <c r="N185" s="127">
        <v>116.79856792915018</v>
      </c>
      <c r="O185" s="127">
        <v>109.05191280749365</v>
      </c>
      <c r="P185" s="127">
        <v>104.2895249080816</v>
      </c>
      <c r="Q185" s="127">
        <v>102.93307628752406</v>
      </c>
      <c r="R185" s="127">
        <v>100</v>
      </c>
      <c r="S185" s="127">
        <v>98.217687911007317</v>
      </c>
      <c r="T185" s="127">
        <v>99.590163934426229</v>
      </c>
      <c r="U185" s="127">
        <v>100.85119798234552</v>
      </c>
      <c r="W185" s="107">
        <v>0.15435217921457856</v>
      </c>
      <c r="X185" s="107">
        <v>2.4845678796946435</v>
      </c>
      <c r="Y185" s="107">
        <v>0.9590577278729695</v>
      </c>
      <c r="Z185" s="107">
        <v>-1.5558836997597303</v>
      </c>
      <c r="AA185" s="110"/>
      <c r="AB185" s="107">
        <v>1.2662234884457124</v>
      </c>
    </row>
    <row r="186" spans="1:28" ht="18.75" customHeight="1">
      <c r="A186" s="131" t="s">
        <v>70</v>
      </c>
      <c r="B186" s="127">
        <v>79.494606472233315</v>
      </c>
      <c r="C186" s="127">
        <v>81.750048666536884</v>
      </c>
      <c r="D186" s="127">
        <v>84.889802017183428</v>
      </c>
      <c r="E186" s="127">
        <v>87.911764705882362</v>
      </c>
      <c r="F186" s="127">
        <v>89.600355239786865</v>
      </c>
      <c r="G186" s="127">
        <v>90.602491314295392</v>
      </c>
      <c r="H186" s="127">
        <v>93.422574781027933</v>
      </c>
      <c r="I186" s="127">
        <v>95.666788454512229</v>
      </c>
      <c r="J186" s="127">
        <v>97.986201752750333</v>
      </c>
      <c r="K186" s="127">
        <v>98.644184445973849</v>
      </c>
      <c r="L186" s="127">
        <v>99.595565162819895</v>
      </c>
      <c r="M186" s="127">
        <v>102.93391430646335</v>
      </c>
      <c r="N186" s="127">
        <v>103.53410740203191</v>
      </c>
      <c r="O186" s="127">
        <v>98.410437129789301</v>
      </c>
      <c r="P186" s="127">
        <v>99.540506150148445</v>
      </c>
      <c r="Q186" s="127">
        <v>100.33962776796631</v>
      </c>
      <c r="R186" s="127">
        <v>100</v>
      </c>
      <c r="S186" s="127">
        <v>101.16865134311823</v>
      </c>
      <c r="T186" s="127">
        <v>102.01583113456465</v>
      </c>
      <c r="U186" s="127">
        <v>105.53769956267453</v>
      </c>
      <c r="W186" s="107">
        <v>1.5026466058034371</v>
      </c>
      <c r="X186" s="107">
        <v>2.6503643464461657</v>
      </c>
      <c r="Y186" s="107">
        <v>1.9107439913266022</v>
      </c>
      <c r="Z186" s="107">
        <v>0.64597295004260591</v>
      </c>
      <c r="AA186" s="110"/>
      <c r="AB186" s="107">
        <v>3.4522763662674469</v>
      </c>
    </row>
    <row r="187" spans="1:28" ht="24" customHeight="1">
      <c r="A187" s="131" t="s">
        <v>82</v>
      </c>
      <c r="B187" s="127">
        <v>57.907078997508435</v>
      </c>
      <c r="C187" s="127">
        <v>71.120748068844023</v>
      </c>
      <c r="D187" s="127">
        <v>65.13540337445059</v>
      </c>
      <c r="E187" s="127">
        <v>64.677156809549658</v>
      </c>
      <c r="F187" s="127">
        <v>58.830731558004281</v>
      </c>
      <c r="G187" s="127">
        <v>61.687552213867988</v>
      </c>
      <c r="H187" s="127">
        <v>66.111409636396218</v>
      </c>
      <c r="I187" s="127">
        <v>64.416090731880203</v>
      </c>
      <c r="J187" s="127">
        <v>64.6974976243269</v>
      </c>
      <c r="K187" s="127">
        <v>67.012151536812013</v>
      </c>
      <c r="L187" s="127">
        <v>71.98670944087992</v>
      </c>
      <c r="M187" s="127">
        <v>93.41039084842707</v>
      </c>
      <c r="N187" s="127">
        <v>102.21666847767032</v>
      </c>
      <c r="O187" s="127">
        <v>100.90879229168949</v>
      </c>
      <c r="P187" s="127">
        <v>107.21514854717597</v>
      </c>
      <c r="Q187" s="127">
        <v>106.6743119266055</v>
      </c>
      <c r="R187" s="127">
        <v>100</v>
      </c>
      <c r="S187" s="127">
        <v>95.547744581136499</v>
      </c>
      <c r="T187" s="127">
        <v>101.05277933745089</v>
      </c>
      <c r="U187" s="127">
        <v>103.41685649202734</v>
      </c>
      <c r="W187" s="107">
        <v>3.0993132244744537</v>
      </c>
      <c r="X187" s="107">
        <v>1.2728835474184574</v>
      </c>
      <c r="Y187" s="107">
        <v>3.1361598410122538</v>
      </c>
      <c r="Z187" s="107">
        <v>4.1075226925667119</v>
      </c>
      <c r="AA187" s="110"/>
      <c r="AB187" s="107">
        <v>2.3394479301573305</v>
      </c>
    </row>
    <row r="188" spans="1:28" ht="18.75" customHeight="1">
      <c r="A188" s="131" t="s">
        <v>83</v>
      </c>
      <c r="B188" s="127">
        <v>119.02843933875036</v>
      </c>
      <c r="C188" s="127">
        <v>124.20515022775724</v>
      </c>
      <c r="D188" s="127">
        <v>122.28978007761965</v>
      </c>
      <c r="E188" s="127">
        <v>130.09507470155123</v>
      </c>
      <c r="F188" s="127">
        <v>106.13064004079418</v>
      </c>
      <c r="G188" s="127">
        <v>100.85394581861013</v>
      </c>
      <c r="H188" s="127">
        <v>111.51414549653582</v>
      </c>
      <c r="I188" s="127">
        <v>110.94758859013612</v>
      </c>
      <c r="J188" s="127">
        <v>109.42700701781443</v>
      </c>
      <c r="K188" s="127">
        <v>108.52970410581845</v>
      </c>
      <c r="L188" s="127">
        <v>105.06758533634883</v>
      </c>
      <c r="M188" s="127">
        <v>105.78877820695266</v>
      </c>
      <c r="N188" s="127">
        <v>106.86140769694904</v>
      </c>
      <c r="O188" s="127">
        <v>106.87559672799524</v>
      </c>
      <c r="P188" s="127">
        <v>102.52123899633393</v>
      </c>
      <c r="Q188" s="127">
        <v>99.190287326784528</v>
      </c>
      <c r="R188" s="127">
        <v>100</v>
      </c>
      <c r="S188" s="127">
        <v>106.87863577744172</v>
      </c>
      <c r="T188" s="127">
        <v>109.99279850208843</v>
      </c>
      <c r="U188" s="127">
        <v>110.1407662906684</v>
      </c>
      <c r="W188" s="107">
        <v>-0.40760497070027046</v>
      </c>
      <c r="X188" s="107">
        <v>-3.259476990790533</v>
      </c>
      <c r="Y188" s="107">
        <v>0.82196823482889592</v>
      </c>
      <c r="Z188" s="107">
        <v>0.52532421728130885</v>
      </c>
      <c r="AA188" s="110"/>
      <c r="AB188" s="107">
        <v>0.13452497853952891</v>
      </c>
    </row>
    <row r="189" spans="1:28">
      <c r="A189" s="230" t="s">
        <v>32</v>
      </c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</row>
    <row r="190" spans="1:28">
      <c r="A190" s="285" t="s">
        <v>175</v>
      </c>
      <c r="B190" s="285"/>
      <c r="C190" s="285"/>
      <c r="D190" s="285"/>
      <c r="E190" s="285"/>
      <c r="F190" s="285"/>
      <c r="G190" s="285"/>
      <c r="H190" s="285"/>
      <c r="I190" s="285"/>
      <c r="J190" s="285"/>
      <c r="K190" s="285"/>
      <c r="L190" s="285"/>
      <c r="M190" s="285"/>
      <c r="N190" s="285"/>
      <c r="O190" s="285"/>
      <c r="P190" s="285"/>
      <c r="Q190" s="285"/>
      <c r="R190" s="230"/>
      <c r="S190" s="230"/>
      <c r="T190" s="230"/>
      <c r="U190" s="230"/>
    </row>
    <row r="191" spans="1:28">
      <c r="A191" s="143" t="s">
        <v>176</v>
      </c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  <c r="R191" s="110"/>
      <c r="S191" s="110"/>
      <c r="T191" s="110"/>
      <c r="U191" s="110"/>
    </row>
    <row r="192" spans="1:28"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</row>
    <row r="193" spans="2:21"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</row>
    <row r="194" spans="2:21"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</row>
    <row r="195" spans="2:21"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</row>
    <row r="196" spans="2:21"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</row>
    <row r="197" spans="2:21"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</row>
    <row r="198" spans="2:21"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</row>
    <row r="199" spans="2:21"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</row>
    <row r="200" spans="2:21"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</row>
    <row r="201" spans="2:21"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</row>
    <row r="202" spans="2:21"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</row>
    <row r="203" spans="2:21"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</row>
    <row r="204" spans="2:21"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</row>
    <row r="205" spans="2:21"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</row>
    <row r="206" spans="2:21"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</row>
    <row r="207" spans="2:21"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</row>
    <row r="208" spans="2:21"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</row>
    <row r="209" spans="2:21"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</row>
    <row r="210" spans="2:21"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</row>
    <row r="211" spans="2:21"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</row>
    <row r="212" spans="2:21"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</row>
    <row r="213" spans="2:21"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</row>
    <row r="214" spans="2:21"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</row>
    <row r="215" spans="2:21"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</row>
    <row r="216" spans="2:21"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</row>
    <row r="217" spans="2:21"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</row>
    <row r="218" spans="2:21"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</row>
    <row r="219" spans="2:21"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</row>
    <row r="220" spans="2:21"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</row>
    <row r="221" spans="2:21"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</row>
    <row r="222" spans="2:21"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</row>
    <row r="223" spans="2:21"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</row>
    <row r="224" spans="2:21"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</row>
    <row r="225" spans="2:21"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</row>
    <row r="226" spans="2:21"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</row>
    <row r="227" spans="2:21"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</row>
    <row r="228" spans="2:21"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</row>
    <row r="229" spans="2:21"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</row>
    <row r="230" spans="2:21"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</row>
    <row r="231" spans="2:21"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</row>
    <row r="232" spans="2:21"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</row>
    <row r="233" spans="2:21"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</row>
    <row r="234" spans="2:21"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</row>
  </sheetData>
  <mergeCells count="184">
    <mergeCell ref="A12:G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Q33:Q34"/>
    <mergeCell ref="R33:R34"/>
    <mergeCell ref="S33:S34"/>
    <mergeCell ref="T33:T3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R43:R44"/>
    <mergeCell ref="S43:S44"/>
    <mergeCell ref="W33:Z33"/>
    <mergeCell ref="A39:Q39"/>
    <mergeCell ref="T13:T14"/>
    <mergeCell ref="U13:U14"/>
    <mergeCell ref="W13:Z13"/>
    <mergeCell ref="A29:Q29"/>
    <mergeCell ref="A32:Q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A42:Q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T43:T44"/>
    <mergeCell ref="U43:U44"/>
    <mergeCell ref="W43:Z43"/>
    <mergeCell ref="A70:Q70"/>
    <mergeCell ref="A73:Q73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W74:Z74"/>
    <mergeCell ref="A102:Q102"/>
    <mergeCell ref="A105:Q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S106:S107"/>
    <mergeCell ref="T106:T107"/>
    <mergeCell ref="U106:U107"/>
    <mergeCell ref="W106:Z106"/>
    <mergeCell ref="A133:Q133"/>
    <mergeCell ref="A136:Q136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T137:T138"/>
    <mergeCell ref="U137:U138"/>
    <mergeCell ref="W137:Z137"/>
    <mergeCell ref="M175:M176"/>
    <mergeCell ref="N175:N176"/>
    <mergeCell ref="O175:O176"/>
    <mergeCell ref="P175:P176"/>
    <mergeCell ref="Q175:Q176"/>
    <mergeCell ref="R175:R176"/>
    <mergeCell ref="A152:Q152"/>
    <mergeCell ref="A155:Q155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L157"/>
    <mergeCell ref="M156:M157"/>
    <mergeCell ref="N156:N157"/>
    <mergeCell ref="O156:O157"/>
    <mergeCell ref="P156:P157"/>
    <mergeCell ref="Q156:Q157"/>
    <mergeCell ref="A1:AB1"/>
    <mergeCell ref="S175:S176"/>
    <mergeCell ref="T175:T176"/>
    <mergeCell ref="U175:U176"/>
    <mergeCell ref="W175:Z175"/>
    <mergeCell ref="A190:Q190"/>
    <mergeCell ref="R156:R157"/>
    <mergeCell ref="S156:S157"/>
    <mergeCell ref="T156:T157"/>
    <mergeCell ref="U156:U157"/>
    <mergeCell ref="W156:Z156"/>
    <mergeCell ref="A171:Q171"/>
    <mergeCell ref="A174:Q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</mergeCells>
  <hyperlinks>
    <hyperlink ref="A3" location="Evolução_da_Produção__Consumos_Intermédios__VABpm_e_volume_de_trabalho_Agrícolas" display="Evolução da Produção, Consumos Intermédios, VABpm e volume de trabalho Agrícolas"/>
    <hyperlink ref="A4" location="Evolução_da_Formação_Bruta_de_Capital_Fixo_na_Agricultura" display="Evolução da Formação Bruta de Capital Fixo na Agricultura"/>
    <hyperlink ref="A5" location="Evolução_da_produção_agrícola__a_preços_base___preços_correntes__milhões_de_euros" display="Evolução da produção agrícola (a preços base), preços correntes (milhões de euros)"/>
    <hyperlink ref="A6" location="Evolução_da_produção_agrícola__a_preços_base___preços_constantes_2016__milhões_de_euros" display="Evolução da produção agrícola (a preços base), preços constantes 2016 (milhões de euros)"/>
    <hyperlink ref="A7" location="Evolução_do_índice_de_preços_implícitos_na_produção_agrícola" display="Evolução do índice de preços implícitos na produção agrícola"/>
    <hyperlink ref="A8" location="Evolução_dos_consumos_intermédios_agrícolas__preços_correntes__milhões_de_euros" display="Evolução dos consumos intermédios agrícolas, preços correntes (milhões de euros)"/>
    <hyperlink ref="A9" location="Evolução_dos_consumos_intermédios_agrícolas__preços_constantes_2016__milhões_de_euros" display="Evolução dos Consumos Intermédios agrícolas, preços constantes 2016 (milhões de euros)"/>
    <hyperlink ref="A10" location="Evolução_do_índice_de_preços_implícito_nos_consumos_intermédios_agrícolas" display="Evolução do Índice de Preços implícito nos Consumos Intermédios agrícolas"/>
  </hyperlinks>
  <pageMargins left="0.70866141732283472" right="0.70866141732283472" top="0.74803149606299213" bottom="0.74803149606299213" header="0.31496062992125984" footer="0.31496062992125984"/>
  <pageSetup paperSize="9" scale="36" fitToHeight="5" orientation="landscape" r:id="rId1"/>
  <rowBreaks count="3" manualBreakCount="3">
    <brk id="71" max="16383" man="1"/>
    <brk id="134" max="16383" man="1"/>
    <brk id="199" max="16383" man="1"/>
  </rowBreaks>
  <ignoredErrors>
    <ignoredError sqref="N13:O14 N33:O34 N43:O44 N74:O75 N106:O10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8"/>
  <sheetViews>
    <sheetView showGridLines="0" zoomScaleNormal="100" workbookViewId="0">
      <pane xSplit="1" topLeftCell="B1" activePane="topRight" state="frozen"/>
      <selection activeCell="I8" sqref="I8"/>
      <selection pane="topRight" sqref="A1:AB1"/>
    </sheetView>
  </sheetViews>
  <sheetFormatPr defaultRowHeight="12.75"/>
  <cols>
    <col min="1" max="1" width="49.140625" style="222" customWidth="1"/>
    <col min="2" max="20" width="7.7109375" style="82" customWidth="1"/>
    <col min="21" max="21" width="1.5703125" style="70" customWidth="1"/>
    <col min="22" max="22" width="10.42578125" style="70" customWidth="1"/>
    <col min="23" max="25" width="10.42578125" style="80" customWidth="1"/>
    <col min="26" max="26" width="1.28515625" style="80" customWidth="1"/>
    <col min="27" max="30" width="10.5703125" style="70" hidden="1" customWidth="1"/>
    <col min="31" max="31" width="13.42578125" style="70" customWidth="1"/>
    <col min="32" max="32" width="9.140625" style="70" customWidth="1"/>
    <col min="33" max="252" width="9.140625" style="70"/>
    <col min="253" max="253" width="12.5703125" style="70" customWidth="1"/>
    <col min="254" max="254" width="21.28515625" style="70" customWidth="1"/>
    <col min="255" max="256" width="11.85546875" style="70" customWidth="1"/>
    <col min="257" max="270" width="12" style="70" customWidth="1"/>
    <col min="271" max="271" width="13.140625" style="70" customWidth="1"/>
    <col min="272" max="275" width="10.5703125" style="70" customWidth="1"/>
    <col min="276" max="276" width="9.140625" style="70" customWidth="1"/>
    <col min="277" max="278" width="10.5703125" style="70" customWidth="1"/>
    <col min="279" max="279" width="9.140625" style="70" customWidth="1"/>
    <col min="280" max="280" width="9.28515625" style="70" bestFit="1" customWidth="1"/>
    <col min="281" max="281" width="9.7109375" style="70" bestFit="1" customWidth="1"/>
    <col min="282" max="508" width="9.140625" style="70"/>
    <col min="509" max="509" width="12.5703125" style="70" customWidth="1"/>
    <col min="510" max="510" width="21.28515625" style="70" customWidth="1"/>
    <col min="511" max="512" width="11.85546875" style="70" customWidth="1"/>
    <col min="513" max="526" width="12" style="70" customWidth="1"/>
    <col min="527" max="527" width="13.140625" style="70" customWidth="1"/>
    <col min="528" max="531" width="10.5703125" style="70" customWidth="1"/>
    <col min="532" max="532" width="9.140625" style="70" customWidth="1"/>
    <col min="533" max="534" width="10.5703125" style="70" customWidth="1"/>
    <col min="535" max="535" width="9.140625" style="70" customWidth="1"/>
    <col min="536" max="536" width="9.28515625" style="70" bestFit="1" customWidth="1"/>
    <col min="537" max="537" width="9.7109375" style="70" bestFit="1" customWidth="1"/>
    <col min="538" max="764" width="9.140625" style="70"/>
    <col min="765" max="765" width="12.5703125" style="70" customWidth="1"/>
    <col min="766" max="766" width="21.28515625" style="70" customWidth="1"/>
    <col min="767" max="768" width="11.85546875" style="70" customWidth="1"/>
    <col min="769" max="782" width="12" style="70" customWidth="1"/>
    <col min="783" max="783" width="13.140625" style="70" customWidth="1"/>
    <col min="784" max="787" width="10.5703125" style="70" customWidth="1"/>
    <col min="788" max="788" width="9.140625" style="70" customWidth="1"/>
    <col min="789" max="790" width="10.5703125" style="70" customWidth="1"/>
    <col min="791" max="791" width="9.140625" style="70" customWidth="1"/>
    <col min="792" max="792" width="9.28515625" style="70" bestFit="1" customWidth="1"/>
    <col min="793" max="793" width="9.7109375" style="70" bestFit="1" customWidth="1"/>
    <col min="794" max="1020" width="9.140625" style="70"/>
    <col min="1021" max="1021" width="12.5703125" style="70" customWidth="1"/>
    <col min="1022" max="1022" width="21.28515625" style="70" customWidth="1"/>
    <col min="1023" max="1024" width="11.85546875" style="70" customWidth="1"/>
    <col min="1025" max="1038" width="12" style="70" customWidth="1"/>
    <col min="1039" max="1039" width="13.140625" style="70" customWidth="1"/>
    <col min="1040" max="1043" width="10.5703125" style="70" customWidth="1"/>
    <col min="1044" max="1044" width="9.140625" style="70" customWidth="1"/>
    <col min="1045" max="1046" width="10.5703125" style="70" customWidth="1"/>
    <col min="1047" max="1047" width="9.140625" style="70" customWidth="1"/>
    <col min="1048" max="1048" width="9.28515625" style="70" bestFit="1" customWidth="1"/>
    <col min="1049" max="1049" width="9.7109375" style="70" bestFit="1" customWidth="1"/>
    <col min="1050" max="1276" width="9.140625" style="70"/>
    <col min="1277" max="1277" width="12.5703125" style="70" customWidth="1"/>
    <col min="1278" max="1278" width="21.28515625" style="70" customWidth="1"/>
    <col min="1279" max="1280" width="11.85546875" style="70" customWidth="1"/>
    <col min="1281" max="1294" width="12" style="70" customWidth="1"/>
    <col min="1295" max="1295" width="13.140625" style="70" customWidth="1"/>
    <col min="1296" max="1299" width="10.5703125" style="70" customWidth="1"/>
    <col min="1300" max="1300" width="9.140625" style="70" customWidth="1"/>
    <col min="1301" max="1302" width="10.5703125" style="70" customWidth="1"/>
    <col min="1303" max="1303" width="9.140625" style="70" customWidth="1"/>
    <col min="1304" max="1304" width="9.28515625" style="70" bestFit="1" customWidth="1"/>
    <col min="1305" max="1305" width="9.7109375" style="70" bestFit="1" customWidth="1"/>
    <col min="1306" max="1532" width="9.140625" style="70"/>
    <col min="1533" max="1533" width="12.5703125" style="70" customWidth="1"/>
    <col min="1534" max="1534" width="21.28515625" style="70" customWidth="1"/>
    <col min="1535" max="1536" width="11.85546875" style="70" customWidth="1"/>
    <col min="1537" max="1550" width="12" style="70" customWidth="1"/>
    <col min="1551" max="1551" width="13.140625" style="70" customWidth="1"/>
    <col min="1552" max="1555" width="10.5703125" style="70" customWidth="1"/>
    <col min="1556" max="1556" width="9.140625" style="70" customWidth="1"/>
    <col min="1557" max="1558" width="10.5703125" style="70" customWidth="1"/>
    <col min="1559" max="1559" width="9.140625" style="70" customWidth="1"/>
    <col min="1560" max="1560" width="9.28515625" style="70" bestFit="1" customWidth="1"/>
    <col min="1561" max="1561" width="9.7109375" style="70" bestFit="1" customWidth="1"/>
    <col min="1562" max="1788" width="9.140625" style="70"/>
    <col min="1789" max="1789" width="12.5703125" style="70" customWidth="1"/>
    <col min="1790" max="1790" width="21.28515625" style="70" customWidth="1"/>
    <col min="1791" max="1792" width="11.85546875" style="70" customWidth="1"/>
    <col min="1793" max="1806" width="12" style="70" customWidth="1"/>
    <col min="1807" max="1807" width="13.140625" style="70" customWidth="1"/>
    <col min="1808" max="1811" width="10.5703125" style="70" customWidth="1"/>
    <col min="1812" max="1812" width="9.140625" style="70" customWidth="1"/>
    <col min="1813" max="1814" width="10.5703125" style="70" customWidth="1"/>
    <col min="1815" max="1815" width="9.140625" style="70" customWidth="1"/>
    <col min="1816" max="1816" width="9.28515625" style="70" bestFit="1" customWidth="1"/>
    <col min="1817" max="1817" width="9.7109375" style="70" bestFit="1" customWidth="1"/>
    <col min="1818" max="2044" width="9.140625" style="70"/>
    <col min="2045" max="2045" width="12.5703125" style="70" customWidth="1"/>
    <col min="2046" max="2046" width="21.28515625" style="70" customWidth="1"/>
    <col min="2047" max="2048" width="11.85546875" style="70" customWidth="1"/>
    <col min="2049" max="2062" width="12" style="70" customWidth="1"/>
    <col min="2063" max="2063" width="13.140625" style="70" customWidth="1"/>
    <col min="2064" max="2067" width="10.5703125" style="70" customWidth="1"/>
    <col min="2068" max="2068" width="9.140625" style="70" customWidth="1"/>
    <col min="2069" max="2070" width="10.5703125" style="70" customWidth="1"/>
    <col min="2071" max="2071" width="9.140625" style="70" customWidth="1"/>
    <col min="2072" max="2072" width="9.28515625" style="70" bestFit="1" customWidth="1"/>
    <col min="2073" max="2073" width="9.7109375" style="70" bestFit="1" customWidth="1"/>
    <col min="2074" max="2300" width="9.140625" style="70"/>
    <col min="2301" max="2301" width="12.5703125" style="70" customWidth="1"/>
    <col min="2302" max="2302" width="21.28515625" style="70" customWidth="1"/>
    <col min="2303" max="2304" width="11.85546875" style="70" customWidth="1"/>
    <col min="2305" max="2318" width="12" style="70" customWidth="1"/>
    <col min="2319" max="2319" width="13.140625" style="70" customWidth="1"/>
    <col min="2320" max="2323" width="10.5703125" style="70" customWidth="1"/>
    <col min="2324" max="2324" width="9.140625" style="70" customWidth="1"/>
    <col min="2325" max="2326" width="10.5703125" style="70" customWidth="1"/>
    <col min="2327" max="2327" width="9.140625" style="70" customWidth="1"/>
    <col min="2328" max="2328" width="9.28515625" style="70" bestFit="1" customWidth="1"/>
    <col min="2329" max="2329" width="9.7109375" style="70" bestFit="1" customWidth="1"/>
    <col min="2330" max="2556" width="9.140625" style="70"/>
    <col min="2557" max="2557" width="12.5703125" style="70" customWidth="1"/>
    <col min="2558" max="2558" width="21.28515625" style="70" customWidth="1"/>
    <col min="2559" max="2560" width="11.85546875" style="70" customWidth="1"/>
    <col min="2561" max="2574" width="12" style="70" customWidth="1"/>
    <col min="2575" max="2575" width="13.140625" style="70" customWidth="1"/>
    <col min="2576" max="2579" width="10.5703125" style="70" customWidth="1"/>
    <col min="2580" max="2580" width="9.140625" style="70" customWidth="1"/>
    <col min="2581" max="2582" width="10.5703125" style="70" customWidth="1"/>
    <col min="2583" max="2583" width="9.140625" style="70" customWidth="1"/>
    <col min="2584" max="2584" width="9.28515625" style="70" bestFit="1" customWidth="1"/>
    <col min="2585" max="2585" width="9.7109375" style="70" bestFit="1" customWidth="1"/>
    <col min="2586" max="2812" width="9.140625" style="70"/>
    <col min="2813" max="2813" width="12.5703125" style="70" customWidth="1"/>
    <col min="2814" max="2814" width="21.28515625" style="70" customWidth="1"/>
    <col min="2815" max="2816" width="11.85546875" style="70" customWidth="1"/>
    <col min="2817" max="2830" width="12" style="70" customWidth="1"/>
    <col min="2831" max="2831" width="13.140625" style="70" customWidth="1"/>
    <col min="2832" max="2835" width="10.5703125" style="70" customWidth="1"/>
    <col min="2836" max="2836" width="9.140625" style="70" customWidth="1"/>
    <col min="2837" max="2838" width="10.5703125" style="70" customWidth="1"/>
    <col min="2839" max="2839" width="9.140625" style="70" customWidth="1"/>
    <col min="2840" max="2840" width="9.28515625" style="70" bestFit="1" customWidth="1"/>
    <col min="2841" max="2841" width="9.7109375" style="70" bestFit="1" customWidth="1"/>
    <col min="2842" max="3068" width="9.140625" style="70"/>
    <col min="3069" max="3069" width="12.5703125" style="70" customWidth="1"/>
    <col min="3070" max="3070" width="21.28515625" style="70" customWidth="1"/>
    <col min="3071" max="3072" width="11.85546875" style="70" customWidth="1"/>
    <col min="3073" max="3086" width="12" style="70" customWidth="1"/>
    <col min="3087" max="3087" width="13.140625" style="70" customWidth="1"/>
    <col min="3088" max="3091" width="10.5703125" style="70" customWidth="1"/>
    <col min="3092" max="3092" width="9.140625" style="70" customWidth="1"/>
    <col min="3093" max="3094" width="10.5703125" style="70" customWidth="1"/>
    <col min="3095" max="3095" width="9.140625" style="70" customWidth="1"/>
    <col min="3096" max="3096" width="9.28515625" style="70" bestFit="1" customWidth="1"/>
    <col min="3097" max="3097" width="9.7109375" style="70" bestFit="1" customWidth="1"/>
    <col min="3098" max="3324" width="9.140625" style="70"/>
    <col min="3325" max="3325" width="12.5703125" style="70" customWidth="1"/>
    <col min="3326" max="3326" width="21.28515625" style="70" customWidth="1"/>
    <col min="3327" max="3328" width="11.85546875" style="70" customWidth="1"/>
    <col min="3329" max="3342" width="12" style="70" customWidth="1"/>
    <col min="3343" max="3343" width="13.140625" style="70" customWidth="1"/>
    <col min="3344" max="3347" width="10.5703125" style="70" customWidth="1"/>
    <col min="3348" max="3348" width="9.140625" style="70" customWidth="1"/>
    <col min="3349" max="3350" width="10.5703125" style="70" customWidth="1"/>
    <col min="3351" max="3351" width="9.140625" style="70" customWidth="1"/>
    <col min="3352" max="3352" width="9.28515625" style="70" bestFit="1" customWidth="1"/>
    <col min="3353" max="3353" width="9.7109375" style="70" bestFit="1" customWidth="1"/>
    <col min="3354" max="3580" width="9.140625" style="70"/>
    <col min="3581" max="3581" width="12.5703125" style="70" customWidth="1"/>
    <col min="3582" max="3582" width="21.28515625" style="70" customWidth="1"/>
    <col min="3583" max="3584" width="11.85546875" style="70" customWidth="1"/>
    <col min="3585" max="3598" width="12" style="70" customWidth="1"/>
    <col min="3599" max="3599" width="13.140625" style="70" customWidth="1"/>
    <col min="3600" max="3603" width="10.5703125" style="70" customWidth="1"/>
    <col min="3604" max="3604" width="9.140625" style="70" customWidth="1"/>
    <col min="3605" max="3606" width="10.5703125" style="70" customWidth="1"/>
    <col min="3607" max="3607" width="9.140625" style="70" customWidth="1"/>
    <col min="3608" max="3608" width="9.28515625" style="70" bestFit="1" customWidth="1"/>
    <col min="3609" max="3609" width="9.7109375" style="70" bestFit="1" customWidth="1"/>
    <col min="3610" max="3836" width="9.140625" style="70"/>
    <col min="3837" max="3837" width="12.5703125" style="70" customWidth="1"/>
    <col min="3838" max="3838" width="21.28515625" style="70" customWidth="1"/>
    <col min="3839" max="3840" width="11.85546875" style="70" customWidth="1"/>
    <col min="3841" max="3854" width="12" style="70" customWidth="1"/>
    <col min="3855" max="3855" width="13.140625" style="70" customWidth="1"/>
    <col min="3856" max="3859" width="10.5703125" style="70" customWidth="1"/>
    <col min="3860" max="3860" width="9.140625" style="70" customWidth="1"/>
    <col min="3861" max="3862" width="10.5703125" style="70" customWidth="1"/>
    <col min="3863" max="3863" width="9.140625" style="70" customWidth="1"/>
    <col min="3864" max="3864" width="9.28515625" style="70" bestFit="1" customWidth="1"/>
    <col min="3865" max="3865" width="9.7109375" style="70" bestFit="1" customWidth="1"/>
    <col min="3866" max="4092" width="9.140625" style="70"/>
    <col min="4093" max="4093" width="12.5703125" style="70" customWidth="1"/>
    <col min="4094" max="4094" width="21.28515625" style="70" customWidth="1"/>
    <col min="4095" max="4096" width="11.85546875" style="70" customWidth="1"/>
    <col min="4097" max="4110" width="12" style="70" customWidth="1"/>
    <col min="4111" max="4111" width="13.140625" style="70" customWidth="1"/>
    <col min="4112" max="4115" width="10.5703125" style="70" customWidth="1"/>
    <col min="4116" max="4116" width="9.140625" style="70" customWidth="1"/>
    <col min="4117" max="4118" width="10.5703125" style="70" customWidth="1"/>
    <col min="4119" max="4119" width="9.140625" style="70" customWidth="1"/>
    <col min="4120" max="4120" width="9.28515625" style="70" bestFit="1" customWidth="1"/>
    <col min="4121" max="4121" width="9.7109375" style="70" bestFit="1" customWidth="1"/>
    <col min="4122" max="4348" width="9.140625" style="70"/>
    <col min="4349" max="4349" width="12.5703125" style="70" customWidth="1"/>
    <col min="4350" max="4350" width="21.28515625" style="70" customWidth="1"/>
    <col min="4351" max="4352" width="11.85546875" style="70" customWidth="1"/>
    <col min="4353" max="4366" width="12" style="70" customWidth="1"/>
    <col min="4367" max="4367" width="13.140625" style="70" customWidth="1"/>
    <col min="4368" max="4371" width="10.5703125" style="70" customWidth="1"/>
    <col min="4372" max="4372" width="9.140625" style="70" customWidth="1"/>
    <col min="4373" max="4374" width="10.5703125" style="70" customWidth="1"/>
    <col min="4375" max="4375" width="9.140625" style="70" customWidth="1"/>
    <col min="4376" max="4376" width="9.28515625" style="70" bestFit="1" customWidth="1"/>
    <col min="4377" max="4377" width="9.7109375" style="70" bestFit="1" customWidth="1"/>
    <col min="4378" max="4604" width="9.140625" style="70"/>
    <col min="4605" max="4605" width="12.5703125" style="70" customWidth="1"/>
    <col min="4606" max="4606" width="21.28515625" style="70" customWidth="1"/>
    <col min="4607" max="4608" width="11.85546875" style="70" customWidth="1"/>
    <col min="4609" max="4622" width="12" style="70" customWidth="1"/>
    <col min="4623" max="4623" width="13.140625" style="70" customWidth="1"/>
    <col min="4624" max="4627" width="10.5703125" style="70" customWidth="1"/>
    <col min="4628" max="4628" width="9.140625" style="70" customWidth="1"/>
    <col min="4629" max="4630" width="10.5703125" style="70" customWidth="1"/>
    <col min="4631" max="4631" width="9.140625" style="70" customWidth="1"/>
    <col min="4632" max="4632" width="9.28515625" style="70" bestFit="1" customWidth="1"/>
    <col min="4633" max="4633" width="9.7109375" style="70" bestFit="1" customWidth="1"/>
    <col min="4634" max="4860" width="9.140625" style="70"/>
    <col min="4861" max="4861" width="12.5703125" style="70" customWidth="1"/>
    <col min="4862" max="4862" width="21.28515625" style="70" customWidth="1"/>
    <col min="4863" max="4864" width="11.85546875" style="70" customWidth="1"/>
    <col min="4865" max="4878" width="12" style="70" customWidth="1"/>
    <col min="4879" max="4879" width="13.140625" style="70" customWidth="1"/>
    <col min="4880" max="4883" width="10.5703125" style="70" customWidth="1"/>
    <col min="4884" max="4884" width="9.140625" style="70" customWidth="1"/>
    <col min="4885" max="4886" width="10.5703125" style="70" customWidth="1"/>
    <col min="4887" max="4887" width="9.140625" style="70" customWidth="1"/>
    <col min="4888" max="4888" width="9.28515625" style="70" bestFit="1" customWidth="1"/>
    <col min="4889" max="4889" width="9.7109375" style="70" bestFit="1" customWidth="1"/>
    <col min="4890" max="5116" width="9.140625" style="70"/>
    <col min="5117" max="5117" width="12.5703125" style="70" customWidth="1"/>
    <col min="5118" max="5118" width="21.28515625" style="70" customWidth="1"/>
    <col min="5119" max="5120" width="11.85546875" style="70" customWidth="1"/>
    <col min="5121" max="5134" width="12" style="70" customWidth="1"/>
    <col min="5135" max="5135" width="13.140625" style="70" customWidth="1"/>
    <col min="5136" max="5139" width="10.5703125" style="70" customWidth="1"/>
    <col min="5140" max="5140" width="9.140625" style="70" customWidth="1"/>
    <col min="5141" max="5142" width="10.5703125" style="70" customWidth="1"/>
    <col min="5143" max="5143" width="9.140625" style="70" customWidth="1"/>
    <col min="5144" max="5144" width="9.28515625" style="70" bestFit="1" customWidth="1"/>
    <col min="5145" max="5145" width="9.7109375" style="70" bestFit="1" customWidth="1"/>
    <col min="5146" max="5372" width="9.140625" style="70"/>
    <col min="5373" max="5373" width="12.5703125" style="70" customWidth="1"/>
    <col min="5374" max="5374" width="21.28515625" style="70" customWidth="1"/>
    <col min="5375" max="5376" width="11.85546875" style="70" customWidth="1"/>
    <col min="5377" max="5390" width="12" style="70" customWidth="1"/>
    <col min="5391" max="5391" width="13.140625" style="70" customWidth="1"/>
    <col min="5392" max="5395" width="10.5703125" style="70" customWidth="1"/>
    <col min="5396" max="5396" width="9.140625" style="70" customWidth="1"/>
    <col min="5397" max="5398" width="10.5703125" style="70" customWidth="1"/>
    <col min="5399" max="5399" width="9.140625" style="70" customWidth="1"/>
    <col min="5400" max="5400" width="9.28515625" style="70" bestFit="1" customWidth="1"/>
    <col min="5401" max="5401" width="9.7109375" style="70" bestFit="1" customWidth="1"/>
    <col min="5402" max="5628" width="9.140625" style="70"/>
    <col min="5629" max="5629" width="12.5703125" style="70" customWidth="1"/>
    <col min="5630" max="5630" width="21.28515625" style="70" customWidth="1"/>
    <col min="5631" max="5632" width="11.85546875" style="70" customWidth="1"/>
    <col min="5633" max="5646" width="12" style="70" customWidth="1"/>
    <col min="5647" max="5647" width="13.140625" style="70" customWidth="1"/>
    <col min="5648" max="5651" width="10.5703125" style="70" customWidth="1"/>
    <col min="5652" max="5652" width="9.140625" style="70" customWidth="1"/>
    <col min="5653" max="5654" width="10.5703125" style="70" customWidth="1"/>
    <col min="5655" max="5655" width="9.140625" style="70" customWidth="1"/>
    <col min="5656" max="5656" width="9.28515625" style="70" bestFit="1" customWidth="1"/>
    <col min="5657" max="5657" width="9.7109375" style="70" bestFit="1" customWidth="1"/>
    <col min="5658" max="5884" width="9.140625" style="70"/>
    <col min="5885" max="5885" width="12.5703125" style="70" customWidth="1"/>
    <col min="5886" max="5886" width="21.28515625" style="70" customWidth="1"/>
    <col min="5887" max="5888" width="11.85546875" style="70" customWidth="1"/>
    <col min="5889" max="5902" width="12" style="70" customWidth="1"/>
    <col min="5903" max="5903" width="13.140625" style="70" customWidth="1"/>
    <col min="5904" max="5907" width="10.5703125" style="70" customWidth="1"/>
    <col min="5908" max="5908" width="9.140625" style="70" customWidth="1"/>
    <col min="5909" max="5910" width="10.5703125" style="70" customWidth="1"/>
    <col min="5911" max="5911" width="9.140625" style="70" customWidth="1"/>
    <col min="5912" max="5912" width="9.28515625" style="70" bestFit="1" customWidth="1"/>
    <col min="5913" max="5913" width="9.7109375" style="70" bestFit="1" customWidth="1"/>
    <col min="5914" max="6140" width="9.140625" style="70"/>
    <col min="6141" max="6141" width="12.5703125" style="70" customWidth="1"/>
    <col min="6142" max="6142" width="21.28515625" style="70" customWidth="1"/>
    <col min="6143" max="6144" width="11.85546875" style="70" customWidth="1"/>
    <col min="6145" max="6158" width="12" style="70" customWidth="1"/>
    <col min="6159" max="6159" width="13.140625" style="70" customWidth="1"/>
    <col min="6160" max="6163" width="10.5703125" style="70" customWidth="1"/>
    <col min="6164" max="6164" width="9.140625" style="70" customWidth="1"/>
    <col min="6165" max="6166" width="10.5703125" style="70" customWidth="1"/>
    <col min="6167" max="6167" width="9.140625" style="70" customWidth="1"/>
    <col min="6168" max="6168" width="9.28515625" style="70" bestFit="1" customWidth="1"/>
    <col min="6169" max="6169" width="9.7109375" style="70" bestFit="1" customWidth="1"/>
    <col min="6170" max="6396" width="9.140625" style="70"/>
    <col min="6397" max="6397" width="12.5703125" style="70" customWidth="1"/>
    <col min="6398" max="6398" width="21.28515625" style="70" customWidth="1"/>
    <col min="6399" max="6400" width="11.85546875" style="70" customWidth="1"/>
    <col min="6401" max="6414" width="12" style="70" customWidth="1"/>
    <col min="6415" max="6415" width="13.140625" style="70" customWidth="1"/>
    <col min="6416" max="6419" width="10.5703125" style="70" customWidth="1"/>
    <col min="6420" max="6420" width="9.140625" style="70" customWidth="1"/>
    <col min="6421" max="6422" width="10.5703125" style="70" customWidth="1"/>
    <col min="6423" max="6423" width="9.140625" style="70" customWidth="1"/>
    <col min="6424" max="6424" width="9.28515625" style="70" bestFit="1" customWidth="1"/>
    <col min="6425" max="6425" width="9.7109375" style="70" bestFit="1" customWidth="1"/>
    <col min="6426" max="6652" width="9.140625" style="70"/>
    <col min="6653" max="6653" width="12.5703125" style="70" customWidth="1"/>
    <col min="6654" max="6654" width="21.28515625" style="70" customWidth="1"/>
    <col min="6655" max="6656" width="11.85546875" style="70" customWidth="1"/>
    <col min="6657" max="6670" width="12" style="70" customWidth="1"/>
    <col min="6671" max="6671" width="13.140625" style="70" customWidth="1"/>
    <col min="6672" max="6675" width="10.5703125" style="70" customWidth="1"/>
    <col min="6676" max="6676" width="9.140625" style="70" customWidth="1"/>
    <col min="6677" max="6678" width="10.5703125" style="70" customWidth="1"/>
    <col min="6679" max="6679" width="9.140625" style="70" customWidth="1"/>
    <col min="6680" max="6680" width="9.28515625" style="70" bestFit="1" customWidth="1"/>
    <col min="6681" max="6681" width="9.7109375" style="70" bestFit="1" customWidth="1"/>
    <col min="6682" max="6908" width="9.140625" style="70"/>
    <col min="6909" max="6909" width="12.5703125" style="70" customWidth="1"/>
    <col min="6910" max="6910" width="21.28515625" style="70" customWidth="1"/>
    <col min="6911" max="6912" width="11.85546875" style="70" customWidth="1"/>
    <col min="6913" max="6926" width="12" style="70" customWidth="1"/>
    <col min="6927" max="6927" width="13.140625" style="70" customWidth="1"/>
    <col min="6928" max="6931" width="10.5703125" style="70" customWidth="1"/>
    <col min="6932" max="6932" width="9.140625" style="70" customWidth="1"/>
    <col min="6933" max="6934" width="10.5703125" style="70" customWidth="1"/>
    <col min="6935" max="6935" width="9.140625" style="70" customWidth="1"/>
    <col min="6936" max="6936" width="9.28515625" style="70" bestFit="1" customWidth="1"/>
    <col min="6937" max="6937" width="9.7109375" style="70" bestFit="1" customWidth="1"/>
    <col min="6938" max="7164" width="9.140625" style="70"/>
    <col min="7165" max="7165" width="12.5703125" style="70" customWidth="1"/>
    <col min="7166" max="7166" width="21.28515625" style="70" customWidth="1"/>
    <col min="7167" max="7168" width="11.85546875" style="70" customWidth="1"/>
    <col min="7169" max="7182" width="12" style="70" customWidth="1"/>
    <col min="7183" max="7183" width="13.140625" style="70" customWidth="1"/>
    <col min="7184" max="7187" width="10.5703125" style="70" customWidth="1"/>
    <col min="7188" max="7188" width="9.140625" style="70" customWidth="1"/>
    <col min="7189" max="7190" width="10.5703125" style="70" customWidth="1"/>
    <col min="7191" max="7191" width="9.140625" style="70" customWidth="1"/>
    <col min="7192" max="7192" width="9.28515625" style="70" bestFit="1" customWidth="1"/>
    <col min="7193" max="7193" width="9.7109375" style="70" bestFit="1" customWidth="1"/>
    <col min="7194" max="7420" width="9.140625" style="70"/>
    <col min="7421" max="7421" width="12.5703125" style="70" customWidth="1"/>
    <col min="7422" max="7422" width="21.28515625" style="70" customWidth="1"/>
    <col min="7423" max="7424" width="11.85546875" style="70" customWidth="1"/>
    <col min="7425" max="7438" width="12" style="70" customWidth="1"/>
    <col min="7439" max="7439" width="13.140625" style="70" customWidth="1"/>
    <col min="7440" max="7443" width="10.5703125" style="70" customWidth="1"/>
    <col min="7444" max="7444" width="9.140625" style="70" customWidth="1"/>
    <col min="7445" max="7446" width="10.5703125" style="70" customWidth="1"/>
    <col min="7447" max="7447" width="9.140625" style="70" customWidth="1"/>
    <col min="7448" max="7448" width="9.28515625" style="70" bestFit="1" customWidth="1"/>
    <col min="7449" max="7449" width="9.7109375" style="70" bestFit="1" customWidth="1"/>
    <col min="7450" max="7676" width="9.140625" style="70"/>
    <col min="7677" max="7677" width="12.5703125" style="70" customWidth="1"/>
    <col min="7678" max="7678" width="21.28515625" style="70" customWidth="1"/>
    <col min="7679" max="7680" width="11.85546875" style="70" customWidth="1"/>
    <col min="7681" max="7694" width="12" style="70" customWidth="1"/>
    <col min="7695" max="7695" width="13.140625" style="70" customWidth="1"/>
    <col min="7696" max="7699" width="10.5703125" style="70" customWidth="1"/>
    <col min="7700" max="7700" width="9.140625" style="70" customWidth="1"/>
    <col min="7701" max="7702" width="10.5703125" style="70" customWidth="1"/>
    <col min="7703" max="7703" width="9.140625" style="70" customWidth="1"/>
    <col min="7704" max="7704" width="9.28515625" style="70" bestFit="1" customWidth="1"/>
    <col min="7705" max="7705" width="9.7109375" style="70" bestFit="1" customWidth="1"/>
    <col min="7706" max="7932" width="9.140625" style="70"/>
    <col min="7933" max="7933" width="12.5703125" style="70" customWidth="1"/>
    <col min="7934" max="7934" width="21.28515625" style="70" customWidth="1"/>
    <col min="7935" max="7936" width="11.85546875" style="70" customWidth="1"/>
    <col min="7937" max="7950" width="12" style="70" customWidth="1"/>
    <col min="7951" max="7951" width="13.140625" style="70" customWidth="1"/>
    <col min="7952" max="7955" width="10.5703125" style="70" customWidth="1"/>
    <col min="7956" max="7956" width="9.140625" style="70" customWidth="1"/>
    <col min="7957" max="7958" width="10.5703125" style="70" customWidth="1"/>
    <col min="7959" max="7959" width="9.140625" style="70" customWidth="1"/>
    <col min="7960" max="7960" width="9.28515625" style="70" bestFit="1" customWidth="1"/>
    <col min="7961" max="7961" width="9.7109375" style="70" bestFit="1" customWidth="1"/>
    <col min="7962" max="8188" width="9.140625" style="70"/>
    <col min="8189" max="8189" width="12.5703125" style="70" customWidth="1"/>
    <col min="8190" max="8190" width="21.28515625" style="70" customWidth="1"/>
    <col min="8191" max="8192" width="11.85546875" style="70" customWidth="1"/>
    <col min="8193" max="8206" width="12" style="70" customWidth="1"/>
    <col min="8207" max="8207" width="13.140625" style="70" customWidth="1"/>
    <col min="8208" max="8211" width="10.5703125" style="70" customWidth="1"/>
    <col min="8212" max="8212" width="9.140625" style="70" customWidth="1"/>
    <col min="8213" max="8214" width="10.5703125" style="70" customWidth="1"/>
    <col min="8215" max="8215" width="9.140625" style="70" customWidth="1"/>
    <col min="8216" max="8216" width="9.28515625" style="70" bestFit="1" customWidth="1"/>
    <col min="8217" max="8217" width="9.7109375" style="70" bestFit="1" customWidth="1"/>
    <col min="8218" max="8444" width="9.140625" style="70"/>
    <col min="8445" max="8445" width="12.5703125" style="70" customWidth="1"/>
    <col min="8446" max="8446" width="21.28515625" style="70" customWidth="1"/>
    <col min="8447" max="8448" width="11.85546875" style="70" customWidth="1"/>
    <col min="8449" max="8462" width="12" style="70" customWidth="1"/>
    <col min="8463" max="8463" width="13.140625" style="70" customWidth="1"/>
    <col min="8464" max="8467" width="10.5703125" style="70" customWidth="1"/>
    <col min="8468" max="8468" width="9.140625" style="70" customWidth="1"/>
    <col min="8469" max="8470" width="10.5703125" style="70" customWidth="1"/>
    <col min="8471" max="8471" width="9.140625" style="70" customWidth="1"/>
    <col min="8472" max="8472" width="9.28515625" style="70" bestFit="1" customWidth="1"/>
    <col min="8473" max="8473" width="9.7109375" style="70" bestFit="1" customWidth="1"/>
    <col min="8474" max="8700" width="9.140625" style="70"/>
    <col min="8701" max="8701" width="12.5703125" style="70" customWidth="1"/>
    <col min="8702" max="8702" width="21.28515625" style="70" customWidth="1"/>
    <col min="8703" max="8704" width="11.85546875" style="70" customWidth="1"/>
    <col min="8705" max="8718" width="12" style="70" customWidth="1"/>
    <col min="8719" max="8719" width="13.140625" style="70" customWidth="1"/>
    <col min="8720" max="8723" width="10.5703125" style="70" customWidth="1"/>
    <col min="8724" max="8724" width="9.140625" style="70" customWidth="1"/>
    <col min="8725" max="8726" width="10.5703125" style="70" customWidth="1"/>
    <col min="8727" max="8727" width="9.140625" style="70" customWidth="1"/>
    <col min="8728" max="8728" width="9.28515625" style="70" bestFit="1" customWidth="1"/>
    <col min="8729" max="8729" width="9.7109375" style="70" bestFit="1" customWidth="1"/>
    <col min="8730" max="8956" width="9.140625" style="70"/>
    <col min="8957" max="8957" width="12.5703125" style="70" customWidth="1"/>
    <col min="8958" max="8958" width="21.28515625" style="70" customWidth="1"/>
    <col min="8959" max="8960" width="11.85546875" style="70" customWidth="1"/>
    <col min="8961" max="8974" width="12" style="70" customWidth="1"/>
    <col min="8975" max="8975" width="13.140625" style="70" customWidth="1"/>
    <col min="8976" max="8979" width="10.5703125" style="70" customWidth="1"/>
    <col min="8980" max="8980" width="9.140625" style="70" customWidth="1"/>
    <col min="8981" max="8982" width="10.5703125" style="70" customWidth="1"/>
    <col min="8983" max="8983" width="9.140625" style="70" customWidth="1"/>
    <col min="8984" max="8984" width="9.28515625" style="70" bestFit="1" customWidth="1"/>
    <col min="8985" max="8985" width="9.7109375" style="70" bestFit="1" customWidth="1"/>
    <col min="8986" max="9212" width="9.140625" style="70"/>
    <col min="9213" max="9213" width="12.5703125" style="70" customWidth="1"/>
    <col min="9214" max="9214" width="21.28515625" style="70" customWidth="1"/>
    <col min="9215" max="9216" width="11.85546875" style="70" customWidth="1"/>
    <col min="9217" max="9230" width="12" style="70" customWidth="1"/>
    <col min="9231" max="9231" width="13.140625" style="70" customWidth="1"/>
    <col min="9232" max="9235" width="10.5703125" style="70" customWidth="1"/>
    <col min="9236" max="9236" width="9.140625" style="70" customWidth="1"/>
    <col min="9237" max="9238" width="10.5703125" style="70" customWidth="1"/>
    <col min="9239" max="9239" width="9.140625" style="70" customWidth="1"/>
    <col min="9240" max="9240" width="9.28515625" style="70" bestFit="1" customWidth="1"/>
    <col min="9241" max="9241" width="9.7109375" style="70" bestFit="1" customWidth="1"/>
    <col min="9242" max="9468" width="9.140625" style="70"/>
    <col min="9469" max="9469" width="12.5703125" style="70" customWidth="1"/>
    <col min="9470" max="9470" width="21.28515625" style="70" customWidth="1"/>
    <col min="9471" max="9472" width="11.85546875" style="70" customWidth="1"/>
    <col min="9473" max="9486" width="12" style="70" customWidth="1"/>
    <col min="9487" max="9487" width="13.140625" style="70" customWidth="1"/>
    <col min="9488" max="9491" width="10.5703125" style="70" customWidth="1"/>
    <col min="9492" max="9492" width="9.140625" style="70" customWidth="1"/>
    <col min="9493" max="9494" width="10.5703125" style="70" customWidth="1"/>
    <col min="9495" max="9495" width="9.140625" style="70" customWidth="1"/>
    <col min="9496" max="9496" width="9.28515625" style="70" bestFit="1" customWidth="1"/>
    <col min="9497" max="9497" width="9.7109375" style="70" bestFit="1" customWidth="1"/>
    <col min="9498" max="9724" width="9.140625" style="70"/>
    <col min="9725" max="9725" width="12.5703125" style="70" customWidth="1"/>
    <col min="9726" max="9726" width="21.28515625" style="70" customWidth="1"/>
    <col min="9727" max="9728" width="11.85546875" style="70" customWidth="1"/>
    <col min="9729" max="9742" width="12" style="70" customWidth="1"/>
    <col min="9743" max="9743" width="13.140625" style="70" customWidth="1"/>
    <col min="9744" max="9747" width="10.5703125" style="70" customWidth="1"/>
    <col min="9748" max="9748" width="9.140625" style="70" customWidth="1"/>
    <col min="9749" max="9750" width="10.5703125" style="70" customWidth="1"/>
    <col min="9751" max="9751" width="9.140625" style="70" customWidth="1"/>
    <col min="9752" max="9752" width="9.28515625" style="70" bestFit="1" customWidth="1"/>
    <col min="9753" max="9753" width="9.7109375" style="70" bestFit="1" customWidth="1"/>
    <col min="9754" max="9980" width="9.140625" style="70"/>
    <col min="9981" max="9981" width="12.5703125" style="70" customWidth="1"/>
    <col min="9982" max="9982" width="21.28515625" style="70" customWidth="1"/>
    <col min="9983" max="9984" width="11.85546875" style="70" customWidth="1"/>
    <col min="9985" max="9998" width="12" style="70" customWidth="1"/>
    <col min="9999" max="9999" width="13.140625" style="70" customWidth="1"/>
    <col min="10000" max="10003" width="10.5703125" style="70" customWidth="1"/>
    <col min="10004" max="10004" width="9.140625" style="70" customWidth="1"/>
    <col min="10005" max="10006" width="10.5703125" style="70" customWidth="1"/>
    <col min="10007" max="10007" width="9.140625" style="70" customWidth="1"/>
    <col min="10008" max="10008" width="9.28515625" style="70" bestFit="1" customWidth="1"/>
    <col min="10009" max="10009" width="9.7109375" style="70" bestFit="1" customWidth="1"/>
    <col min="10010" max="10236" width="9.140625" style="70"/>
    <col min="10237" max="10237" width="12.5703125" style="70" customWidth="1"/>
    <col min="10238" max="10238" width="21.28515625" style="70" customWidth="1"/>
    <col min="10239" max="10240" width="11.85546875" style="70" customWidth="1"/>
    <col min="10241" max="10254" width="12" style="70" customWidth="1"/>
    <col min="10255" max="10255" width="13.140625" style="70" customWidth="1"/>
    <col min="10256" max="10259" width="10.5703125" style="70" customWidth="1"/>
    <col min="10260" max="10260" width="9.140625" style="70" customWidth="1"/>
    <col min="10261" max="10262" width="10.5703125" style="70" customWidth="1"/>
    <col min="10263" max="10263" width="9.140625" style="70" customWidth="1"/>
    <col min="10264" max="10264" width="9.28515625" style="70" bestFit="1" customWidth="1"/>
    <col min="10265" max="10265" width="9.7109375" style="70" bestFit="1" customWidth="1"/>
    <col min="10266" max="10492" width="9.140625" style="70"/>
    <col min="10493" max="10493" width="12.5703125" style="70" customWidth="1"/>
    <col min="10494" max="10494" width="21.28515625" style="70" customWidth="1"/>
    <col min="10495" max="10496" width="11.85546875" style="70" customWidth="1"/>
    <col min="10497" max="10510" width="12" style="70" customWidth="1"/>
    <col min="10511" max="10511" width="13.140625" style="70" customWidth="1"/>
    <col min="10512" max="10515" width="10.5703125" style="70" customWidth="1"/>
    <col min="10516" max="10516" width="9.140625" style="70" customWidth="1"/>
    <col min="10517" max="10518" width="10.5703125" style="70" customWidth="1"/>
    <col min="10519" max="10519" width="9.140625" style="70" customWidth="1"/>
    <col min="10520" max="10520" width="9.28515625" style="70" bestFit="1" customWidth="1"/>
    <col min="10521" max="10521" width="9.7109375" style="70" bestFit="1" customWidth="1"/>
    <col min="10522" max="10748" width="9.140625" style="70"/>
    <col min="10749" max="10749" width="12.5703125" style="70" customWidth="1"/>
    <col min="10750" max="10750" width="21.28515625" style="70" customWidth="1"/>
    <col min="10751" max="10752" width="11.85546875" style="70" customWidth="1"/>
    <col min="10753" max="10766" width="12" style="70" customWidth="1"/>
    <col min="10767" max="10767" width="13.140625" style="70" customWidth="1"/>
    <col min="10768" max="10771" width="10.5703125" style="70" customWidth="1"/>
    <col min="10772" max="10772" width="9.140625" style="70" customWidth="1"/>
    <col min="10773" max="10774" width="10.5703125" style="70" customWidth="1"/>
    <col min="10775" max="10775" width="9.140625" style="70" customWidth="1"/>
    <col min="10776" max="10776" width="9.28515625" style="70" bestFit="1" customWidth="1"/>
    <col min="10777" max="10777" width="9.7109375" style="70" bestFit="1" customWidth="1"/>
    <col min="10778" max="11004" width="9.140625" style="70"/>
    <col min="11005" max="11005" width="12.5703125" style="70" customWidth="1"/>
    <col min="11006" max="11006" width="21.28515625" style="70" customWidth="1"/>
    <col min="11007" max="11008" width="11.85546875" style="70" customWidth="1"/>
    <col min="11009" max="11022" width="12" style="70" customWidth="1"/>
    <col min="11023" max="11023" width="13.140625" style="70" customWidth="1"/>
    <col min="11024" max="11027" width="10.5703125" style="70" customWidth="1"/>
    <col min="11028" max="11028" width="9.140625" style="70" customWidth="1"/>
    <col min="11029" max="11030" width="10.5703125" style="70" customWidth="1"/>
    <col min="11031" max="11031" width="9.140625" style="70" customWidth="1"/>
    <col min="11032" max="11032" width="9.28515625" style="70" bestFit="1" customWidth="1"/>
    <col min="11033" max="11033" width="9.7109375" style="70" bestFit="1" customWidth="1"/>
    <col min="11034" max="11260" width="9.140625" style="70"/>
    <col min="11261" max="11261" width="12.5703125" style="70" customWidth="1"/>
    <col min="11262" max="11262" width="21.28515625" style="70" customWidth="1"/>
    <col min="11263" max="11264" width="11.85546875" style="70" customWidth="1"/>
    <col min="11265" max="11278" width="12" style="70" customWidth="1"/>
    <col min="11279" max="11279" width="13.140625" style="70" customWidth="1"/>
    <col min="11280" max="11283" width="10.5703125" style="70" customWidth="1"/>
    <col min="11284" max="11284" width="9.140625" style="70" customWidth="1"/>
    <col min="11285" max="11286" width="10.5703125" style="70" customWidth="1"/>
    <col min="11287" max="11287" width="9.140625" style="70" customWidth="1"/>
    <col min="11288" max="11288" width="9.28515625" style="70" bestFit="1" customWidth="1"/>
    <col min="11289" max="11289" width="9.7109375" style="70" bestFit="1" customWidth="1"/>
    <col min="11290" max="11516" width="9.140625" style="70"/>
    <col min="11517" max="11517" width="12.5703125" style="70" customWidth="1"/>
    <col min="11518" max="11518" width="21.28515625" style="70" customWidth="1"/>
    <col min="11519" max="11520" width="11.85546875" style="70" customWidth="1"/>
    <col min="11521" max="11534" width="12" style="70" customWidth="1"/>
    <col min="11535" max="11535" width="13.140625" style="70" customWidth="1"/>
    <col min="11536" max="11539" width="10.5703125" style="70" customWidth="1"/>
    <col min="11540" max="11540" width="9.140625" style="70" customWidth="1"/>
    <col min="11541" max="11542" width="10.5703125" style="70" customWidth="1"/>
    <col min="11543" max="11543" width="9.140625" style="70" customWidth="1"/>
    <col min="11544" max="11544" width="9.28515625" style="70" bestFit="1" customWidth="1"/>
    <col min="11545" max="11545" width="9.7109375" style="70" bestFit="1" customWidth="1"/>
    <col min="11546" max="11772" width="9.140625" style="70"/>
    <col min="11773" max="11773" width="12.5703125" style="70" customWidth="1"/>
    <col min="11774" max="11774" width="21.28515625" style="70" customWidth="1"/>
    <col min="11775" max="11776" width="11.85546875" style="70" customWidth="1"/>
    <col min="11777" max="11790" width="12" style="70" customWidth="1"/>
    <col min="11791" max="11791" width="13.140625" style="70" customWidth="1"/>
    <col min="11792" max="11795" width="10.5703125" style="70" customWidth="1"/>
    <col min="11796" max="11796" width="9.140625" style="70" customWidth="1"/>
    <col min="11797" max="11798" width="10.5703125" style="70" customWidth="1"/>
    <col min="11799" max="11799" width="9.140625" style="70" customWidth="1"/>
    <col min="11800" max="11800" width="9.28515625" style="70" bestFit="1" customWidth="1"/>
    <col min="11801" max="11801" width="9.7109375" style="70" bestFit="1" customWidth="1"/>
    <col min="11802" max="12028" width="9.140625" style="70"/>
    <col min="12029" max="12029" width="12.5703125" style="70" customWidth="1"/>
    <col min="12030" max="12030" width="21.28515625" style="70" customWidth="1"/>
    <col min="12031" max="12032" width="11.85546875" style="70" customWidth="1"/>
    <col min="12033" max="12046" width="12" style="70" customWidth="1"/>
    <col min="12047" max="12047" width="13.140625" style="70" customWidth="1"/>
    <col min="12048" max="12051" width="10.5703125" style="70" customWidth="1"/>
    <col min="12052" max="12052" width="9.140625" style="70" customWidth="1"/>
    <col min="12053" max="12054" width="10.5703125" style="70" customWidth="1"/>
    <col min="12055" max="12055" width="9.140625" style="70" customWidth="1"/>
    <col min="12056" max="12056" width="9.28515625" style="70" bestFit="1" customWidth="1"/>
    <col min="12057" max="12057" width="9.7109375" style="70" bestFit="1" customWidth="1"/>
    <col min="12058" max="12284" width="9.140625" style="70"/>
    <col min="12285" max="12285" width="12.5703125" style="70" customWidth="1"/>
    <col min="12286" max="12286" width="21.28515625" style="70" customWidth="1"/>
    <col min="12287" max="12288" width="11.85546875" style="70" customWidth="1"/>
    <col min="12289" max="12302" width="12" style="70" customWidth="1"/>
    <col min="12303" max="12303" width="13.140625" style="70" customWidth="1"/>
    <col min="12304" max="12307" width="10.5703125" style="70" customWidth="1"/>
    <col min="12308" max="12308" width="9.140625" style="70" customWidth="1"/>
    <col min="12309" max="12310" width="10.5703125" style="70" customWidth="1"/>
    <col min="12311" max="12311" width="9.140625" style="70" customWidth="1"/>
    <col min="12312" max="12312" width="9.28515625" style="70" bestFit="1" customWidth="1"/>
    <col min="12313" max="12313" width="9.7109375" style="70" bestFit="1" customWidth="1"/>
    <col min="12314" max="12540" width="9.140625" style="70"/>
    <col min="12541" max="12541" width="12.5703125" style="70" customWidth="1"/>
    <col min="12542" max="12542" width="21.28515625" style="70" customWidth="1"/>
    <col min="12543" max="12544" width="11.85546875" style="70" customWidth="1"/>
    <col min="12545" max="12558" width="12" style="70" customWidth="1"/>
    <col min="12559" max="12559" width="13.140625" style="70" customWidth="1"/>
    <col min="12560" max="12563" width="10.5703125" style="70" customWidth="1"/>
    <col min="12564" max="12564" width="9.140625" style="70" customWidth="1"/>
    <col min="12565" max="12566" width="10.5703125" style="70" customWidth="1"/>
    <col min="12567" max="12567" width="9.140625" style="70" customWidth="1"/>
    <col min="12568" max="12568" width="9.28515625" style="70" bestFit="1" customWidth="1"/>
    <col min="12569" max="12569" width="9.7109375" style="70" bestFit="1" customWidth="1"/>
    <col min="12570" max="12796" width="9.140625" style="70"/>
    <col min="12797" max="12797" width="12.5703125" style="70" customWidth="1"/>
    <col min="12798" max="12798" width="21.28515625" style="70" customWidth="1"/>
    <col min="12799" max="12800" width="11.85546875" style="70" customWidth="1"/>
    <col min="12801" max="12814" width="12" style="70" customWidth="1"/>
    <col min="12815" max="12815" width="13.140625" style="70" customWidth="1"/>
    <col min="12816" max="12819" width="10.5703125" style="70" customWidth="1"/>
    <col min="12820" max="12820" width="9.140625" style="70" customWidth="1"/>
    <col min="12821" max="12822" width="10.5703125" style="70" customWidth="1"/>
    <col min="12823" max="12823" width="9.140625" style="70" customWidth="1"/>
    <col min="12824" max="12824" width="9.28515625" style="70" bestFit="1" customWidth="1"/>
    <col min="12825" max="12825" width="9.7109375" style="70" bestFit="1" customWidth="1"/>
    <col min="12826" max="13052" width="9.140625" style="70"/>
    <col min="13053" max="13053" width="12.5703125" style="70" customWidth="1"/>
    <col min="13054" max="13054" width="21.28515625" style="70" customWidth="1"/>
    <col min="13055" max="13056" width="11.85546875" style="70" customWidth="1"/>
    <col min="13057" max="13070" width="12" style="70" customWidth="1"/>
    <col min="13071" max="13071" width="13.140625" style="70" customWidth="1"/>
    <col min="13072" max="13075" width="10.5703125" style="70" customWidth="1"/>
    <col min="13076" max="13076" width="9.140625" style="70" customWidth="1"/>
    <col min="13077" max="13078" width="10.5703125" style="70" customWidth="1"/>
    <col min="13079" max="13079" width="9.140625" style="70" customWidth="1"/>
    <col min="13080" max="13080" width="9.28515625" style="70" bestFit="1" customWidth="1"/>
    <col min="13081" max="13081" width="9.7109375" style="70" bestFit="1" customWidth="1"/>
    <col min="13082" max="13308" width="9.140625" style="70"/>
    <col min="13309" max="13309" width="12.5703125" style="70" customWidth="1"/>
    <col min="13310" max="13310" width="21.28515625" style="70" customWidth="1"/>
    <col min="13311" max="13312" width="11.85546875" style="70" customWidth="1"/>
    <col min="13313" max="13326" width="12" style="70" customWidth="1"/>
    <col min="13327" max="13327" width="13.140625" style="70" customWidth="1"/>
    <col min="13328" max="13331" width="10.5703125" style="70" customWidth="1"/>
    <col min="13332" max="13332" width="9.140625" style="70" customWidth="1"/>
    <col min="13333" max="13334" width="10.5703125" style="70" customWidth="1"/>
    <col min="13335" max="13335" width="9.140625" style="70" customWidth="1"/>
    <col min="13336" max="13336" width="9.28515625" style="70" bestFit="1" customWidth="1"/>
    <col min="13337" max="13337" width="9.7109375" style="70" bestFit="1" customWidth="1"/>
    <col min="13338" max="13564" width="9.140625" style="70"/>
    <col min="13565" max="13565" width="12.5703125" style="70" customWidth="1"/>
    <col min="13566" max="13566" width="21.28515625" style="70" customWidth="1"/>
    <col min="13567" max="13568" width="11.85546875" style="70" customWidth="1"/>
    <col min="13569" max="13582" width="12" style="70" customWidth="1"/>
    <col min="13583" max="13583" width="13.140625" style="70" customWidth="1"/>
    <col min="13584" max="13587" width="10.5703125" style="70" customWidth="1"/>
    <col min="13588" max="13588" width="9.140625" style="70" customWidth="1"/>
    <col min="13589" max="13590" width="10.5703125" style="70" customWidth="1"/>
    <col min="13591" max="13591" width="9.140625" style="70" customWidth="1"/>
    <col min="13592" max="13592" width="9.28515625" style="70" bestFit="1" customWidth="1"/>
    <col min="13593" max="13593" width="9.7109375" style="70" bestFit="1" customWidth="1"/>
    <col min="13594" max="13820" width="9.140625" style="70"/>
    <col min="13821" max="13821" width="12.5703125" style="70" customWidth="1"/>
    <col min="13822" max="13822" width="21.28515625" style="70" customWidth="1"/>
    <col min="13823" max="13824" width="11.85546875" style="70" customWidth="1"/>
    <col min="13825" max="13838" width="12" style="70" customWidth="1"/>
    <col min="13839" max="13839" width="13.140625" style="70" customWidth="1"/>
    <col min="13840" max="13843" width="10.5703125" style="70" customWidth="1"/>
    <col min="13844" max="13844" width="9.140625" style="70" customWidth="1"/>
    <col min="13845" max="13846" width="10.5703125" style="70" customWidth="1"/>
    <col min="13847" max="13847" width="9.140625" style="70" customWidth="1"/>
    <col min="13848" max="13848" width="9.28515625" style="70" bestFit="1" customWidth="1"/>
    <col min="13849" max="13849" width="9.7109375" style="70" bestFit="1" customWidth="1"/>
    <col min="13850" max="14076" width="9.140625" style="70"/>
    <col min="14077" max="14077" width="12.5703125" style="70" customWidth="1"/>
    <col min="14078" max="14078" width="21.28515625" style="70" customWidth="1"/>
    <col min="14079" max="14080" width="11.85546875" style="70" customWidth="1"/>
    <col min="14081" max="14094" width="12" style="70" customWidth="1"/>
    <col min="14095" max="14095" width="13.140625" style="70" customWidth="1"/>
    <col min="14096" max="14099" width="10.5703125" style="70" customWidth="1"/>
    <col min="14100" max="14100" width="9.140625" style="70" customWidth="1"/>
    <col min="14101" max="14102" width="10.5703125" style="70" customWidth="1"/>
    <col min="14103" max="14103" width="9.140625" style="70" customWidth="1"/>
    <col min="14104" max="14104" width="9.28515625" style="70" bestFit="1" customWidth="1"/>
    <col min="14105" max="14105" width="9.7109375" style="70" bestFit="1" customWidth="1"/>
    <col min="14106" max="14332" width="9.140625" style="70"/>
    <col min="14333" max="14333" width="12.5703125" style="70" customWidth="1"/>
    <col min="14334" max="14334" width="21.28515625" style="70" customWidth="1"/>
    <col min="14335" max="14336" width="11.85546875" style="70" customWidth="1"/>
    <col min="14337" max="14350" width="12" style="70" customWidth="1"/>
    <col min="14351" max="14351" width="13.140625" style="70" customWidth="1"/>
    <col min="14352" max="14355" width="10.5703125" style="70" customWidth="1"/>
    <col min="14356" max="14356" width="9.140625" style="70" customWidth="1"/>
    <col min="14357" max="14358" width="10.5703125" style="70" customWidth="1"/>
    <col min="14359" max="14359" width="9.140625" style="70" customWidth="1"/>
    <col min="14360" max="14360" width="9.28515625" style="70" bestFit="1" customWidth="1"/>
    <col min="14361" max="14361" width="9.7109375" style="70" bestFit="1" customWidth="1"/>
    <col min="14362" max="14588" width="9.140625" style="70"/>
    <col min="14589" max="14589" width="12.5703125" style="70" customWidth="1"/>
    <col min="14590" max="14590" width="21.28515625" style="70" customWidth="1"/>
    <col min="14591" max="14592" width="11.85546875" style="70" customWidth="1"/>
    <col min="14593" max="14606" width="12" style="70" customWidth="1"/>
    <col min="14607" max="14607" width="13.140625" style="70" customWidth="1"/>
    <col min="14608" max="14611" width="10.5703125" style="70" customWidth="1"/>
    <col min="14612" max="14612" width="9.140625" style="70" customWidth="1"/>
    <col min="14613" max="14614" width="10.5703125" style="70" customWidth="1"/>
    <col min="14615" max="14615" width="9.140625" style="70" customWidth="1"/>
    <col min="14616" max="14616" width="9.28515625" style="70" bestFit="1" customWidth="1"/>
    <col min="14617" max="14617" width="9.7109375" style="70" bestFit="1" customWidth="1"/>
    <col min="14618" max="14844" width="9.140625" style="70"/>
    <col min="14845" max="14845" width="12.5703125" style="70" customWidth="1"/>
    <col min="14846" max="14846" width="21.28515625" style="70" customWidth="1"/>
    <col min="14847" max="14848" width="11.85546875" style="70" customWidth="1"/>
    <col min="14849" max="14862" width="12" style="70" customWidth="1"/>
    <col min="14863" max="14863" width="13.140625" style="70" customWidth="1"/>
    <col min="14864" max="14867" width="10.5703125" style="70" customWidth="1"/>
    <col min="14868" max="14868" width="9.140625" style="70" customWidth="1"/>
    <col min="14869" max="14870" width="10.5703125" style="70" customWidth="1"/>
    <col min="14871" max="14871" width="9.140625" style="70" customWidth="1"/>
    <col min="14872" max="14872" width="9.28515625" style="70" bestFit="1" customWidth="1"/>
    <col min="14873" max="14873" width="9.7109375" style="70" bestFit="1" customWidth="1"/>
    <col min="14874" max="15100" width="9.140625" style="70"/>
    <col min="15101" max="15101" width="12.5703125" style="70" customWidth="1"/>
    <col min="15102" max="15102" width="21.28515625" style="70" customWidth="1"/>
    <col min="15103" max="15104" width="11.85546875" style="70" customWidth="1"/>
    <col min="15105" max="15118" width="12" style="70" customWidth="1"/>
    <col min="15119" max="15119" width="13.140625" style="70" customWidth="1"/>
    <col min="15120" max="15123" width="10.5703125" style="70" customWidth="1"/>
    <col min="15124" max="15124" width="9.140625" style="70" customWidth="1"/>
    <col min="15125" max="15126" width="10.5703125" style="70" customWidth="1"/>
    <col min="15127" max="15127" width="9.140625" style="70" customWidth="1"/>
    <col min="15128" max="15128" width="9.28515625" style="70" bestFit="1" customWidth="1"/>
    <col min="15129" max="15129" width="9.7109375" style="70" bestFit="1" customWidth="1"/>
    <col min="15130" max="15356" width="9.140625" style="70"/>
    <col min="15357" max="15357" width="12.5703125" style="70" customWidth="1"/>
    <col min="15358" max="15358" width="21.28515625" style="70" customWidth="1"/>
    <col min="15359" max="15360" width="11.85546875" style="70" customWidth="1"/>
    <col min="15361" max="15374" width="12" style="70" customWidth="1"/>
    <col min="15375" max="15375" width="13.140625" style="70" customWidth="1"/>
    <col min="15376" max="15379" width="10.5703125" style="70" customWidth="1"/>
    <col min="15380" max="15380" width="9.140625" style="70" customWidth="1"/>
    <col min="15381" max="15382" width="10.5703125" style="70" customWidth="1"/>
    <col min="15383" max="15383" width="9.140625" style="70" customWidth="1"/>
    <col min="15384" max="15384" width="9.28515625" style="70" bestFit="1" customWidth="1"/>
    <col min="15385" max="15385" width="9.7109375" style="70" bestFit="1" customWidth="1"/>
    <col min="15386" max="15612" width="9.140625" style="70"/>
    <col min="15613" max="15613" width="12.5703125" style="70" customWidth="1"/>
    <col min="15614" max="15614" width="21.28515625" style="70" customWidth="1"/>
    <col min="15615" max="15616" width="11.85546875" style="70" customWidth="1"/>
    <col min="15617" max="15630" width="12" style="70" customWidth="1"/>
    <col min="15631" max="15631" width="13.140625" style="70" customWidth="1"/>
    <col min="15632" max="15635" width="10.5703125" style="70" customWidth="1"/>
    <col min="15636" max="15636" width="9.140625" style="70" customWidth="1"/>
    <col min="15637" max="15638" width="10.5703125" style="70" customWidth="1"/>
    <col min="15639" max="15639" width="9.140625" style="70" customWidth="1"/>
    <col min="15640" max="15640" width="9.28515625" style="70" bestFit="1" customWidth="1"/>
    <col min="15641" max="15641" width="9.7109375" style="70" bestFit="1" customWidth="1"/>
    <col min="15642" max="15868" width="9.140625" style="70"/>
    <col min="15869" max="15869" width="12.5703125" style="70" customWidth="1"/>
    <col min="15870" max="15870" width="21.28515625" style="70" customWidth="1"/>
    <col min="15871" max="15872" width="11.85546875" style="70" customWidth="1"/>
    <col min="15873" max="15886" width="12" style="70" customWidth="1"/>
    <col min="15887" max="15887" width="13.140625" style="70" customWidth="1"/>
    <col min="15888" max="15891" width="10.5703125" style="70" customWidth="1"/>
    <col min="15892" max="15892" width="9.140625" style="70" customWidth="1"/>
    <col min="15893" max="15894" width="10.5703125" style="70" customWidth="1"/>
    <col min="15895" max="15895" width="9.140625" style="70" customWidth="1"/>
    <col min="15896" max="15896" width="9.28515625" style="70" bestFit="1" customWidth="1"/>
    <col min="15897" max="15897" width="9.7109375" style="70" bestFit="1" customWidth="1"/>
    <col min="15898" max="16124" width="9.140625" style="70"/>
    <col min="16125" max="16125" width="12.5703125" style="70" customWidth="1"/>
    <col min="16126" max="16126" width="21.28515625" style="70" customWidth="1"/>
    <col min="16127" max="16128" width="11.85546875" style="70" customWidth="1"/>
    <col min="16129" max="16142" width="12" style="70" customWidth="1"/>
    <col min="16143" max="16143" width="13.140625" style="70" customWidth="1"/>
    <col min="16144" max="16147" width="10.5703125" style="70" customWidth="1"/>
    <col min="16148" max="16148" width="9.140625" style="70" customWidth="1"/>
    <col min="16149" max="16150" width="10.5703125" style="70" customWidth="1"/>
    <col min="16151" max="16151" width="9.140625" style="70" customWidth="1"/>
    <col min="16152" max="16152" width="9.28515625" style="70" bestFit="1" customWidth="1"/>
    <col min="16153" max="16153" width="9.7109375" style="70" bestFit="1" customWidth="1"/>
    <col min="16154" max="16384" width="9.140625" style="70"/>
  </cols>
  <sheetData>
    <row r="1" spans="1:31" ht="25.5" customHeight="1">
      <c r="A1" s="279" t="s">
        <v>236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</row>
    <row r="2" spans="1:31" ht="20.25" customHeight="1">
      <c r="A2" s="270" t="s">
        <v>192</v>
      </c>
    </row>
    <row r="3" spans="1:31" ht="15">
      <c r="A3" s="273" t="s">
        <v>220</v>
      </c>
    </row>
    <row r="4" spans="1:31" ht="15">
      <c r="A4" s="273" t="s">
        <v>221</v>
      </c>
    </row>
    <row r="5" spans="1:31" ht="15">
      <c r="A5" s="268" t="s">
        <v>219</v>
      </c>
    </row>
    <row r="6" spans="1:31">
      <c r="A6" s="237"/>
    </row>
    <row r="7" spans="1:31" ht="40.5" customHeight="1">
      <c r="A7" s="300" t="s">
        <v>220</v>
      </c>
      <c r="B7" s="301"/>
      <c r="C7" s="301"/>
      <c r="D7" s="301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68"/>
      <c r="R7" s="68"/>
      <c r="S7" s="68"/>
      <c r="T7" s="68"/>
      <c r="V7" s="223"/>
      <c r="W7" s="223"/>
      <c r="X7" s="223"/>
      <c r="Y7" s="223"/>
    </row>
    <row r="8" spans="1:31" ht="32.25" customHeight="1">
      <c r="A8" s="246"/>
      <c r="B8" s="302">
        <v>2000</v>
      </c>
      <c r="C8" s="302">
        <v>2001</v>
      </c>
      <c r="D8" s="302">
        <v>2002</v>
      </c>
      <c r="E8" s="302">
        <v>2003</v>
      </c>
      <c r="F8" s="302">
        <v>2004</v>
      </c>
      <c r="G8" s="302">
        <v>2005</v>
      </c>
      <c r="H8" s="302">
        <v>2006</v>
      </c>
      <c r="I8" s="302">
        <v>2007</v>
      </c>
      <c r="J8" s="302">
        <v>2008</v>
      </c>
      <c r="K8" s="302">
        <v>2009</v>
      </c>
      <c r="L8" s="302">
        <v>2010</v>
      </c>
      <c r="M8" s="302">
        <v>2011</v>
      </c>
      <c r="N8" s="307">
        <v>2012</v>
      </c>
      <c r="O8" s="302" t="s">
        <v>1</v>
      </c>
      <c r="P8" s="302">
        <v>2014</v>
      </c>
      <c r="Q8" s="302">
        <v>2015</v>
      </c>
      <c r="R8" s="302">
        <v>2016</v>
      </c>
      <c r="S8" s="302">
        <v>2017</v>
      </c>
      <c r="T8" s="302" t="s">
        <v>106</v>
      </c>
      <c r="U8" s="71"/>
      <c r="V8" s="304" t="s">
        <v>202</v>
      </c>
      <c r="W8" s="305"/>
      <c r="X8" s="305"/>
      <c r="Y8" s="305"/>
      <c r="Z8" s="72"/>
      <c r="AA8" s="305" t="s">
        <v>18</v>
      </c>
      <c r="AB8" s="305"/>
      <c r="AC8" s="305"/>
      <c r="AD8" s="305"/>
      <c r="AE8" s="305"/>
    </row>
    <row r="9" spans="1:31" s="71" customFormat="1" ht="14.25" customHeight="1">
      <c r="A9" s="247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V9" s="248" t="s">
        <v>107</v>
      </c>
      <c r="W9" s="248" t="s">
        <v>19</v>
      </c>
      <c r="X9" s="248" t="s">
        <v>20</v>
      </c>
      <c r="Y9" s="248" t="s">
        <v>108</v>
      </c>
      <c r="Z9" s="73"/>
      <c r="AA9" s="248" t="s">
        <v>21</v>
      </c>
      <c r="AB9" s="248" t="s">
        <v>19</v>
      </c>
      <c r="AC9" s="248" t="s">
        <v>20</v>
      </c>
      <c r="AD9" s="248" t="s">
        <v>22</v>
      </c>
      <c r="AE9" s="248" t="s">
        <v>109</v>
      </c>
    </row>
    <row r="10" spans="1:31" ht="18.75" customHeight="1">
      <c r="A10" s="81" t="s">
        <v>84</v>
      </c>
      <c r="B10" s="76">
        <v>1537.6100000000001</v>
      </c>
      <c r="C10" s="76">
        <v>1216.1300000000001</v>
      </c>
      <c r="D10" s="76">
        <v>1198.27</v>
      </c>
      <c r="E10" s="76">
        <v>1148.4699999999998</v>
      </c>
      <c r="F10" s="76">
        <v>1179.79</v>
      </c>
      <c r="G10" s="76">
        <v>1144.78</v>
      </c>
      <c r="H10" s="76">
        <v>1129.78</v>
      </c>
      <c r="I10" s="76">
        <v>1082.71</v>
      </c>
      <c r="J10" s="76">
        <v>1056.8</v>
      </c>
      <c r="K10" s="76">
        <v>1026.99</v>
      </c>
      <c r="L10" s="76">
        <v>1105.4299999999998</v>
      </c>
      <c r="M10" s="76">
        <v>1172.26</v>
      </c>
      <c r="N10" s="76">
        <v>1198.55</v>
      </c>
      <c r="O10" s="76">
        <v>1251.8700000000001</v>
      </c>
      <c r="P10" s="76">
        <v>1243.7700000000002</v>
      </c>
      <c r="Q10" s="76">
        <v>1306.1899999999998</v>
      </c>
      <c r="R10" s="76">
        <v>1268.8700000000001</v>
      </c>
      <c r="S10" s="76">
        <v>1273.76</v>
      </c>
      <c r="T10" s="76">
        <v>1379.67</v>
      </c>
      <c r="V10" s="77">
        <v>-0.60032923907372693</v>
      </c>
      <c r="W10" s="77">
        <v>-5.7296395324679121</v>
      </c>
      <c r="X10" s="77">
        <v>-0.69712034913417265</v>
      </c>
      <c r="Y10" s="77">
        <v>2.8088489464551003</v>
      </c>
      <c r="Z10" s="69"/>
      <c r="AA10" s="69"/>
      <c r="AB10" s="69"/>
      <c r="AC10" s="69"/>
      <c r="AD10" s="69"/>
      <c r="AE10" s="77">
        <v>8.3147531717121019</v>
      </c>
    </row>
    <row r="11" spans="1:31" ht="18.75" customHeight="1">
      <c r="A11" s="83" t="s">
        <v>85</v>
      </c>
      <c r="B11" s="79">
        <v>1190.23</v>
      </c>
      <c r="C11" s="79">
        <v>930.1</v>
      </c>
      <c r="D11" s="79">
        <v>949.78</v>
      </c>
      <c r="E11" s="79">
        <v>888.88</v>
      </c>
      <c r="F11" s="79">
        <v>866.03</v>
      </c>
      <c r="G11" s="79">
        <v>829.82</v>
      </c>
      <c r="H11" s="79">
        <v>827.13</v>
      </c>
      <c r="I11" s="79">
        <v>784.84</v>
      </c>
      <c r="J11" s="79">
        <v>767.57</v>
      </c>
      <c r="K11" s="79">
        <v>737.24</v>
      </c>
      <c r="L11" s="79">
        <v>790.81</v>
      </c>
      <c r="M11" s="79">
        <v>846.88</v>
      </c>
      <c r="N11" s="79">
        <v>848.69</v>
      </c>
      <c r="O11" s="79">
        <v>866.76</v>
      </c>
      <c r="P11" s="79">
        <v>867.07</v>
      </c>
      <c r="Q11" s="79">
        <v>920.61</v>
      </c>
      <c r="R11" s="79">
        <v>904.47</v>
      </c>
      <c r="S11" s="79">
        <v>867.45</v>
      </c>
      <c r="T11" s="79">
        <v>883.12</v>
      </c>
      <c r="V11" s="75">
        <v>-1.6443349439263955</v>
      </c>
      <c r="W11" s="75">
        <v>-6.9598073335141786</v>
      </c>
      <c r="X11" s="75">
        <v>-0.95839926106102702</v>
      </c>
      <c r="Y11" s="75">
        <v>1.389608473893067</v>
      </c>
      <c r="Z11" s="69"/>
      <c r="AA11" s="75"/>
      <c r="AB11" s="75"/>
      <c r="AC11" s="75"/>
      <c r="AD11" s="75"/>
      <c r="AE11" s="75">
        <v>1.8064441754567939</v>
      </c>
    </row>
    <row r="12" spans="1:31" ht="18.75" customHeight="1">
      <c r="A12" s="84" t="s">
        <v>86</v>
      </c>
      <c r="B12" s="78">
        <v>112.38</v>
      </c>
      <c r="C12" s="78">
        <v>30.26</v>
      </c>
      <c r="D12" s="78">
        <v>155.46</v>
      </c>
      <c r="E12" s="78">
        <v>108.54</v>
      </c>
      <c r="F12" s="78">
        <v>74.56</v>
      </c>
      <c r="G12" s="78">
        <v>154.27000000000001</v>
      </c>
      <c r="H12" s="78">
        <v>121.47</v>
      </c>
      <c r="I12" s="78">
        <v>84.77</v>
      </c>
      <c r="J12" s="78">
        <v>78.650000000000006</v>
      </c>
      <c r="K12" s="78">
        <v>128.85</v>
      </c>
      <c r="L12" s="78">
        <v>135.30000000000001</v>
      </c>
      <c r="M12" s="78">
        <v>148.37</v>
      </c>
      <c r="N12" s="78">
        <v>144.65</v>
      </c>
      <c r="O12" s="78">
        <v>131.5</v>
      </c>
      <c r="P12" s="78">
        <v>127.19</v>
      </c>
      <c r="Q12" s="78">
        <v>148.36000000000001</v>
      </c>
      <c r="R12" s="78">
        <v>133.13</v>
      </c>
      <c r="S12" s="78">
        <v>90.02</v>
      </c>
      <c r="T12" s="78">
        <v>60.57</v>
      </c>
      <c r="V12" s="69">
        <v>-3.375526289401054</v>
      </c>
      <c r="W12" s="69">
        <v>6.541422336307412</v>
      </c>
      <c r="X12" s="69">
        <v>-2.5900627869779091</v>
      </c>
      <c r="Y12" s="69">
        <v>-9.5580386240574633</v>
      </c>
      <c r="Z12" s="69"/>
      <c r="AA12" s="69"/>
      <c r="AB12" s="69"/>
      <c r="AC12" s="69"/>
      <c r="AD12" s="69"/>
      <c r="AE12" s="69">
        <v>-32.714952232837149</v>
      </c>
    </row>
    <row r="13" spans="1:31" ht="18.75" customHeight="1">
      <c r="A13" s="84" t="s">
        <v>87</v>
      </c>
      <c r="B13" s="78">
        <v>270.35900000000004</v>
      </c>
      <c r="C13" s="78">
        <v>178.184</v>
      </c>
      <c r="D13" s="78">
        <v>124.81700000000001</v>
      </c>
      <c r="E13" s="78">
        <v>125.47500000000001</v>
      </c>
      <c r="F13" s="78">
        <v>163.726</v>
      </c>
      <c r="G13" s="78">
        <v>141.65600000000001</v>
      </c>
      <c r="H13" s="78">
        <v>144.702</v>
      </c>
      <c r="I13" s="78">
        <v>145.458</v>
      </c>
      <c r="J13" s="78">
        <v>120.11</v>
      </c>
      <c r="K13" s="78">
        <v>122.07299999999999</v>
      </c>
      <c r="L13" s="78">
        <v>121.69699999999999</v>
      </c>
      <c r="M13" s="78">
        <v>126.446</v>
      </c>
      <c r="N13" s="78">
        <v>122.139</v>
      </c>
      <c r="O13" s="78">
        <v>129.30700000000002</v>
      </c>
      <c r="P13" s="78">
        <v>137.887</v>
      </c>
      <c r="Q13" s="78">
        <v>145.12200000000001</v>
      </c>
      <c r="R13" s="78">
        <v>151.6151451652126</v>
      </c>
      <c r="S13" s="78">
        <v>153.77959240646692</v>
      </c>
      <c r="T13" s="78">
        <v>149.029</v>
      </c>
      <c r="V13" s="69">
        <v>-3.2547966072362322</v>
      </c>
      <c r="W13" s="69">
        <v>-12.12631711094776</v>
      </c>
      <c r="X13" s="69">
        <v>-2.9916808645219506</v>
      </c>
      <c r="Y13" s="69">
        <v>2.5649244276063632</v>
      </c>
      <c r="Z13" s="69"/>
      <c r="AA13" s="69"/>
      <c r="AB13" s="69"/>
      <c r="AC13" s="69"/>
      <c r="AD13" s="69"/>
      <c r="AE13" s="69">
        <v>-3.0892216139513868</v>
      </c>
    </row>
    <row r="14" spans="1:31" ht="18.75" customHeight="1">
      <c r="A14" s="85" t="s">
        <v>88</v>
      </c>
      <c r="B14" s="78">
        <v>219.749</v>
      </c>
      <c r="C14" s="78">
        <v>139.85400000000001</v>
      </c>
      <c r="D14" s="78">
        <v>104.527</v>
      </c>
      <c r="E14" s="78">
        <v>100.405</v>
      </c>
      <c r="F14" s="78">
        <v>117.336</v>
      </c>
      <c r="G14" s="78">
        <v>114.666</v>
      </c>
      <c r="H14" s="78">
        <v>121.77200000000001</v>
      </c>
      <c r="I14" s="78">
        <v>121.468</v>
      </c>
      <c r="J14" s="78">
        <v>98.44</v>
      </c>
      <c r="K14" s="78">
        <v>100.423</v>
      </c>
      <c r="L14" s="78">
        <v>98.997</v>
      </c>
      <c r="M14" s="78">
        <v>104.006</v>
      </c>
      <c r="N14" s="78">
        <v>101.289</v>
      </c>
      <c r="O14" s="78">
        <v>107.417</v>
      </c>
      <c r="P14" s="78">
        <v>117.277</v>
      </c>
      <c r="Q14" s="78">
        <v>124.372</v>
      </c>
      <c r="R14" s="78">
        <v>130.66514516521261</v>
      </c>
      <c r="S14" s="78">
        <v>133.87959240646691</v>
      </c>
      <c r="T14" s="78">
        <v>130.13900000000001</v>
      </c>
      <c r="V14" s="69">
        <v>-2.8685144478584501</v>
      </c>
      <c r="W14" s="69">
        <v>-12.198577706783997</v>
      </c>
      <c r="X14" s="69">
        <v>-2.895920833344845</v>
      </c>
      <c r="Y14" s="69">
        <v>3.4780363914858503</v>
      </c>
      <c r="Z14" s="69"/>
      <c r="AA14" s="69"/>
      <c r="AB14" s="69"/>
      <c r="AC14" s="69"/>
      <c r="AD14" s="69"/>
      <c r="AE14" s="69">
        <v>-2.7939974563936727</v>
      </c>
    </row>
    <row r="15" spans="1:31" ht="18.75" customHeight="1">
      <c r="A15" s="85" t="s">
        <v>89</v>
      </c>
      <c r="B15" s="78">
        <v>41.7</v>
      </c>
      <c r="C15" s="78">
        <v>30.41</v>
      </c>
      <c r="D15" s="78">
        <v>13.5</v>
      </c>
      <c r="E15" s="78">
        <v>18.46</v>
      </c>
      <c r="F15" s="78">
        <v>38.61</v>
      </c>
      <c r="G15" s="78">
        <v>19.63</v>
      </c>
      <c r="H15" s="78">
        <v>15.3</v>
      </c>
      <c r="I15" s="78">
        <v>16.78</v>
      </c>
      <c r="J15" s="78">
        <v>15.14</v>
      </c>
      <c r="K15" s="78">
        <v>15.52</v>
      </c>
      <c r="L15" s="78">
        <v>16.93</v>
      </c>
      <c r="M15" s="78">
        <v>16.86</v>
      </c>
      <c r="N15" s="78">
        <v>15.22</v>
      </c>
      <c r="O15" s="78">
        <v>16.809999999999999</v>
      </c>
      <c r="P15" s="78">
        <v>15.73</v>
      </c>
      <c r="Q15" s="78">
        <v>15.42</v>
      </c>
      <c r="R15" s="78">
        <v>15.25</v>
      </c>
      <c r="S15" s="78">
        <v>13.32</v>
      </c>
      <c r="T15" s="78">
        <v>12.91</v>
      </c>
      <c r="V15" s="69">
        <v>-6.3062619832910833</v>
      </c>
      <c r="W15" s="69">
        <v>-13.98843517818954</v>
      </c>
      <c r="X15" s="69">
        <v>-2.9160737431907502</v>
      </c>
      <c r="Y15" s="69">
        <v>-3.3317936371339951</v>
      </c>
      <c r="Z15" s="69"/>
      <c r="AA15" s="69"/>
      <c r="AB15" s="69"/>
      <c r="AC15" s="69"/>
      <c r="AD15" s="69"/>
      <c r="AE15" s="69">
        <v>-3.0780780780780792</v>
      </c>
    </row>
    <row r="16" spans="1:31" ht="18.75" customHeight="1">
      <c r="A16" s="85" t="s">
        <v>90</v>
      </c>
      <c r="B16" s="78">
        <v>8.91</v>
      </c>
      <c r="C16" s="78">
        <v>7.92</v>
      </c>
      <c r="D16" s="78">
        <v>6.79</v>
      </c>
      <c r="E16" s="78">
        <v>6.61</v>
      </c>
      <c r="F16" s="78">
        <v>7.78</v>
      </c>
      <c r="G16" s="78">
        <v>7.36</v>
      </c>
      <c r="H16" s="78">
        <v>7.63</v>
      </c>
      <c r="I16" s="78">
        <v>7.21</v>
      </c>
      <c r="J16" s="78">
        <v>6.53</v>
      </c>
      <c r="K16" s="78">
        <v>6.13</v>
      </c>
      <c r="L16" s="78">
        <v>5.77</v>
      </c>
      <c r="M16" s="78">
        <v>5.58</v>
      </c>
      <c r="N16" s="78">
        <v>5.63</v>
      </c>
      <c r="O16" s="78">
        <v>5.08</v>
      </c>
      <c r="P16" s="78">
        <v>4.88</v>
      </c>
      <c r="Q16" s="78">
        <v>5.33</v>
      </c>
      <c r="R16" s="78">
        <v>5.7</v>
      </c>
      <c r="S16" s="78">
        <v>6.58</v>
      </c>
      <c r="T16" s="78">
        <v>5.98</v>
      </c>
      <c r="V16" s="69">
        <v>-2.1909406515143837</v>
      </c>
      <c r="W16" s="69">
        <v>-3.7501587092073296</v>
      </c>
      <c r="X16" s="69">
        <v>-4.7511809462678078</v>
      </c>
      <c r="Y16" s="69">
        <v>0.44785598367369506</v>
      </c>
      <c r="Z16" s="69"/>
      <c r="AA16" s="69"/>
      <c r="AB16" s="69"/>
      <c r="AC16" s="69"/>
      <c r="AD16" s="69"/>
      <c r="AE16" s="69">
        <v>-9.1185410334346439</v>
      </c>
    </row>
    <row r="17" spans="1:31" ht="18.75" customHeight="1">
      <c r="A17" s="84" t="s">
        <v>91</v>
      </c>
      <c r="B17" s="78">
        <v>200.10000000000002</v>
      </c>
      <c r="C17" s="78">
        <v>177.91</v>
      </c>
      <c r="D17" s="78">
        <v>185.23</v>
      </c>
      <c r="E17" s="78">
        <v>207.97000000000003</v>
      </c>
      <c r="F17" s="78">
        <v>239.79000000000002</v>
      </c>
      <c r="G17" s="78">
        <v>222.22</v>
      </c>
      <c r="H17" s="78">
        <v>213.27999999999997</v>
      </c>
      <c r="I17" s="78">
        <v>232.26000000000002</v>
      </c>
      <c r="J17" s="78">
        <v>249.16</v>
      </c>
      <c r="K17" s="78">
        <v>227.95999999999998</v>
      </c>
      <c r="L17" s="78">
        <v>262.51</v>
      </c>
      <c r="M17" s="78">
        <v>272.92</v>
      </c>
      <c r="N17" s="78">
        <v>297.92</v>
      </c>
      <c r="O17" s="78">
        <v>319.08999999999997</v>
      </c>
      <c r="P17" s="78">
        <v>310.77000000000004</v>
      </c>
      <c r="Q17" s="78">
        <v>318.30999999999995</v>
      </c>
      <c r="R17" s="78">
        <v>299.62</v>
      </c>
      <c r="S17" s="78">
        <v>297.55</v>
      </c>
      <c r="T17" s="78">
        <v>288.48</v>
      </c>
      <c r="V17" s="69">
        <v>2.0530607467658335</v>
      </c>
      <c r="W17" s="69">
        <v>2.1191546263668926</v>
      </c>
      <c r="X17" s="69">
        <v>3.3885731520765239</v>
      </c>
      <c r="Y17" s="69">
        <v>1.1861873449777516</v>
      </c>
      <c r="Z17" s="69"/>
      <c r="AA17" s="69"/>
      <c r="AB17" s="69"/>
      <c r="AC17" s="69"/>
      <c r="AD17" s="69"/>
      <c r="AE17" s="69">
        <v>-3.0482271887077776</v>
      </c>
    </row>
    <row r="18" spans="1:31" ht="18.75" customHeight="1">
      <c r="A18" s="85" t="s">
        <v>92</v>
      </c>
      <c r="B18" s="78">
        <v>3.36</v>
      </c>
      <c r="C18" s="78">
        <v>2.5099999999999998</v>
      </c>
      <c r="D18" s="78">
        <v>5.42</v>
      </c>
      <c r="E18" s="78">
        <v>12.43</v>
      </c>
      <c r="F18" s="78">
        <v>7.03</v>
      </c>
      <c r="G18" s="78">
        <v>6.84</v>
      </c>
      <c r="H18" s="78">
        <v>4.51</v>
      </c>
      <c r="I18" s="78">
        <v>4.66</v>
      </c>
      <c r="J18" s="78">
        <v>4.4400000000000004</v>
      </c>
      <c r="K18" s="78">
        <v>4.5</v>
      </c>
      <c r="L18" s="78">
        <v>4.96</v>
      </c>
      <c r="M18" s="78">
        <v>5.1100000000000003</v>
      </c>
      <c r="N18" s="78">
        <v>5.41</v>
      </c>
      <c r="O18" s="78">
        <v>5.0599999999999996</v>
      </c>
      <c r="P18" s="78">
        <v>4.79</v>
      </c>
      <c r="Q18" s="78">
        <v>5.03</v>
      </c>
      <c r="R18" s="78">
        <v>4.6100000000000003</v>
      </c>
      <c r="S18" s="78">
        <v>4.5999999999999996</v>
      </c>
      <c r="T18" s="78">
        <v>4.95</v>
      </c>
      <c r="V18" s="69">
        <v>2.1758141125555186</v>
      </c>
      <c r="W18" s="69">
        <v>15.27718556868798</v>
      </c>
      <c r="X18" s="69">
        <v>-6.225422751693344</v>
      </c>
      <c r="Y18" s="69">
        <v>-2.5223870199775345E-2</v>
      </c>
      <c r="Z18" s="69"/>
      <c r="AA18" s="69"/>
      <c r="AB18" s="69"/>
      <c r="AC18" s="69"/>
      <c r="AD18" s="69"/>
      <c r="AE18" s="69">
        <v>7.6086956521739246</v>
      </c>
    </row>
    <row r="19" spans="1:31" ht="18.75" customHeight="1">
      <c r="A19" s="85" t="s">
        <v>93</v>
      </c>
      <c r="B19" s="78">
        <v>193.86</v>
      </c>
      <c r="C19" s="78">
        <v>172.82</v>
      </c>
      <c r="D19" s="78">
        <v>177.34</v>
      </c>
      <c r="E19" s="78">
        <v>193.18</v>
      </c>
      <c r="F19" s="78">
        <v>230.46</v>
      </c>
      <c r="G19" s="78">
        <v>213.22</v>
      </c>
      <c r="H19" s="78">
        <v>207.01</v>
      </c>
      <c r="I19" s="78">
        <v>226.05</v>
      </c>
      <c r="J19" s="78">
        <v>243.16</v>
      </c>
      <c r="K19" s="78">
        <v>221.76</v>
      </c>
      <c r="L19" s="78">
        <v>255.82</v>
      </c>
      <c r="M19" s="78">
        <v>266.16000000000003</v>
      </c>
      <c r="N19" s="78">
        <v>290.58999999999997</v>
      </c>
      <c r="O19" s="78">
        <v>312.14</v>
      </c>
      <c r="P19" s="78">
        <v>303.99</v>
      </c>
      <c r="Q19" s="78">
        <v>311.20999999999998</v>
      </c>
      <c r="R19" s="78">
        <v>293.12</v>
      </c>
      <c r="S19" s="78">
        <v>291.08999999999997</v>
      </c>
      <c r="T19" s="78">
        <v>281.79000000000002</v>
      </c>
      <c r="V19" s="69">
        <v>2.0996605652829681</v>
      </c>
      <c r="W19" s="69">
        <v>1.9220021010645461</v>
      </c>
      <c r="X19" s="69">
        <v>3.7101616338443888</v>
      </c>
      <c r="Y19" s="69">
        <v>1.2159335950143291</v>
      </c>
      <c r="Z19" s="69"/>
      <c r="AA19" s="69"/>
      <c r="AB19" s="69"/>
      <c r="AC19" s="69"/>
      <c r="AD19" s="69"/>
      <c r="AE19" s="69">
        <v>-3.1948881789137227</v>
      </c>
    </row>
    <row r="20" spans="1:31" ht="18.75" customHeight="1">
      <c r="A20" s="85" t="s">
        <v>94</v>
      </c>
      <c r="B20" s="78">
        <v>2.88</v>
      </c>
      <c r="C20" s="78">
        <v>2.58</v>
      </c>
      <c r="D20" s="78">
        <v>2.4700000000000002</v>
      </c>
      <c r="E20" s="78">
        <v>2.36</v>
      </c>
      <c r="F20" s="78">
        <v>2.2999999999999998</v>
      </c>
      <c r="G20" s="78">
        <v>2.16</v>
      </c>
      <c r="H20" s="78">
        <v>1.76</v>
      </c>
      <c r="I20" s="78">
        <v>1.55</v>
      </c>
      <c r="J20" s="78">
        <v>1.56</v>
      </c>
      <c r="K20" s="78">
        <v>1.7</v>
      </c>
      <c r="L20" s="78">
        <v>1.73</v>
      </c>
      <c r="M20" s="78">
        <v>1.65</v>
      </c>
      <c r="N20" s="78">
        <v>1.92</v>
      </c>
      <c r="O20" s="78">
        <v>1.89</v>
      </c>
      <c r="P20" s="78">
        <v>1.99</v>
      </c>
      <c r="Q20" s="78">
        <v>2.0699999999999998</v>
      </c>
      <c r="R20" s="78">
        <v>1.89</v>
      </c>
      <c r="S20" s="78">
        <v>1.86</v>
      </c>
      <c r="T20" s="78">
        <v>1.74</v>
      </c>
      <c r="V20" s="69">
        <v>-2.7606510909208071</v>
      </c>
      <c r="W20" s="69">
        <v>-5.5912488705098013</v>
      </c>
      <c r="X20" s="69">
        <v>-4.3426224735142789</v>
      </c>
      <c r="Y20" s="69">
        <v>7.2072268546485851E-2</v>
      </c>
      <c r="Z20" s="69"/>
      <c r="AA20" s="69"/>
      <c r="AB20" s="69"/>
      <c r="AC20" s="69"/>
      <c r="AD20" s="69"/>
      <c r="AE20" s="69">
        <v>-6.4516129032258114</v>
      </c>
    </row>
    <row r="21" spans="1:31" ht="18.75" customHeight="1">
      <c r="A21" s="84" t="s">
        <v>95</v>
      </c>
      <c r="B21" s="78">
        <v>88.31</v>
      </c>
      <c r="C21" s="78">
        <v>72.099999999999994</v>
      </c>
      <c r="D21" s="78">
        <v>67.28</v>
      </c>
      <c r="E21" s="78">
        <v>57.63</v>
      </c>
      <c r="F21" s="78">
        <v>48.95</v>
      </c>
      <c r="G21" s="78">
        <v>40.56</v>
      </c>
      <c r="H21" s="78">
        <v>50.07</v>
      </c>
      <c r="I21" s="78">
        <v>46.66</v>
      </c>
      <c r="J21" s="78">
        <v>45.98</v>
      </c>
      <c r="K21" s="78">
        <v>47</v>
      </c>
      <c r="L21" s="78">
        <v>46.53</v>
      </c>
      <c r="M21" s="78">
        <v>48.39</v>
      </c>
      <c r="N21" s="78">
        <v>49.67</v>
      </c>
      <c r="O21" s="78">
        <v>52.1</v>
      </c>
      <c r="P21" s="78">
        <v>51.04</v>
      </c>
      <c r="Q21" s="78">
        <v>50.98</v>
      </c>
      <c r="R21" s="78">
        <v>50.68</v>
      </c>
      <c r="S21" s="78">
        <v>51.15</v>
      </c>
      <c r="T21" s="78">
        <v>48.92</v>
      </c>
      <c r="V21" s="69">
        <v>-3.2282270119204481</v>
      </c>
      <c r="W21" s="69">
        <v>-14.411066987816412</v>
      </c>
      <c r="X21" s="69">
        <v>2.7843564985531088</v>
      </c>
      <c r="Y21" s="69">
        <v>0.62807724706233081</v>
      </c>
      <c r="Z21" s="69"/>
      <c r="AA21" s="69"/>
      <c r="AB21" s="69"/>
      <c r="AC21" s="69"/>
      <c r="AD21" s="69"/>
      <c r="AE21" s="69">
        <v>-4.3597262952101605</v>
      </c>
    </row>
    <row r="22" spans="1:31" ht="18.75" customHeight="1">
      <c r="A22" s="84" t="s">
        <v>96</v>
      </c>
      <c r="B22" s="78">
        <v>519.08000000000004</v>
      </c>
      <c r="C22" s="78">
        <v>471.65</v>
      </c>
      <c r="D22" s="78">
        <v>416.99</v>
      </c>
      <c r="E22" s="78">
        <v>389.26</v>
      </c>
      <c r="F22" s="78">
        <v>339</v>
      </c>
      <c r="G22" s="78">
        <v>271.11</v>
      </c>
      <c r="H22" s="78">
        <v>297.60999999999996</v>
      </c>
      <c r="I22" s="78">
        <v>275.69</v>
      </c>
      <c r="J22" s="78">
        <v>273.67</v>
      </c>
      <c r="K22" s="78">
        <v>211.35999999999999</v>
      </c>
      <c r="L22" s="78">
        <v>224.76999999999998</v>
      </c>
      <c r="M22" s="78">
        <v>250.75</v>
      </c>
      <c r="N22" s="78">
        <v>234.31</v>
      </c>
      <c r="O22" s="78">
        <v>234.76000000000002</v>
      </c>
      <c r="P22" s="78">
        <v>240.18</v>
      </c>
      <c r="Q22" s="78">
        <v>257.84000000000003</v>
      </c>
      <c r="R22" s="78">
        <v>269.42</v>
      </c>
      <c r="S22" s="78">
        <v>274.95</v>
      </c>
      <c r="T22" s="78">
        <v>336.12</v>
      </c>
      <c r="V22" s="69">
        <v>-2.3854744589901999</v>
      </c>
      <c r="W22" s="69">
        <v>-12.182261634719382</v>
      </c>
      <c r="X22" s="69">
        <v>-3.679536955654239</v>
      </c>
      <c r="Y22" s="69">
        <v>5.1585287024646043</v>
      </c>
      <c r="Z22" s="69"/>
      <c r="AA22" s="69"/>
      <c r="AB22" s="69"/>
      <c r="AC22" s="69"/>
      <c r="AD22" s="69"/>
      <c r="AE22" s="69">
        <v>22.247681396617576</v>
      </c>
    </row>
    <row r="23" spans="1:31" ht="18.75" customHeight="1">
      <c r="A23" s="85" t="s">
        <v>97</v>
      </c>
      <c r="B23" s="78">
        <v>490.61</v>
      </c>
      <c r="C23" s="78">
        <v>447.9</v>
      </c>
      <c r="D23" s="78">
        <v>397.67</v>
      </c>
      <c r="E23" s="78">
        <v>369.75</v>
      </c>
      <c r="F23" s="78">
        <v>317.64</v>
      </c>
      <c r="G23" s="78">
        <v>249.02</v>
      </c>
      <c r="H23" s="78">
        <v>276.64</v>
      </c>
      <c r="I23" s="78">
        <v>255.29</v>
      </c>
      <c r="J23" s="78">
        <v>254.65</v>
      </c>
      <c r="K23" s="78">
        <v>192.9</v>
      </c>
      <c r="L23" s="78">
        <v>204.63</v>
      </c>
      <c r="M23" s="78">
        <v>229.67</v>
      </c>
      <c r="N23" s="78">
        <v>211.57</v>
      </c>
      <c r="O23" s="78">
        <v>209.33</v>
      </c>
      <c r="P23" s="78">
        <v>214.79</v>
      </c>
      <c r="Q23" s="78">
        <v>232.27</v>
      </c>
      <c r="R23" s="78">
        <v>245.75</v>
      </c>
      <c r="S23" s="78">
        <v>251.31</v>
      </c>
      <c r="T23" s="78">
        <v>314.33</v>
      </c>
      <c r="V23" s="69">
        <v>-2.4430302632253875</v>
      </c>
      <c r="W23" s="69">
        <v>-12.682847087934002</v>
      </c>
      <c r="X23" s="69">
        <v>-3.8505033328371407</v>
      </c>
      <c r="Y23" s="69">
        <v>5.5120512107439845</v>
      </c>
      <c r="Z23" s="69"/>
      <c r="AA23" s="69"/>
      <c r="AB23" s="69"/>
      <c r="AC23" s="69"/>
      <c r="AD23" s="69"/>
      <c r="AE23" s="69">
        <v>25.076598623214348</v>
      </c>
    </row>
    <row r="24" spans="1:31" ht="18.75" customHeight="1">
      <c r="A24" s="85" t="s">
        <v>98</v>
      </c>
      <c r="B24" s="78">
        <v>7.53</v>
      </c>
      <c r="C24" s="78">
        <v>7.36</v>
      </c>
      <c r="D24" s="78">
        <v>5.79</v>
      </c>
      <c r="E24" s="78">
        <v>5.77</v>
      </c>
      <c r="F24" s="78">
        <v>5.31</v>
      </c>
      <c r="G24" s="78">
        <v>7.37</v>
      </c>
      <c r="H24" s="78">
        <v>6.21</v>
      </c>
      <c r="I24" s="78">
        <v>4.96</v>
      </c>
      <c r="J24" s="78">
        <v>4.0199999999999996</v>
      </c>
      <c r="K24" s="78">
        <v>3.92</v>
      </c>
      <c r="L24" s="78">
        <v>4.22</v>
      </c>
      <c r="M24" s="78">
        <v>4.62</v>
      </c>
      <c r="N24" s="78">
        <v>5.47</v>
      </c>
      <c r="O24" s="78">
        <v>6.93</v>
      </c>
      <c r="P24" s="78">
        <v>6.62</v>
      </c>
      <c r="Q24" s="78">
        <v>6.32</v>
      </c>
      <c r="R24" s="78">
        <v>5.0999999999999996</v>
      </c>
      <c r="S24" s="78">
        <v>5.8</v>
      </c>
      <c r="T24" s="78">
        <v>4.5599999999999996</v>
      </c>
      <c r="V24" s="69">
        <v>-2.7480482565170106</v>
      </c>
      <c r="W24" s="69">
        <v>-0.42862547983443244</v>
      </c>
      <c r="X24" s="69">
        <v>-10.552338156419284</v>
      </c>
      <c r="Y24" s="69">
        <v>0.97329974409268161</v>
      </c>
      <c r="Z24" s="69"/>
      <c r="AA24" s="69"/>
      <c r="AB24" s="69"/>
      <c r="AC24" s="69"/>
      <c r="AD24" s="69"/>
      <c r="AE24" s="69">
        <v>-21.379310344827591</v>
      </c>
    </row>
    <row r="25" spans="1:31" ht="18.75" customHeight="1">
      <c r="A25" s="85" t="s">
        <v>99</v>
      </c>
      <c r="B25" s="78">
        <v>20.94</v>
      </c>
      <c r="C25" s="78">
        <v>16.39</v>
      </c>
      <c r="D25" s="78">
        <v>13.53</v>
      </c>
      <c r="E25" s="78">
        <v>13.74</v>
      </c>
      <c r="F25" s="78">
        <v>16.05</v>
      </c>
      <c r="G25" s="78">
        <v>14.72</v>
      </c>
      <c r="H25" s="78">
        <v>14.76</v>
      </c>
      <c r="I25" s="78">
        <v>15.44</v>
      </c>
      <c r="J25" s="78">
        <v>15</v>
      </c>
      <c r="K25" s="78">
        <v>14.54</v>
      </c>
      <c r="L25" s="78">
        <v>15.92</v>
      </c>
      <c r="M25" s="78">
        <v>16.46</v>
      </c>
      <c r="N25" s="78">
        <v>17.27</v>
      </c>
      <c r="O25" s="78">
        <v>18.5</v>
      </c>
      <c r="P25" s="78">
        <v>18.77</v>
      </c>
      <c r="Q25" s="78">
        <v>19.25</v>
      </c>
      <c r="R25" s="78">
        <v>18.57</v>
      </c>
      <c r="S25" s="78">
        <v>17.84</v>
      </c>
      <c r="T25" s="78">
        <v>17.23</v>
      </c>
      <c r="V25" s="69">
        <v>-1.0775367232536026</v>
      </c>
      <c r="W25" s="69">
        <v>-6.806370387358851</v>
      </c>
      <c r="X25" s="69">
        <v>1.5797291919505518</v>
      </c>
      <c r="Y25" s="69">
        <v>0.99334966309554407</v>
      </c>
      <c r="Z25" s="69"/>
      <c r="AA25" s="69"/>
      <c r="AB25" s="69"/>
      <c r="AC25" s="69"/>
      <c r="AD25" s="69"/>
      <c r="AE25" s="69">
        <v>-3.419282511210759</v>
      </c>
    </row>
    <row r="26" spans="1:31" ht="18.75" customHeight="1">
      <c r="A26" s="86" t="s">
        <v>100</v>
      </c>
      <c r="B26" s="79">
        <v>283.75</v>
      </c>
      <c r="C26" s="79">
        <v>234.37</v>
      </c>
      <c r="D26" s="79">
        <v>203.41</v>
      </c>
      <c r="E26" s="79">
        <v>212.26</v>
      </c>
      <c r="F26" s="79">
        <v>255.75</v>
      </c>
      <c r="G26" s="79">
        <v>256.95999999999998</v>
      </c>
      <c r="H26" s="79">
        <v>246.47</v>
      </c>
      <c r="I26" s="79">
        <v>241.87</v>
      </c>
      <c r="J26" s="79">
        <v>234.85999999999999</v>
      </c>
      <c r="K26" s="79">
        <v>237.04</v>
      </c>
      <c r="L26" s="79">
        <v>255.39</v>
      </c>
      <c r="M26" s="79">
        <v>264.02</v>
      </c>
      <c r="N26" s="79">
        <v>282.90999999999997</v>
      </c>
      <c r="O26" s="79">
        <v>311.95</v>
      </c>
      <c r="P26" s="79">
        <v>303.78000000000003</v>
      </c>
      <c r="Q26" s="79">
        <v>312.29999999999995</v>
      </c>
      <c r="R26" s="79">
        <v>292.48</v>
      </c>
      <c r="S26" s="79">
        <v>326.20000000000005</v>
      </c>
      <c r="T26" s="79">
        <v>397.09</v>
      </c>
      <c r="V26" s="75">
        <v>1.8845905458618972</v>
      </c>
      <c r="W26" s="75">
        <v>-1.9639215489469564</v>
      </c>
      <c r="X26" s="75">
        <v>-0.12249775405918095</v>
      </c>
      <c r="Y26" s="75">
        <v>5.6721716856309445</v>
      </c>
      <c r="Z26" s="69"/>
      <c r="AA26" s="75"/>
      <c r="AB26" s="75"/>
      <c r="AC26" s="75"/>
      <c r="AD26" s="75"/>
      <c r="AE26" s="75">
        <v>21.732066217044732</v>
      </c>
    </row>
    <row r="27" spans="1:31" ht="18.75" customHeight="1">
      <c r="A27" s="84" t="s">
        <v>101</v>
      </c>
      <c r="B27" s="78">
        <v>81.099999999999994</v>
      </c>
      <c r="C27" s="78">
        <v>78.709999999999994</v>
      </c>
      <c r="D27" s="78">
        <v>69.19</v>
      </c>
      <c r="E27" s="78">
        <v>66.92</v>
      </c>
      <c r="F27" s="78">
        <v>77.959999999999994</v>
      </c>
      <c r="G27" s="78">
        <v>95.11</v>
      </c>
      <c r="H27" s="78">
        <v>87.44</v>
      </c>
      <c r="I27" s="78">
        <v>77.94</v>
      </c>
      <c r="J27" s="78">
        <v>77.88</v>
      </c>
      <c r="K27" s="78">
        <v>90.07</v>
      </c>
      <c r="L27" s="78">
        <v>94.45</v>
      </c>
      <c r="M27" s="78">
        <v>96.6</v>
      </c>
      <c r="N27" s="78">
        <v>107</v>
      </c>
      <c r="O27" s="78">
        <v>124.38</v>
      </c>
      <c r="P27" s="78">
        <v>117.01</v>
      </c>
      <c r="Q27" s="78">
        <v>118.88</v>
      </c>
      <c r="R27" s="78">
        <v>104.48</v>
      </c>
      <c r="S27" s="78">
        <v>100.68</v>
      </c>
      <c r="T27" s="78">
        <v>88.27</v>
      </c>
      <c r="V27" s="69">
        <v>0.47176118286975655</v>
      </c>
      <c r="W27" s="69">
        <v>3.2383525311391104</v>
      </c>
      <c r="X27" s="69">
        <v>-0.13917351464941552</v>
      </c>
      <c r="Y27" s="69">
        <v>-0.8423111986407994</v>
      </c>
      <c r="Z27" s="69"/>
      <c r="AA27" s="69"/>
      <c r="AB27" s="69"/>
      <c r="AC27" s="69"/>
      <c r="AD27" s="69"/>
      <c r="AE27" s="69">
        <v>-12.326181962653964</v>
      </c>
    </row>
    <row r="28" spans="1:31" ht="18.75" customHeight="1">
      <c r="A28" s="84" t="s">
        <v>102</v>
      </c>
      <c r="B28" s="78">
        <v>202.65</v>
      </c>
      <c r="C28" s="78">
        <v>155.66</v>
      </c>
      <c r="D28" s="78">
        <v>134.22</v>
      </c>
      <c r="E28" s="78">
        <v>145.34</v>
      </c>
      <c r="F28" s="78">
        <v>177.79</v>
      </c>
      <c r="G28" s="78">
        <v>161.85</v>
      </c>
      <c r="H28" s="78">
        <v>159.03</v>
      </c>
      <c r="I28" s="78">
        <v>163.93</v>
      </c>
      <c r="J28" s="78">
        <v>156.97999999999999</v>
      </c>
      <c r="K28" s="78">
        <v>146.97</v>
      </c>
      <c r="L28" s="78">
        <v>160.94</v>
      </c>
      <c r="M28" s="78">
        <v>167.42</v>
      </c>
      <c r="N28" s="78">
        <v>175.91</v>
      </c>
      <c r="O28" s="78">
        <v>187.57</v>
      </c>
      <c r="P28" s="78">
        <v>186.77</v>
      </c>
      <c r="Q28" s="78">
        <v>193.42</v>
      </c>
      <c r="R28" s="78">
        <v>188</v>
      </c>
      <c r="S28" s="78">
        <v>225.52</v>
      </c>
      <c r="T28" s="78">
        <v>308.82</v>
      </c>
      <c r="V28" s="69">
        <v>2.3680377043940659</v>
      </c>
      <c r="W28" s="69">
        <v>-4.3966260835503812</v>
      </c>
      <c r="X28" s="69">
        <v>-0.11270355486953099</v>
      </c>
      <c r="Y28" s="69">
        <v>8.4876189880236819</v>
      </c>
      <c r="Z28" s="69"/>
      <c r="AA28" s="69"/>
      <c r="AB28" s="69"/>
      <c r="AC28" s="69"/>
      <c r="AD28" s="69"/>
      <c r="AE28" s="69">
        <v>36.936857041504069</v>
      </c>
    </row>
    <row r="29" spans="1:31" ht="18.75" customHeight="1">
      <c r="A29" s="86" t="s">
        <v>103</v>
      </c>
      <c r="B29" s="79">
        <v>63.63</v>
      </c>
      <c r="C29" s="79">
        <v>51.66</v>
      </c>
      <c r="D29" s="79">
        <v>45.08</v>
      </c>
      <c r="E29" s="79">
        <v>47.33</v>
      </c>
      <c r="F29" s="79">
        <v>58.01</v>
      </c>
      <c r="G29" s="79">
        <v>58</v>
      </c>
      <c r="H29" s="79">
        <v>56.18</v>
      </c>
      <c r="I29" s="79">
        <v>56</v>
      </c>
      <c r="J29" s="79">
        <v>54.37</v>
      </c>
      <c r="K29" s="79">
        <v>52.71</v>
      </c>
      <c r="L29" s="79">
        <v>59.23</v>
      </c>
      <c r="M29" s="79">
        <v>61.36</v>
      </c>
      <c r="N29" s="79">
        <v>66.95</v>
      </c>
      <c r="O29" s="79">
        <v>73.16</v>
      </c>
      <c r="P29" s="79">
        <v>72.92</v>
      </c>
      <c r="Q29" s="79">
        <v>73.28</v>
      </c>
      <c r="R29" s="79">
        <v>71.92</v>
      </c>
      <c r="S29" s="79">
        <v>80.11</v>
      </c>
      <c r="T29" s="79">
        <v>99.46</v>
      </c>
      <c r="V29" s="75">
        <v>2.5125483022042427</v>
      </c>
      <c r="W29" s="75">
        <v>-1.8357813610643481</v>
      </c>
      <c r="X29" s="75">
        <v>0.42058518218590635</v>
      </c>
      <c r="Y29" s="75">
        <v>6.6935929166018315</v>
      </c>
      <c r="Z29" s="69"/>
      <c r="AA29" s="75"/>
      <c r="AB29" s="75"/>
      <c r="AC29" s="75"/>
      <c r="AD29" s="75"/>
      <c r="AE29" s="75">
        <v>24.154287854200469</v>
      </c>
    </row>
    <row r="30" spans="1:31">
      <c r="A30" s="222" t="s">
        <v>32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1:31">
      <c r="A31" s="306" t="s">
        <v>177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222"/>
      <c r="R31" s="222"/>
      <c r="S31" s="222"/>
      <c r="T31" s="232"/>
    </row>
    <row r="32" spans="1:31">
      <c r="A32" s="222" t="s">
        <v>178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32"/>
    </row>
    <row r="33" spans="1:31"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32"/>
    </row>
    <row r="34" spans="1:31" ht="40.5" customHeight="1">
      <c r="A34" s="300" t="s">
        <v>221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68"/>
      <c r="R34" s="68"/>
      <c r="S34" s="68"/>
      <c r="T34" s="68"/>
    </row>
    <row r="35" spans="1:31" ht="32.25" customHeight="1">
      <c r="A35" s="246"/>
      <c r="B35" s="302">
        <v>2000</v>
      </c>
      <c r="C35" s="302">
        <v>2001</v>
      </c>
      <c r="D35" s="302">
        <v>2002</v>
      </c>
      <c r="E35" s="302">
        <v>2003</v>
      </c>
      <c r="F35" s="302">
        <v>2004</v>
      </c>
      <c r="G35" s="302">
        <v>2005</v>
      </c>
      <c r="H35" s="302">
        <v>2006</v>
      </c>
      <c r="I35" s="302">
        <v>2007</v>
      </c>
      <c r="J35" s="302">
        <v>2008</v>
      </c>
      <c r="K35" s="302">
        <v>2009</v>
      </c>
      <c r="L35" s="302">
        <v>2010</v>
      </c>
      <c r="M35" s="302">
        <v>2011</v>
      </c>
      <c r="N35" s="307">
        <v>2012</v>
      </c>
      <c r="O35" s="307">
        <v>2013</v>
      </c>
      <c r="P35" s="302" t="s">
        <v>104</v>
      </c>
      <c r="Q35" s="302">
        <v>2015</v>
      </c>
      <c r="R35" s="302">
        <v>2016</v>
      </c>
      <c r="S35" s="302">
        <v>2017</v>
      </c>
      <c r="T35" s="302" t="s">
        <v>106</v>
      </c>
      <c r="U35" s="71"/>
      <c r="V35" s="304" t="s">
        <v>202</v>
      </c>
      <c r="W35" s="305"/>
      <c r="X35" s="305"/>
      <c r="Y35" s="305"/>
      <c r="Z35" s="72"/>
      <c r="AA35" s="305" t="s">
        <v>18</v>
      </c>
      <c r="AB35" s="305"/>
      <c r="AC35" s="305"/>
      <c r="AD35" s="305"/>
      <c r="AE35" s="305"/>
    </row>
    <row r="36" spans="1:31" s="71" customFormat="1" ht="14.25" customHeight="1">
      <c r="A36" s="247"/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V36" s="248" t="s">
        <v>107</v>
      </c>
      <c r="W36" s="248" t="s">
        <v>19</v>
      </c>
      <c r="X36" s="248" t="s">
        <v>20</v>
      </c>
      <c r="Y36" s="248" t="s">
        <v>108</v>
      </c>
      <c r="Z36" s="73"/>
      <c r="AA36" s="248" t="s">
        <v>21</v>
      </c>
      <c r="AB36" s="248" t="s">
        <v>19</v>
      </c>
      <c r="AC36" s="248" t="s">
        <v>20</v>
      </c>
      <c r="AD36" s="248" t="s">
        <v>22</v>
      </c>
      <c r="AE36" s="248" t="s">
        <v>109</v>
      </c>
    </row>
    <row r="37" spans="1:31" ht="18.75" customHeight="1">
      <c r="A37" s="81" t="s">
        <v>84</v>
      </c>
      <c r="B37" s="76">
        <v>1304.3399999999999</v>
      </c>
      <c r="C37" s="76">
        <v>1049.0899999999999</v>
      </c>
      <c r="D37" s="76">
        <v>1110.08</v>
      </c>
      <c r="E37" s="76">
        <v>1060.52</v>
      </c>
      <c r="F37" s="76">
        <v>1072.3</v>
      </c>
      <c r="G37" s="76">
        <v>1122.72</v>
      </c>
      <c r="H37" s="76">
        <v>1117.8599999999999</v>
      </c>
      <c r="I37" s="76">
        <v>1071.24</v>
      </c>
      <c r="J37" s="76">
        <v>1028.21</v>
      </c>
      <c r="K37" s="76">
        <v>1088.6099999999999</v>
      </c>
      <c r="L37" s="76">
        <v>1172.3399999999999</v>
      </c>
      <c r="M37" s="76">
        <v>1213.04</v>
      </c>
      <c r="N37" s="76">
        <v>1247.24</v>
      </c>
      <c r="O37" s="76">
        <v>1257.8</v>
      </c>
      <c r="P37" s="76">
        <v>1229.8</v>
      </c>
      <c r="Q37" s="76">
        <v>1283.47</v>
      </c>
      <c r="R37" s="76">
        <v>1268.8699999999999</v>
      </c>
      <c r="S37" s="76">
        <v>1245.96</v>
      </c>
      <c r="T37" s="76">
        <v>1263.8499999999999</v>
      </c>
      <c r="V37" s="77">
        <v>-0.17503856139096108</v>
      </c>
      <c r="W37" s="77">
        <v>-2.954337481541669</v>
      </c>
      <c r="X37" s="77">
        <v>0.86870026931733513</v>
      </c>
      <c r="Y37" s="77">
        <v>0.94393808603434604</v>
      </c>
      <c r="Z37" s="69"/>
      <c r="AA37" s="69"/>
      <c r="AB37" s="69"/>
      <c r="AC37" s="69"/>
      <c r="AD37" s="69"/>
      <c r="AE37" s="77">
        <v>1.4358406369385752</v>
      </c>
    </row>
    <row r="38" spans="1:31" ht="18.75" customHeight="1">
      <c r="A38" s="83" t="s">
        <v>85</v>
      </c>
      <c r="B38" s="79">
        <v>1005.52</v>
      </c>
      <c r="C38" s="79">
        <v>791.89</v>
      </c>
      <c r="D38" s="79">
        <v>861.7</v>
      </c>
      <c r="E38" s="79">
        <v>803.18</v>
      </c>
      <c r="F38" s="79">
        <v>788.24</v>
      </c>
      <c r="G38" s="79">
        <v>813.73</v>
      </c>
      <c r="H38" s="79">
        <v>818.2</v>
      </c>
      <c r="I38" s="79">
        <v>780.12</v>
      </c>
      <c r="J38" s="79">
        <v>750.74</v>
      </c>
      <c r="K38" s="79">
        <v>809.21</v>
      </c>
      <c r="L38" s="79">
        <v>854.98</v>
      </c>
      <c r="M38" s="79">
        <v>892.33</v>
      </c>
      <c r="N38" s="79">
        <v>897.56</v>
      </c>
      <c r="O38" s="79">
        <v>879.61</v>
      </c>
      <c r="P38" s="79">
        <v>857.53</v>
      </c>
      <c r="Q38" s="79">
        <v>914.54</v>
      </c>
      <c r="R38" s="79">
        <v>904.47</v>
      </c>
      <c r="S38" s="79">
        <v>864.66</v>
      </c>
      <c r="T38" s="79">
        <v>828.86</v>
      </c>
      <c r="V38" s="75">
        <v>-1.0676422345291092</v>
      </c>
      <c r="W38" s="75">
        <v>-4.1443044522861516</v>
      </c>
      <c r="X38" s="75">
        <v>0.99389588458493883</v>
      </c>
      <c r="Y38" s="75">
        <v>-0.38708406750144198</v>
      </c>
      <c r="Z38" s="69"/>
      <c r="AA38" s="75"/>
      <c r="AB38" s="75"/>
      <c r="AC38" s="75"/>
      <c r="AD38" s="75"/>
      <c r="AE38" s="75">
        <v>-4.1403557467675105</v>
      </c>
    </row>
    <row r="39" spans="1:31" ht="18.75" customHeight="1">
      <c r="A39" s="84" t="s">
        <v>86</v>
      </c>
      <c r="B39" s="78">
        <v>261.08999999999997</v>
      </c>
      <c r="C39" s="78">
        <v>40.03</v>
      </c>
      <c r="D39" s="78">
        <v>213.61</v>
      </c>
      <c r="E39" s="78">
        <v>147.81</v>
      </c>
      <c r="F39" s="78">
        <v>90.98</v>
      </c>
      <c r="G39" s="78">
        <v>202.08</v>
      </c>
      <c r="H39" s="78">
        <v>173.41</v>
      </c>
      <c r="I39" s="78">
        <v>107.17</v>
      </c>
      <c r="J39" s="78">
        <v>76.25</v>
      </c>
      <c r="K39" s="78">
        <v>133.47999999999999</v>
      </c>
      <c r="L39" s="78">
        <v>132.44</v>
      </c>
      <c r="M39" s="78">
        <v>141.91999999999999</v>
      </c>
      <c r="N39" s="78">
        <v>132.37</v>
      </c>
      <c r="O39" s="78">
        <v>119.72</v>
      </c>
      <c r="P39" s="78">
        <v>117.3</v>
      </c>
      <c r="Q39" s="78">
        <v>142.27000000000001</v>
      </c>
      <c r="R39" s="78">
        <v>133.13</v>
      </c>
      <c r="S39" s="78">
        <v>89.83</v>
      </c>
      <c r="T39" s="78">
        <v>57.42</v>
      </c>
      <c r="V39" s="69">
        <v>-8.0695029369914693</v>
      </c>
      <c r="W39" s="69">
        <v>-4.9949657202777553</v>
      </c>
      <c r="X39" s="69">
        <v>-8.1034583670224656</v>
      </c>
      <c r="Y39" s="69">
        <v>-9.9195593412142458</v>
      </c>
      <c r="Z39" s="69"/>
      <c r="AA39" s="69"/>
      <c r="AB39" s="69"/>
      <c r="AC39" s="69"/>
      <c r="AD39" s="69"/>
      <c r="AE39" s="69">
        <v>-36.079260826004671</v>
      </c>
    </row>
    <row r="40" spans="1:31" ht="18.75" customHeight="1">
      <c r="A40" s="84" t="s">
        <v>87</v>
      </c>
      <c r="B40" s="78">
        <v>191.09</v>
      </c>
      <c r="C40" s="78">
        <v>142.04</v>
      </c>
      <c r="D40" s="78">
        <v>119.88</v>
      </c>
      <c r="E40" s="78">
        <v>128.36000000000001</v>
      </c>
      <c r="F40" s="78">
        <v>139.77000000000001</v>
      </c>
      <c r="G40" s="78">
        <v>129.93</v>
      </c>
      <c r="H40" s="78">
        <v>130.77000000000001</v>
      </c>
      <c r="I40" s="78">
        <v>136.91999999999999</v>
      </c>
      <c r="J40" s="78">
        <v>124.79</v>
      </c>
      <c r="K40" s="78">
        <v>134.93</v>
      </c>
      <c r="L40" s="78">
        <v>141.83000000000001</v>
      </c>
      <c r="M40" s="78">
        <v>144.91</v>
      </c>
      <c r="N40" s="78">
        <v>144.1</v>
      </c>
      <c r="O40" s="78">
        <v>146.01</v>
      </c>
      <c r="P40" s="78">
        <v>147.58000000000001</v>
      </c>
      <c r="Q40" s="78">
        <v>149.04</v>
      </c>
      <c r="R40" s="78">
        <v>151.62</v>
      </c>
      <c r="S40" s="78">
        <v>162.41</v>
      </c>
      <c r="T40" s="78">
        <v>165.22</v>
      </c>
      <c r="V40" s="69">
        <v>-0.80489105428390717</v>
      </c>
      <c r="W40" s="69">
        <v>-7.4248774568465015</v>
      </c>
      <c r="X40" s="69">
        <v>1.7681155898448875</v>
      </c>
      <c r="Y40" s="69">
        <v>1.9264302737447725</v>
      </c>
      <c r="Z40" s="69"/>
      <c r="AA40" s="69"/>
      <c r="AB40" s="69"/>
      <c r="AC40" s="69"/>
      <c r="AD40" s="69"/>
      <c r="AE40" s="69">
        <v>1.7301890277692276</v>
      </c>
    </row>
    <row r="41" spans="1:31" ht="18.75" customHeight="1">
      <c r="A41" s="85" t="s">
        <v>88</v>
      </c>
      <c r="B41" s="78">
        <v>162.04</v>
      </c>
      <c r="C41" s="78">
        <v>116.07</v>
      </c>
      <c r="D41" s="78">
        <v>101.22</v>
      </c>
      <c r="E41" s="78">
        <v>107.98</v>
      </c>
      <c r="F41" s="78">
        <v>100.25</v>
      </c>
      <c r="G41" s="78">
        <v>108.25</v>
      </c>
      <c r="H41" s="78">
        <v>109.48</v>
      </c>
      <c r="I41" s="78">
        <v>114.95</v>
      </c>
      <c r="J41" s="78">
        <v>103.51</v>
      </c>
      <c r="K41" s="78">
        <v>112.33</v>
      </c>
      <c r="L41" s="78">
        <v>119.07</v>
      </c>
      <c r="M41" s="78">
        <v>121.45</v>
      </c>
      <c r="N41" s="78">
        <v>121.93</v>
      </c>
      <c r="O41" s="78">
        <v>123.15</v>
      </c>
      <c r="P41" s="78">
        <v>126.84</v>
      </c>
      <c r="Q41" s="78">
        <v>128.11000000000001</v>
      </c>
      <c r="R41" s="78">
        <v>130.66999999999999</v>
      </c>
      <c r="S41" s="78">
        <v>142.41999999999999</v>
      </c>
      <c r="T41" s="78">
        <v>145.27000000000001</v>
      </c>
      <c r="V41" s="69">
        <v>-0.60510150002812679</v>
      </c>
      <c r="W41" s="69">
        <v>-7.75111319459808</v>
      </c>
      <c r="X41" s="69">
        <v>1.9236316659449137</v>
      </c>
      <c r="Y41" s="69">
        <v>2.5171909950901794</v>
      </c>
      <c r="Z41" s="69"/>
      <c r="AA41" s="69"/>
      <c r="AB41" s="69"/>
      <c r="AC41" s="69"/>
      <c r="AD41" s="69"/>
      <c r="AE41" s="69">
        <v>2.0011234377194373</v>
      </c>
    </row>
    <row r="42" spans="1:31" ht="18.75" customHeight="1">
      <c r="A42" s="85" t="s">
        <v>89</v>
      </c>
      <c r="B42" s="78">
        <v>26.64</v>
      </c>
      <c r="C42" s="78">
        <v>22.12</v>
      </c>
      <c r="D42" s="78">
        <v>14.91</v>
      </c>
      <c r="E42" s="78">
        <v>16.95</v>
      </c>
      <c r="F42" s="78">
        <v>33.79</v>
      </c>
      <c r="G42" s="78">
        <v>15.51</v>
      </c>
      <c r="H42" s="78">
        <v>15.2</v>
      </c>
      <c r="I42" s="78">
        <v>15.95</v>
      </c>
      <c r="J42" s="78">
        <v>15.15</v>
      </c>
      <c r="K42" s="78">
        <v>16.52</v>
      </c>
      <c r="L42" s="78">
        <v>16.68</v>
      </c>
      <c r="M42" s="78">
        <v>17.670000000000002</v>
      </c>
      <c r="N42" s="78">
        <v>16.61</v>
      </c>
      <c r="O42" s="78">
        <v>17.64</v>
      </c>
      <c r="P42" s="78">
        <v>15.88</v>
      </c>
      <c r="Q42" s="78">
        <v>15.72</v>
      </c>
      <c r="R42" s="78">
        <v>15.25</v>
      </c>
      <c r="S42" s="78">
        <v>13.73</v>
      </c>
      <c r="T42" s="78">
        <v>13.86</v>
      </c>
      <c r="V42" s="69">
        <v>-3.5649422291840427</v>
      </c>
      <c r="W42" s="69">
        <v>-10.253914367801453</v>
      </c>
      <c r="X42" s="69">
        <v>1.465137841066233</v>
      </c>
      <c r="Y42" s="69">
        <v>-2.2884510266848013</v>
      </c>
      <c r="Z42" s="69"/>
      <c r="AA42" s="69"/>
      <c r="AB42" s="69"/>
      <c r="AC42" s="69"/>
      <c r="AD42" s="69"/>
      <c r="AE42" s="69">
        <v>0.94683175528040064</v>
      </c>
    </row>
    <row r="43" spans="1:31" ht="18.75" customHeight="1">
      <c r="A43" s="85" t="s">
        <v>90</v>
      </c>
      <c r="B43" s="78">
        <v>5.72</v>
      </c>
      <c r="C43" s="78">
        <v>5.73</v>
      </c>
      <c r="D43" s="78">
        <v>5.73</v>
      </c>
      <c r="E43" s="78">
        <v>5.73</v>
      </c>
      <c r="F43" s="78">
        <v>5.73</v>
      </c>
      <c r="G43" s="78">
        <v>5.73</v>
      </c>
      <c r="H43" s="78">
        <v>5.73</v>
      </c>
      <c r="I43" s="78">
        <v>5.7</v>
      </c>
      <c r="J43" s="78">
        <v>5.73</v>
      </c>
      <c r="K43" s="78">
        <v>5.73</v>
      </c>
      <c r="L43" s="78">
        <v>5.8</v>
      </c>
      <c r="M43" s="78">
        <v>5.45</v>
      </c>
      <c r="N43" s="78">
        <v>5.34</v>
      </c>
      <c r="O43" s="78">
        <v>5.03</v>
      </c>
      <c r="P43" s="78">
        <v>4.88</v>
      </c>
      <c r="Q43" s="78">
        <v>5.23</v>
      </c>
      <c r="R43" s="78">
        <v>5.7</v>
      </c>
      <c r="S43" s="78">
        <v>6.26</v>
      </c>
      <c r="T43" s="78">
        <v>6.12</v>
      </c>
      <c r="V43" s="69">
        <v>0.37622423736258792</v>
      </c>
      <c r="W43" s="69">
        <v>3.4940609508260501E-2</v>
      </c>
      <c r="X43" s="69">
        <v>0.2431428504743316</v>
      </c>
      <c r="Y43" s="69">
        <v>0.67356052109164288</v>
      </c>
      <c r="Z43" s="69"/>
      <c r="AA43" s="69"/>
      <c r="AB43" s="69"/>
      <c r="AC43" s="69"/>
      <c r="AD43" s="69"/>
      <c r="AE43" s="69">
        <v>-2.2364217252396115</v>
      </c>
    </row>
    <row r="44" spans="1:31" ht="18.75" customHeight="1">
      <c r="A44" s="84" t="s">
        <v>91</v>
      </c>
      <c r="B44" s="78">
        <v>204.54</v>
      </c>
      <c r="C44" s="78">
        <v>178.93</v>
      </c>
      <c r="D44" s="78">
        <v>198.43</v>
      </c>
      <c r="E44" s="78">
        <v>228.58</v>
      </c>
      <c r="F44" s="78">
        <v>249.33</v>
      </c>
      <c r="G44" s="78">
        <v>244.64</v>
      </c>
      <c r="H44" s="78">
        <v>248.34</v>
      </c>
      <c r="I44" s="78">
        <v>258.70999999999998</v>
      </c>
      <c r="J44" s="78">
        <v>253.02</v>
      </c>
      <c r="K44" s="78">
        <v>240.36</v>
      </c>
      <c r="L44" s="78">
        <v>268.8</v>
      </c>
      <c r="M44" s="78">
        <v>274.04000000000002</v>
      </c>
      <c r="N44" s="78">
        <v>290.17</v>
      </c>
      <c r="O44" s="78">
        <v>303.83999999999997</v>
      </c>
      <c r="P44" s="78">
        <v>294.55</v>
      </c>
      <c r="Q44" s="78">
        <v>309.11</v>
      </c>
      <c r="R44" s="78">
        <v>299.62</v>
      </c>
      <c r="S44" s="78">
        <v>303.5</v>
      </c>
      <c r="T44" s="78">
        <v>288.58999999999997</v>
      </c>
      <c r="V44" s="69">
        <v>1.9308682823232504</v>
      </c>
      <c r="W44" s="69">
        <v>3.6453549740775415</v>
      </c>
      <c r="X44" s="69">
        <v>1.9014489318080807</v>
      </c>
      <c r="Y44" s="69">
        <v>0.89194668626368934</v>
      </c>
      <c r="Z44" s="69"/>
      <c r="AA44" s="69"/>
      <c r="AB44" s="69"/>
      <c r="AC44" s="69"/>
      <c r="AD44" s="69"/>
      <c r="AE44" s="69">
        <v>-4.9126853377265318</v>
      </c>
    </row>
    <row r="45" spans="1:31" ht="18.75" customHeight="1">
      <c r="A45" s="85" t="s">
        <v>92</v>
      </c>
      <c r="B45" s="78">
        <v>2.34</v>
      </c>
      <c r="C45" s="78">
        <v>1.95</v>
      </c>
      <c r="D45" s="78">
        <v>4.4000000000000004</v>
      </c>
      <c r="E45" s="78">
        <v>10.58</v>
      </c>
      <c r="F45" s="78">
        <v>6.13</v>
      </c>
      <c r="G45" s="78">
        <v>6.37</v>
      </c>
      <c r="H45" s="78">
        <v>5.14</v>
      </c>
      <c r="I45" s="78">
        <v>5.9</v>
      </c>
      <c r="J45" s="78">
        <v>5.72</v>
      </c>
      <c r="K45" s="78">
        <v>5.32</v>
      </c>
      <c r="L45" s="78">
        <v>5.75</v>
      </c>
      <c r="M45" s="78">
        <v>5.87</v>
      </c>
      <c r="N45" s="78">
        <v>5.81</v>
      </c>
      <c r="O45" s="78">
        <v>5.23</v>
      </c>
      <c r="P45" s="78">
        <v>4.71</v>
      </c>
      <c r="Q45" s="78">
        <v>4.8499999999999996</v>
      </c>
      <c r="R45" s="78">
        <v>4.6100000000000003</v>
      </c>
      <c r="S45" s="78">
        <v>4.6100000000000003</v>
      </c>
      <c r="T45" s="78">
        <v>4.66</v>
      </c>
      <c r="V45" s="69">
        <v>3.9011989012840642</v>
      </c>
      <c r="W45" s="69">
        <v>22.175665962439474</v>
      </c>
      <c r="X45" s="69">
        <v>-2.0271633672403921</v>
      </c>
      <c r="Y45" s="69">
        <v>-2.5930917081700811</v>
      </c>
      <c r="Z45" s="69"/>
      <c r="AA45" s="69"/>
      <c r="AB45" s="69"/>
      <c r="AC45" s="69"/>
      <c r="AD45" s="69"/>
      <c r="AE45" s="69">
        <v>1.0845986984815579</v>
      </c>
    </row>
    <row r="46" spans="1:31" ht="18.75" customHeight="1">
      <c r="A46" s="85" t="s">
        <v>93</v>
      </c>
      <c r="B46" s="78">
        <v>201.21</v>
      </c>
      <c r="C46" s="78">
        <v>175.79</v>
      </c>
      <c r="D46" s="78">
        <v>192.31</v>
      </c>
      <c r="E46" s="78">
        <v>214.58</v>
      </c>
      <c r="F46" s="78">
        <v>241.36</v>
      </c>
      <c r="G46" s="78">
        <v>236.34</v>
      </c>
      <c r="H46" s="78">
        <v>241.53</v>
      </c>
      <c r="I46" s="78">
        <v>251.19</v>
      </c>
      <c r="J46" s="78">
        <v>245.63</v>
      </c>
      <c r="K46" s="78">
        <v>233.35</v>
      </c>
      <c r="L46" s="78">
        <v>261.35000000000002</v>
      </c>
      <c r="M46" s="78">
        <v>266.58</v>
      </c>
      <c r="N46" s="78">
        <v>282.57</v>
      </c>
      <c r="O46" s="78">
        <v>296.7</v>
      </c>
      <c r="P46" s="78">
        <v>287.8</v>
      </c>
      <c r="Q46" s="78">
        <v>302.19</v>
      </c>
      <c r="R46" s="78">
        <v>293.12</v>
      </c>
      <c r="S46" s="78">
        <v>297.02999999999997</v>
      </c>
      <c r="T46" s="78">
        <v>282.18</v>
      </c>
      <c r="V46" s="69">
        <v>1.8966285814743911</v>
      </c>
      <c r="W46" s="69">
        <v>3.2707982586019035</v>
      </c>
      <c r="X46" s="69">
        <v>2.0321538852669629</v>
      </c>
      <c r="Y46" s="69">
        <v>0.9631671344311199</v>
      </c>
      <c r="Z46" s="69"/>
      <c r="AA46" s="69"/>
      <c r="AB46" s="69"/>
      <c r="AC46" s="69"/>
      <c r="AD46" s="69"/>
      <c r="AE46" s="69">
        <v>-4.9994950005049885</v>
      </c>
    </row>
    <row r="47" spans="1:31" ht="18.75" customHeight="1">
      <c r="A47" s="85" t="s">
        <v>94</v>
      </c>
      <c r="B47" s="78">
        <v>1.86</v>
      </c>
      <c r="C47" s="78">
        <v>1.86</v>
      </c>
      <c r="D47" s="78">
        <v>1.86</v>
      </c>
      <c r="E47" s="78">
        <v>1.86</v>
      </c>
      <c r="F47" s="78">
        <v>1.86</v>
      </c>
      <c r="G47" s="78">
        <v>1.86</v>
      </c>
      <c r="H47" s="78">
        <v>1.86</v>
      </c>
      <c r="I47" s="78">
        <v>1.82</v>
      </c>
      <c r="J47" s="78">
        <v>1.86</v>
      </c>
      <c r="K47" s="78">
        <v>1.86</v>
      </c>
      <c r="L47" s="78">
        <v>1.86</v>
      </c>
      <c r="M47" s="78">
        <v>1.75</v>
      </c>
      <c r="N47" s="78">
        <v>1.9</v>
      </c>
      <c r="O47" s="78">
        <v>1.95</v>
      </c>
      <c r="P47" s="78">
        <v>2.0499999999999998</v>
      </c>
      <c r="Q47" s="78">
        <v>2.0699999999999998</v>
      </c>
      <c r="R47" s="78">
        <v>1.89</v>
      </c>
      <c r="S47" s="78">
        <v>1.86</v>
      </c>
      <c r="T47" s="78">
        <v>1.74</v>
      </c>
      <c r="V47" s="69">
        <v>-0.36982210347327182</v>
      </c>
      <c r="W47" s="69">
        <v>0</v>
      </c>
      <c r="X47" s="69">
        <v>0</v>
      </c>
      <c r="Y47" s="69">
        <v>-0.83017702050115494</v>
      </c>
      <c r="Z47" s="69"/>
      <c r="AA47" s="69"/>
      <c r="AB47" s="69"/>
      <c r="AC47" s="69"/>
      <c r="AD47" s="69"/>
      <c r="AE47" s="69">
        <v>-6.4516129032258114</v>
      </c>
    </row>
    <row r="48" spans="1:31" ht="18.75" customHeight="1">
      <c r="A48" s="84" t="s">
        <v>95</v>
      </c>
      <c r="B48" s="78">
        <v>50.2</v>
      </c>
      <c r="C48" s="78">
        <v>50.2</v>
      </c>
      <c r="D48" s="78">
        <v>50.2</v>
      </c>
      <c r="E48" s="78">
        <v>50.2</v>
      </c>
      <c r="F48" s="78">
        <v>50.2</v>
      </c>
      <c r="G48" s="78">
        <v>50.2</v>
      </c>
      <c r="H48" s="78">
        <v>50.2</v>
      </c>
      <c r="I48" s="78">
        <v>47.82</v>
      </c>
      <c r="J48" s="78">
        <v>49.6</v>
      </c>
      <c r="K48" s="78">
        <v>50.19</v>
      </c>
      <c r="L48" s="78">
        <v>50.19</v>
      </c>
      <c r="M48" s="78">
        <v>50.19</v>
      </c>
      <c r="N48" s="78">
        <v>52.88</v>
      </c>
      <c r="O48" s="78">
        <v>53.51</v>
      </c>
      <c r="P48" s="78">
        <v>51.46</v>
      </c>
      <c r="Q48" s="78">
        <v>51.87</v>
      </c>
      <c r="R48" s="78">
        <v>50.68</v>
      </c>
      <c r="S48" s="78">
        <v>53.21</v>
      </c>
      <c r="T48" s="78">
        <v>48.18</v>
      </c>
      <c r="V48" s="69">
        <v>-0.22791227085765531</v>
      </c>
      <c r="W48" s="69">
        <v>0</v>
      </c>
      <c r="X48" s="69">
        <v>-3.9843812382533983E-3</v>
      </c>
      <c r="Y48" s="69">
        <v>-0.50959471901785847</v>
      </c>
      <c r="Z48" s="69"/>
      <c r="AA48" s="69"/>
      <c r="AB48" s="69"/>
      <c r="AC48" s="69"/>
      <c r="AD48" s="69"/>
      <c r="AE48" s="69">
        <v>-9.4531103176094735</v>
      </c>
    </row>
    <row r="49" spans="1:31" ht="18.75" customHeight="1">
      <c r="A49" s="84" t="s">
        <v>96</v>
      </c>
      <c r="B49" s="78">
        <v>380.15</v>
      </c>
      <c r="C49" s="78">
        <v>333.81</v>
      </c>
      <c r="D49" s="78">
        <v>304.92</v>
      </c>
      <c r="E49" s="78">
        <v>265.74</v>
      </c>
      <c r="F49" s="78">
        <v>262.44</v>
      </c>
      <c r="G49" s="78">
        <v>226.05</v>
      </c>
      <c r="H49" s="78">
        <v>244.54</v>
      </c>
      <c r="I49" s="78">
        <v>240.06</v>
      </c>
      <c r="J49" s="78">
        <v>249.78</v>
      </c>
      <c r="K49" s="78">
        <v>252.43</v>
      </c>
      <c r="L49" s="78">
        <v>263.75</v>
      </c>
      <c r="M49" s="78">
        <v>283.82</v>
      </c>
      <c r="N49" s="78">
        <v>280.42</v>
      </c>
      <c r="O49" s="78">
        <v>257.2</v>
      </c>
      <c r="P49" s="78">
        <v>247.64</v>
      </c>
      <c r="Q49" s="78">
        <v>261.49</v>
      </c>
      <c r="R49" s="78">
        <v>269.42</v>
      </c>
      <c r="S49" s="78">
        <v>255.71</v>
      </c>
      <c r="T49" s="78">
        <v>268.14</v>
      </c>
      <c r="V49" s="69">
        <v>-1.9205221716129595</v>
      </c>
      <c r="W49" s="69">
        <v>-9.874040091879511</v>
      </c>
      <c r="X49" s="69">
        <v>3.1329858495806162</v>
      </c>
      <c r="Y49" s="69">
        <v>0.20655737873156443</v>
      </c>
      <c r="Z49" s="69"/>
      <c r="AA49" s="69"/>
      <c r="AB49" s="69"/>
      <c r="AC49" s="69"/>
      <c r="AD49" s="69"/>
      <c r="AE49" s="69">
        <v>4.8609753236087672</v>
      </c>
    </row>
    <row r="50" spans="1:31" ht="18.75" customHeight="1">
      <c r="A50" s="85" t="s">
        <v>97</v>
      </c>
      <c r="B50" s="78">
        <v>354.94</v>
      </c>
      <c r="C50" s="78">
        <v>312.42</v>
      </c>
      <c r="D50" s="78">
        <v>285.57</v>
      </c>
      <c r="E50" s="78">
        <v>246.43</v>
      </c>
      <c r="F50" s="78">
        <v>243.03</v>
      </c>
      <c r="G50" s="78">
        <v>206.26</v>
      </c>
      <c r="H50" s="78">
        <v>225.16</v>
      </c>
      <c r="I50" s="78">
        <v>221.16</v>
      </c>
      <c r="J50" s="78">
        <v>232.22</v>
      </c>
      <c r="K50" s="78">
        <v>234.55</v>
      </c>
      <c r="L50" s="78">
        <v>243.94</v>
      </c>
      <c r="M50" s="78">
        <v>263.45999999999998</v>
      </c>
      <c r="N50" s="78">
        <v>258.18</v>
      </c>
      <c r="O50" s="78">
        <v>232.36</v>
      </c>
      <c r="P50" s="78">
        <v>223.06</v>
      </c>
      <c r="Q50" s="78">
        <v>236.46</v>
      </c>
      <c r="R50" s="78">
        <v>245.75</v>
      </c>
      <c r="S50" s="78">
        <v>230.66</v>
      </c>
      <c r="T50" s="78">
        <v>244.5</v>
      </c>
      <c r="V50" s="69">
        <v>-2.0494487763118019</v>
      </c>
      <c r="W50" s="69">
        <v>-10.287695322900802</v>
      </c>
      <c r="X50" s="69">
        <v>3.4126342685218303</v>
      </c>
      <c r="Y50" s="69">
        <v>2.8666801890486759E-2</v>
      </c>
      <c r="Z50" s="69"/>
      <c r="AA50" s="69"/>
      <c r="AB50" s="69"/>
      <c r="AC50" s="69"/>
      <c r="AD50" s="69"/>
      <c r="AE50" s="69">
        <v>6.000173415416632</v>
      </c>
    </row>
    <row r="51" spans="1:31" ht="18.75" customHeight="1">
      <c r="A51" s="85" t="s">
        <v>98</v>
      </c>
      <c r="B51" s="78">
        <v>5.99</v>
      </c>
      <c r="C51" s="78">
        <v>5.59</v>
      </c>
      <c r="D51" s="78">
        <v>4.5599999999999996</v>
      </c>
      <c r="E51" s="78">
        <v>4.62</v>
      </c>
      <c r="F51" s="78">
        <v>4.2</v>
      </c>
      <c r="G51" s="78">
        <v>5.58</v>
      </c>
      <c r="H51" s="78">
        <v>4.9000000000000004</v>
      </c>
      <c r="I51" s="78">
        <v>4.04</v>
      </c>
      <c r="J51" s="78">
        <v>3.37</v>
      </c>
      <c r="K51" s="78">
        <v>3.52</v>
      </c>
      <c r="L51" s="78">
        <v>3.91</v>
      </c>
      <c r="M51" s="78">
        <v>4.3499999999999996</v>
      </c>
      <c r="N51" s="78">
        <v>5.2</v>
      </c>
      <c r="O51" s="78">
        <v>6.27</v>
      </c>
      <c r="P51" s="78">
        <v>6.11</v>
      </c>
      <c r="Q51" s="78">
        <v>6.02</v>
      </c>
      <c r="R51" s="78">
        <v>5.0999999999999996</v>
      </c>
      <c r="S51" s="78">
        <v>5.62</v>
      </c>
      <c r="T51" s="78">
        <v>4.53</v>
      </c>
      <c r="V51" s="69">
        <v>-1.5400703594238618</v>
      </c>
      <c r="W51" s="69">
        <v>-1.4080457045780093</v>
      </c>
      <c r="X51" s="69">
        <v>-6.8659451269550971</v>
      </c>
      <c r="Y51" s="69">
        <v>1.8568357905391686</v>
      </c>
      <c r="Z51" s="69"/>
      <c r="AA51" s="69"/>
      <c r="AB51" s="69"/>
      <c r="AC51" s="69"/>
      <c r="AD51" s="69"/>
      <c r="AE51" s="69">
        <v>-19.395017793594302</v>
      </c>
    </row>
    <row r="52" spans="1:31" ht="18.75" customHeight="1">
      <c r="A52" s="85" t="s">
        <v>99</v>
      </c>
      <c r="B52" s="78">
        <v>18.579999999999998</v>
      </c>
      <c r="C52" s="78">
        <v>15.03</v>
      </c>
      <c r="D52" s="78">
        <v>14.14</v>
      </c>
      <c r="E52" s="78">
        <v>15.03</v>
      </c>
      <c r="F52" s="78">
        <v>15.89</v>
      </c>
      <c r="G52" s="78">
        <v>15.2</v>
      </c>
      <c r="H52" s="78">
        <v>15.47</v>
      </c>
      <c r="I52" s="78">
        <v>16.05</v>
      </c>
      <c r="J52" s="78">
        <v>15.23</v>
      </c>
      <c r="K52" s="78">
        <v>15.4</v>
      </c>
      <c r="L52" s="78">
        <v>16.809999999999999</v>
      </c>
      <c r="M52" s="78">
        <v>17.079999999999998</v>
      </c>
      <c r="N52" s="78">
        <v>17.809999999999999</v>
      </c>
      <c r="O52" s="78">
        <v>18.46</v>
      </c>
      <c r="P52" s="78">
        <v>18.29</v>
      </c>
      <c r="Q52" s="78">
        <v>18.899999999999999</v>
      </c>
      <c r="R52" s="78">
        <v>18.57</v>
      </c>
      <c r="S52" s="78">
        <v>19.43</v>
      </c>
      <c r="T52" s="78">
        <v>18.78</v>
      </c>
      <c r="V52" s="69">
        <v>5.9499585065037053E-2</v>
      </c>
      <c r="W52" s="69">
        <v>-3.9362412288508009</v>
      </c>
      <c r="X52" s="69">
        <v>2.0339794735527716</v>
      </c>
      <c r="Y52" s="69">
        <v>1.3948703672256535</v>
      </c>
      <c r="Z52" s="69"/>
      <c r="AA52" s="69"/>
      <c r="AB52" s="69"/>
      <c r="AC52" s="69"/>
      <c r="AD52" s="69"/>
      <c r="AE52" s="69">
        <v>-3.3453422542460038</v>
      </c>
    </row>
    <row r="53" spans="1:31" ht="18.75" customHeight="1">
      <c r="A53" s="86" t="s">
        <v>100</v>
      </c>
      <c r="B53" s="79">
        <v>236.83</v>
      </c>
      <c r="C53" s="79">
        <v>205.4</v>
      </c>
      <c r="D53" s="79">
        <v>197.24</v>
      </c>
      <c r="E53" s="79">
        <v>204.59</v>
      </c>
      <c r="F53" s="79">
        <v>227.72</v>
      </c>
      <c r="G53" s="79">
        <v>250.15</v>
      </c>
      <c r="H53" s="79">
        <v>241.98</v>
      </c>
      <c r="I53" s="79">
        <v>234.32</v>
      </c>
      <c r="J53" s="79">
        <v>223.72</v>
      </c>
      <c r="K53" s="79">
        <v>225.95</v>
      </c>
      <c r="L53" s="79">
        <v>255.61</v>
      </c>
      <c r="M53" s="79">
        <v>258.60000000000002</v>
      </c>
      <c r="N53" s="79">
        <v>281.67</v>
      </c>
      <c r="O53" s="79">
        <v>304.08</v>
      </c>
      <c r="P53" s="79">
        <v>299.37</v>
      </c>
      <c r="Q53" s="79">
        <v>296.02999999999997</v>
      </c>
      <c r="R53" s="79">
        <v>292.48</v>
      </c>
      <c r="S53" s="79">
        <v>302.23</v>
      </c>
      <c r="T53" s="79">
        <v>341.3</v>
      </c>
      <c r="V53" s="75">
        <v>2.0508538951453215</v>
      </c>
      <c r="W53" s="75">
        <v>1.1003731318315113</v>
      </c>
      <c r="X53" s="75">
        <v>0.43277593056822994</v>
      </c>
      <c r="Y53" s="75">
        <v>3.6799564235246107</v>
      </c>
      <c r="Z53" s="69"/>
      <c r="AA53" s="75"/>
      <c r="AB53" s="75"/>
      <c r="AC53" s="75"/>
      <c r="AD53" s="75"/>
      <c r="AE53" s="75">
        <v>12.927240843066537</v>
      </c>
    </row>
    <row r="54" spans="1:31" ht="18.75" customHeight="1">
      <c r="A54" s="84" t="s">
        <v>101</v>
      </c>
      <c r="B54" s="78">
        <v>64.56</v>
      </c>
      <c r="C54" s="78">
        <v>65.709999999999994</v>
      </c>
      <c r="D54" s="78">
        <v>63</v>
      </c>
      <c r="E54" s="78">
        <v>54.88</v>
      </c>
      <c r="F54" s="78">
        <v>61.75</v>
      </c>
      <c r="G54" s="78">
        <v>86.8</v>
      </c>
      <c r="H54" s="78">
        <v>77.47</v>
      </c>
      <c r="I54" s="78">
        <v>67.41</v>
      </c>
      <c r="J54" s="78">
        <v>67.23</v>
      </c>
      <c r="K54" s="78">
        <v>71.92</v>
      </c>
      <c r="L54" s="78">
        <v>85.86</v>
      </c>
      <c r="M54" s="78">
        <v>85.38</v>
      </c>
      <c r="N54" s="78">
        <v>100.55</v>
      </c>
      <c r="O54" s="78">
        <v>115.58</v>
      </c>
      <c r="P54" s="78">
        <v>115.1</v>
      </c>
      <c r="Q54" s="78">
        <v>104.8</v>
      </c>
      <c r="R54" s="78">
        <v>104.48</v>
      </c>
      <c r="S54" s="78">
        <v>96.45</v>
      </c>
      <c r="T54" s="78">
        <v>83.26</v>
      </c>
      <c r="V54" s="69">
        <v>1.4232172004077892</v>
      </c>
      <c r="W54" s="69">
        <v>6.0989878011812104</v>
      </c>
      <c r="X54" s="69">
        <v>-0.21753422800298017</v>
      </c>
      <c r="Y54" s="69">
        <v>-0.38363499632620979</v>
      </c>
      <c r="Z54" s="69"/>
      <c r="AA54" s="69"/>
      <c r="AB54" s="69"/>
      <c r="AC54" s="69"/>
      <c r="AD54" s="69"/>
      <c r="AE54" s="69">
        <v>-13.675479523068946</v>
      </c>
    </row>
    <row r="55" spans="1:31" ht="18.75" customHeight="1">
      <c r="A55" s="84" t="s">
        <v>102</v>
      </c>
      <c r="B55" s="78">
        <v>178.2</v>
      </c>
      <c r="C55" s="78">
        <v>143.82</v>
      </c>
      <c r="D55" s="78">
        <v>138.22</v>
      </c>
      <c r="E55" s="78">
        <v>155.21</v>
      </c>
      <c r="F55" s="78">
        <v>171.89</v>
      </c>
      <c r="G55" s="78">
        <v>165.67</v>
      </c>
      <c r="H55" s="78">
        <v>167.54</v>
      </c>
      <c r="I55" s="78">
        <v>171.28</v>
      </c>
      <c r="J55" s="78">
        <v>160.07</v>
      </c>
      <c r="K55" s="78">
        <v>156.91999999999999</v>
      </c>
      <c r="L55" s="78">
        <v>171.51</v>
      </c>
      <c r="M55" s="78">
        <v>175.26</v>
      </c>
      <c r="N55" s="78">
        <v>181.95</v>
      </c>
      <c r="O55" s="78">
        <v>188.69</v>
      </c>
      <c r="P55" s="78">
        <v>184.35</v>
      </c>
      <c r="Q55" s="78">
        <v>191.34</v>
      </c>
      <c r="R55" s="78">
        <v>188</v>
      </c>
      <c r="S55" s="78">
        <v>205.78</v>
      </c>
      <c r="T55" s="78">
        <v>256.82</v>
      </c>
      <c r="V55" s="69">
        <v>2.0511354630718515</v>
      </c>
      <c r="W55" s="69">
        <v>-1.4475932838115435</v>
      </c>
      <c r="X55" s="69">
        <v>0.69528024746148276</v>
      </c>
      <c r="Y55" s="69">
        <v>5.1761875448757655</v>
      </c>
      <c r="Z55" s="69"/>
      <c r="AA55" s="69"/>
      <c r="AB55" s="69"/>
      <c r="AC55" s="69"/>
      <c r="AD55" s="69"/>
      <c r="AE55" s="69">
        <v>24.80318787054135</v>
      </c>
    </row>
    <row r="56" spans="1:31" ht="18.75" customHeight="1">
      <c r="A56" s="86" t="s">
        <v>103</v>
      </c>
      <c r="B56" s="79">
        <v>62.35</v>
      </c>
      <c r="C56" s="79">
        <v>52.19</v>
      </c>
      <c r="D56" s="79">
        <v>50.19</v>
      </c>
      <c r="E56" s="79">
        <v>54</v>
      </c>
      <c r="F56" s="79">
        <v>60.03</v>
      </c>
      <c r="G56" s="79">
        <v>62.39</v>
      </c>
      <c r="H56" s="79">
        <v>61.17</v>
      </c>
      <c r="I56" s="79">
        <v>60.28</v>
      </c>
      <c r="J56" s="79">
        <v>57.06</v>
      </c>
      <c r="K56" s="79">
        <v>57.02</v>
      </c>
      <c r="L56" s="79">
        <v>63.7</v>
      </c>
      <c r="M56" s="79">
        <v>64.599999999999994</v>
      </c>
      <c r="N56" s="79">
        <v>69.38</v>
      </c>
      <c r="O56" s="79">
        <v>74.16</v>
      </c>
      <c r="P56" s="79">
        <v>72.86</v>
      </c>
      <c r="Q56" s="79">
        <v>72.89</v>
      </c>
      <c r="R56" s="79">
        <v>71.92</v>
      </c>
      <c r="S56" s="79">
        <v>79.069999999999993</v>
      </c>
      <c r="T56" s="79">
        <v>90.95</v>
      </c>
      <c r="V56" s="75">
        <v>2.1196307682464832</v>
      </c>
      <c r="W56" s="75">
        <v>1.2827502586754136E-2</v>
      </c>
      <c r="X56" s="75">
        <v>0.41645590660592813</v>
      </c>
      <c r="Y56" s="75">
        <v>4.5521357599827672</v>
      </c>
      <c r="Z56" s="69"/>
      <c r="AA56" s="75"/>
      <c r="AB56" s="75"/>
      <c r="AC56" s="75"/>
      <c r="AD56" s="75"/>
      <c r="AE56" s="75">
        <v>15.024661692171506</v>
      </c>
    </row>
    <row r="57" spans="1:31">
      <c r="A57" s="222" t="s">
        <v>32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</row>
    <row r="58" spans="1:31">
      <c r="A58" s="306" t="s">
        <v>177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222"/>
      <c r="R58" s="222"/>
      <c r="S58" s="222"/>
      <c r="T58" s="232"/>
    </row>
    <row r="59" spans="1:31">
      <c r="A59" s="232" t="s">
        <v>178</v>
      </c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22"/>
      <c r="R59" s="222"/>
      <c r="S59" s="222"/>
      <c r="T59" s="232"/>
    </row>
    <row r="60" spans="1:31"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32"/>
    </row>
    <row r="61" spans="1:31" ht="40.5" customHeight="1">
      <c r="A61" s="301" t="s">
        <v>219</v>
      </c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68"/>
      <c r="R61" s="68"/>
      <c r="S61" s="68"/>
      <c r="T61" s="68"/>
    </row>
    <row r="62" spans="1:31" ht="32.25" customHeight="1">
      <c r="A62" s="246"/>
      <c r="B62" s="302">
        <v>2000</v>
      </c>
      <c r="C62" s="302">
        <v>2001</v>
      </c>
      <c r="D62" s="302">
        <v>2002</v>
      </c>
      <c r="E62" s="302">
        <v>2003</v>
      </c>
      <c r="F62" s="302">
        <v>2004</v>
      </c>
      <c r="G62" s="302">
        <v>2005</v>
      </c>
      <c r="H62" s="302">
        <v>2006</v>
      </c>
      <c r="I62" s="302">
        <v>2007</v>
      </c>
      <c r="J62" s="302">
        <v>2008</v>
      </c>
      <c r="K62" s="302">
        <v>2009</v>
      </c>
      <c r="L62" s="302">
        <v>2010</v>
      </c>
      <c r="M62" s="302">
        <v>2011</v>
      </c>
      <c r="N62" s="307">
        <v>2012</v>
      </c>
      <c r="O62" s="307">
        <v>2013</v>
      </c>
      <c r="P62" s="302">
        <v>2014</v>
      </c>
      <c r="Q62" s="302">
        <v>2015</v>
      </c>
      <c r="R62" s="302">
        <v>2016</v>
      </c>
      <c r="S62" s="302">
        <v>2017</v>
      </c>
      <c r="T62" s="302" t="s">
        <v>106</v>
      </c>
      <c r="U62" s="71"/>
      <c r="V62" s="304" t="s">
        <v>202</v>
      </c>
      <c r="W62" s="305"/>
      <c r="X62" s="305"/>
      <c r="Y62" s="305"/>
      <c r="Z62" s="72"/>
      <c r="AA62" s="305" t="s">
        <v>18</v>
      </c>
      <c r="AB62" s="305"/>
      <c r="AC62" s="305"/>
      <c r="AD62" s="305"/>
      <c r="AE62" s="305"/>
    </row>
    <row r="63" spans="1:31" s="71" customFormat="1" ht="14.25" customHeight="1">
      <c r="A63" s="247"/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V63" s="248" t="s">
        <v>107</v>
      </c>
      <c r="W63" s="248" t="s">
        <v>19</v>
      </c>
      <c r="X63" s="248" t="s">
        <v>20</v>
      </c>
      <c r="Y63" s="248" t="s">
        <v>108</v>
      </c>
      <c r="Z63" s="73"/>
      <c r="AA63" s="248" t="s">
        <v>21</v>
      </c>
      <c r="AB63" s="248" t="s">
        <v>19</v>
      </c>
      <c r="AC63" s="248" t="s">
        <v>20</v>
      </c>
      <c r="AD63" s="248" t="s">
        <v>22</v>
      </c>
      <c r="AE63" s="248" t="s">
        <v>109</v>
      </c>
    </row>
    <row r="64" spans="1:31" ht="18.75" customHeight="1">
      <c r="A64" s="87" t="s">
        <v>84</v>
      </c>
      <c r="B64" s="76">
        <v>117.88414063817719</v>
      </c>
      <c r="C64" s="76">
        <v>115.92237081661251</v>
      </c>
      <c r="D64" s="76">
        <v>107.94447247045258</v>
      </c>
      <c r="E64" s="76">
        <v>108.29310149737863</v>
      </c>
      <c r="F64" s="76">
        <v>110.02424694581741</v>
      </c>
      <c r="G64" s="76">
        <v>101.96487102750463</v>
      </c>
      <c r="H64" s="76">
        <v>101.06632315316766</v>
      </c>
      <c r="I64" s="76">
        <v>101.0707217803667</v>
      </c>
      <c r="J64" s="76">
        <v>102.78056039135974</v>
      </c>
      <c r="K64" s="76">
        <v>94.339570645134629</v>
      </c>
      <c r="L64" s="76">
        <v>94.292611358479618</v>
      </c>
      <c r="M64" s="76">
        <v>96.63819824572974</v>
      </c>
      <c r="N64" s="76">
        <v>96.096180366248674</v>
      </c>
      <c r="O64" s="76">
        <v>99.528541898553044</v>
      </c>
      <c r="P64" s="76">
        <v>101.13595706618965</v>
      </c>
      <c r="Q64" s="76">
        <v>101.77020109546775</v>
      </c>
      <c r="R64" s="76">
        <v>100.00000000000003</v>
      </c>
      <c r="S64" s="76">
        <v>102.23121127484028</v>
      </c>
      <c r="T64" s="76">
        <v>109.16406219092455</v>
      </c>
      <c r="U64" s="88"/>
      <c r="V64" s="77">
        <v>-0.42603640567827616</v>
      </c>
      <c r="W64" s="77">
        <v>-2.8597898957085088</v>
      </c>
      <c r="X64" s="77">
        <v>-1.5523354759908736</v>
      </c>
      <c r="Y64" s="77">
        <v>1.8474718698128223</v>
      </c>
      <c r="Z64" s="69"/>
      <c r="AA64" s="69"/>
      <c r="AB64" s="69"/>
      <c r="AC64" s="69"/>
      <c r="AD64" s="69"/>
      <c r="AE64" s="77">
        <v>6.7815404215899129</v>
      </c>
    </row>
    <row r="65" spans="1:31" ht="18.75" customHeight="1">
      <c r="A65" s="89" t="s">
        <v>85</v>
      </c>
      <c r="B65" s="79">
        <v>118.36959980905402</v>
      </c>
      <c r="C65" s="79">
        <v>117.45318162876157</v>
      </c>
      <c r="D65" s="79">
        <v>110.22165486828361</v>
      </c>
      <c r="E65" s="79">
        <v>110.67008640653404</v>
      </c>
      <c r="F65" s="79">
        <v>109.86882167867653</v>
      </c>
      <c r="G65" s="79">
        <v>101.97731434259521</v>
      </c>
      <c r="H65" s="79">
        <v>101.09142019066242</v>
      </c>
      <c r="I65" s="79">
        <v>100.60503512280164</v>
      </c>
      <c r="J65" s="79">
        <v>102.24178810240562</v>
      </c>
      <c r="K65" s="79">
        <v>91.106140556839392</v>
      </c>
      <c r="L65" s="79">
        <v>92.494561276287158</v>
      </c>
      <c r="M65" s="79">
        <v>94.906592852420061</v>
      </c>
      <c r="N65" s="79">
        <v>94.555238646998546</v>
      </c>
      <c r="O65" s="79">
        <v>98.53912529416445</v>
      </c>
      <c r="P65" s="79">
        <v>101.11249752195259</v>
      </c>
      <c r="Q65" s="79">
        <v>100.66372165241542</v>
      </c>
      <c r="R65" s="79">
        <v>100</v>
      </c>
      <c r="S65" s="79">
        <v>100.32267018249949</v>
      </c>
      <c r="T65" s="79">
        <v>106.54634075718457</v>
      </c>
      <c r="U65" s="88"/>
      <c r="V65" s="75">
        <v>-0.58291616860520756</v>
      </c>
      <c r="W65" s="75">
        <v>-2.9372306623413613</v>
      </c>
      <c r="X65" s="75">
        <v>-1.9330823200216396</v>
      </c>
      <c r="Y65" s="75">
        <v>1.7835965595048409</v>
      </c>
      <c r="Z65" s="69"/>
      <c r="AA65" s="75"/>
      <c r="AB65" s="75"/>
      <c r="AC65" s="75"/>
      <c r="AD65" s="75"/>
      <c r="AE65" s="75">
        <v>6.2036532354685505</v>
      </c>
    </row>
    <row r="66" spans="1:31" ht="18.75" customHeight="1">
      <c r="A66" s="90" t="s">
        <v>86</v>
      </c>
      <c r="B66" s="78">
        <v>43.042628978513157</v>
      </c>
      <c r="C66" s="78">
        <v>75.593305021234087</v>
      </c>
      <c r="D66" s="78">
        <v>72.777491690463918</v>
      </c>
      <c r="E66" s="78">
        <v>73.432108788309307</v>
      </c>
      <c r="F66" s="78">
        <v>81.952077379643868</v>
      </c>
      <c r="G66" s="78">
        <v>76.341053048297709</v>
      </c>
      <c r="H66" s="78">
        <v>70.047863445014698</v>
      </c>
      <c r="I66" s="78">
        <v>79.098628347485302</v>
      </c>
      <c r="J66" s="78">
        <v>103.14754098360656</v>
      </c>
      <c r="K66" s="78">
        <v>96.531315552891826</v>
      </c>
      <c r="L66" s="78">
        <v>102.15946843853823</v>
      </c>
      <c r="M66" s="78">
        <v>104.5448139797069</v>
      </c>
      <c r="N66" s="78">
        <v>109.27702651658231</v>
      </c>
      <c r="O66" s="78">
        <v>109.83962579351821</v>
      </c>
      <c r="P66" s="78">
        <v>108.4313725490196</v>
      </c>
      <c r="Q66" s="78">
        <v>104.28059323820904</v>
      </c>
      <c r="R66" s="78">
        <v>100</v>
      </c>
      <c r="S66" s="78">
        <v>100.21151063119224</v>
      </c>
      <c r="T66" s="78">
        <v>105.48589341692789</v>
      </c>
      <c r="U66" s="88"/>
      <c r="V66" s="69">
        <v>5.1060059474857367</v>
      </c>
      <c r="W66" s="69">
        <v>12.142922892505581</v>
      </c>
      <c r="X66" s="69">
        <v>5.9995680817503727</v>
      </c>
      <c r="Y66" s="69">
        <v>0.4013309820787736</v>
      </c>
      <c r="Z66" s="69"/>
      <c r="AA66" s="69"/>
      <c r="AB66" s="69"/>
      <c r="AC66" s="69"/>
      <c r="AD66" s="69"/>
      <c r="AE66" s="69">
        <v>5.26325045148449</v>
      </c>
    </row>
    <row r="67" spans="1:31" ht="18.75" customHeight="1">
      <c r="A67" s="90" t="s">
        <v>87</v>
      </c>
      <c r="B67" s="78">
        <v>141.4825474907112</v>
      </c>
      <c r="C67" s="78">
        <v>125.44635313996058</v>
      </c>
      <c r="D67" s="78">
        <v>104.11828495161831</v>
      </c>
      <c r="E67" s="78">
        <v>97.752415082580228</v>
      </c>
      <c r="F67" s="78">
        <v>117.13958646347571</v>
      </c>
      <c r="G67" s="78">
        <v>109.02485953975219</v>
      </c>
      <c r="H67" s="78">
        <v>110.65381968341362</v>
      </c>
      <c r="I67" s="78">
        <v>106.23575810692375</v>
      </c>
      <c r="J67" s="78">
        <v>96.249699495151859</v>
      </c>
      <c r="K67" s="78">
        <v>90.471355517675818</v>
      </c>
      <c r="L67" s="78">
        <v>85.804836776422462</v>
      </c>
      <c r="M67" s="78">
        <v>87.258298254088757</v>
      </c>
      <c r="N67" s="78">
        <v>84.759888965995827</v>
      </c>
      <c r="O67" s="78">
        <v>88.560372577220761</v>
      </c>
      <c r="P67" s="78">
        <v>93.432036861363315</v>
      </c>
      <c r="Q67" s="78">
        <v>97.37117552334945</v>
      </c>
      <c r="R67" s="78">
        <v>99.996798024807148</v>
      </c>
      <c r="S67" s="78">
        <v>94.686036824374682</v>
      </c>
      <c r="T67" s="78">
        <v>90.2003389420167</v>
      </c>
      <c r="U67" s="88"/>
      <c r="V67" s="69">
        <v>-2.4697846284870928</v>
      </c>
      <c r="W67" s="69">
        <v>-5.0785130226640547</v>
      </c>
      <c r="X67" s="69">
        <v>-4.6770999215021476</v>
      </c>
      <c r="Y67" s="69">
        <v>0.62642648442292614</v>
      </c>
      <c r="Z67" s="69"/>
      <c r="AA67" s="69"/>
      <c r="AB67" s="69"/>
      <c r="AC67" s="69"/>
      <c r="AD67" s="69"/>
      <c r="AE67" s="69">
        <v>-4.7374439070442174</v>
      </c>
    </row>
    <row r="68" spans="1:31" ht="18.75" customHeight="1">
      <c r="A68" s="91" t="s">
        <v>88</v>
      </c>
      <c r="B68" s="78">
        <v>135.61404591458898</v>
      </c>
      <c r="C68" s="78">
        <v>120.49108296717499</v>
      </c>
      <c r="D68" s="78">
        <v>103.26714088124878</v>
      </c>
      <c r="E68" s="78">
        <v>92.984812002222625</v>
      </c>
      <c r="F68" s="78">
        <v>117.04339152119701</v>
      </c>
      <c r="G68" s="78">
        <v>105.92702078521941</v>
      </c>
      <c r="H68" s="78">
        <v>111.22762148337596</v>
      </c>
      <c r="I68" s="78">
        <v>105.67029143105697</v>
      </c>
      <c r="J68" s="78">
        <v>95.101922519563317</v>
      </c>
      <c r="K68" s="78">
        <v>89.399982195317378</v>
      </c>
      <c r="L68" s="78">
        <v>83.141849332325521</v>
      </c>
      <c r="M68" s="78">
        <v>85.636887608069173</v>
      </c>
      <c r="N68" s="78">
        <v>83.071434429590738</v>
      </c>
      <c r="O68" s="78">
        <v>87.224522939504666</v>
      </c>
      <c r="P68" s="78">
        <v>92.460580258593509</v>
      </c>
      <c r="Q68" s="78">
        <v>97.082194988681593</v>
      </c>
      <c r="R68" s="78">
        <v>99.996284659992824</v>
      </c>
      <c r="S68" s="78">
        <v>94.003364981369842</v>
      </c>
      <c r="T68" s="78">
        <v>89.584222482274384</v>
      </c>
      <c r="U68" s="88"/>
      <c r="V68" s="69">
        <v>-2.2771922724293181</v>
      </c>
      <c r="W68" s="69">
        <v>-4.8211579198432997</v>
      </c>
      <c r="X68" s="69">
        <v>-4.7285918098815998</v>
      </c>
      <c r="Y68" s="69">
        <v>0.9372529495484283</v>
      </c>
      <c r="Z68" s="69"/>
      <c r="AA68" s="69"/>
      <c r="AB68" s="69"/>
      <c r="AC68" s="69"/>
      <c r="AD68" s="69"/>
      <c r="AE68" s="69">
        <v>-4.7010471380160377</v>
      </c>
    </row>
    <row r="69" spans="1:31" ht="18.75" customHeight="1">
      <c r="A69" s="91" t="s">
        <v>89</v>
      </c>
      <c r="B69" s="78">
        <v>156.53153153153156</v>
      </c>
      <c r="C69" s="78">
        <v>137.4773960216998</v>
      </c>
      <c r="D69" s="78">
        <v>90.543259557344072</v>
      </c>
      <c r="E69" s="78">
        <v>108.9085545722714</v>
      </c>
      <c r="F69" s="78">
        <v>114.26457531814147</v>
      </c>
      <c r="G69" s="78">
        <v>126.56350741457123</v>
      </c>
      <c r="H69" s="78">
        <v>100.65789473684212</v>
      </c>
      <c r="I69" s="78">
        <v>105.20376175548591</v>
      </c>
      <c r="J69" s="78">
        <v>99.93399339933994</v>
      </c>
      <c r="K69" s="78">
        <v>93.946731234866832</v>
      </c>
      <c r="L69" s="78">
        <v>101.49880095923261</v>
      </c>
      <c r="M69" s="78">
        <v>95.415959252971135</v>
      </c>
      <c r="N69" s="78">
        <v>91.631547260686347</v>
      </c>
      <c r="O69" s="78">
        <v>95.294784580498856</v>
      </c>
      <c r="P69" s="78">
        <v>99.05541561712846</v>
      </c>
      <c r="Q69" s="78">
        <v>98.091603053435108</v>
      </c>
      <c r="R69" s="78">
        <v>100</v>
      </c>
      <c r="S69" s="78">
        <v>97.013838310269477</v>
      </c>
      <c r="T69" s="78">
        <v>93.145743145743154</v>
      </c>
      <c r="U69" s="88"/>
      <c r="V69" s="69">
        <v>-2.8426589017263471</v>
      </c>
      <c r="W69" s="69">
        <v>-4.1612074600034132</v>
      </c>
      <c r="X69" s="69">
        <v>-4.317947698567826</v>
      </c>
      <c r="Y69" s="69">
        <v>-1.0677781914337769</v>
      </c>
      <c r="Z69" s="69"/>
      <c r="AA69" s="69"/>
      <c r="AB69" s="69"/>
      <c r="AC69" s="69"/>
      <c r="AD69" s="69"/>
      <c r="AE69" s="69">
        <v>-3.9871581538248067</v>
      </c>
    </row>
    <row r="70" spans="1:31" ht="18.75" customHeight="1">
      <c r="A70" s="91" t="s">
        <v>90</v>
      </c>
      <c r="B70" s="78">
        <v>155.76923076923077</v>
      </c>
      <c r="C70" s="78">
        <v>138.21989528795811</v>
      </c>
      <c r="D70" s="78">
        <v>118.49912739965096</v>
      </c>
      <c r="E70" s="78">
        <v>115.35776614310645</v>
      </c>
      <c r="F70" s="78">
        <v>135.77661431064573</v>
      </c>
      <c r="G70" s="78">
        <v>128.44677137870855</v>
      </c>
      <c r="H70" s="78">
        <v>133.1588132635253</v>
      </c>
      <c r="I70" s="78">
        <v>126.49122807017544</v>
      </c>
      <c r="J70" s="78">
        <v>113.96160558464223</v>
      </c>
      <c r="K70" s="78">
        <v>106.98080279232111</v>
      </c>
      <c r="L70" s="78">
        <v>99.482758620689651</v>
      </c>
      <c r="M70" s="78">
        <v>102.38532110091742</v>
      </c>
      <c r="N70" s="78">
        <v>105.4307116104869</v>
      </c>
      <c r="O70" s="78">
        <v>100.99403578528828</v>
      </c>
      <c r="P70" s="78">
        <v>100</v>
      </c>
      <c r="Q70" s="78">
        <v>101.91204588910132</v>
      </c>
      <c r="R70" s="78">
        <v>100</v>
      </c>
      <c r="S70" s="78">
        <v>105.11182108626198</v>
      </c>
      <c r="T70" s="78">
        <v>97.71241830065361</v>
      </c>
      <c r="U70" s="88"/>
      <c r="V70" s="69">
        <v>-2.5575427930087602</v>
      </c>
      <c r="W70" s="69">
        <v>-3.7837772438841455</v>
      </c>
      <c r="X70" s="69">
        <v>-4.9822099095514378</v>
      </c>
      <c r="Y70" s="69">
        <v>-0.22419445209812539</v>
      </c>
      <c r="Z70" s="69"/>
      <c r="AA70" s="69"/>
      <c r="AB70" s="69"/>
      <c r="AC70" s="69"/>
      <c r="AD70" s="69"/>
      <c r="AE70" s="69">
        <v>-7.0395534100164765</v>
      </c>
    </row>
    <row r="71" spans="1:31" ht="18.75" customHeight="1">
      <c r="A71" s="90" t="s">
        <v>91</v>
      </c>
      <c r="B71" s="78">
        <v>97.829275447345282</v>
      </c>
      <c r="C71" s="78">
        <v>99.429944671100429</v>
      </c>
      <c r="D71" s="78">
        <v>93.347780073577582</v>
      </c>
      <c r="E71" s="78">
        <v>90.983463120132996</v>
      </c>
      <c r="F71" s="78">
        <v>96.173745638310677</v>
      </c>
      <c r="G71" s="78">
        <v>90.835513407455863</v>
      </c>
      <c r="H71" s="78">
        <v>85.88225819441088</v>
      </c>
      <c r="I71" s="78">
        <v>89.776197286537069</v>
      </c>
      <c r="J71" s="78">
        <v>98.474428898901266</v>
      </c>
      <c r="K71" s="78">
        <v>94.841071725744712</v>
      </c>
      <c r="L71" s="78">
        <v>97.659970238095227</v>
      </c>
      <c r="M71" s="78">
        <v>99.591300540067138</v>
      </c>
      <c r="N71" s="78">
        <v>102.67084812351379</v>
      </c>
      <c r="O71" s="78">
        <v>105.01908899420749</v>
      </c>
      <c r="P71" s="78">
        <v>105.50670514343916</v>
      </c>
      <c r="Q71" s="78">
        <v>102.976286758759</v>
      </c>
      <c r="R71" s="78">
        <v>100</v>
      </c>
      <c r="S71" s="78">
        <v>98.039538714991764</v>
      </c>
      <c r="T71" s="78">
        <v>99.961883641151829</v>
      </c>
      <c r="U71" s="88"/>
      <c r="V71" s="69">
        <v>0.11987778236530744</v>
      </c>
      <c r="W71" s="69">
        <v>-1.4725217045108763</v>
      </c>
      <c r="X71" s="69">
        <v>1.4593749508543308</v>
      </c>
      <c r="Y71" s="69">
        <v>0.29163939083169943</v>
      </c>
      <c r="Z71" s="69"/>
      <c r="AA71" s="69"/>
      <c r="AB71" s="69"/>
      <c r="AC71" s="69"/>
      <c r="AD71" s="69"/>
      <c r="AE71" s="69">
        <v>1.9607853641054602</v>
      </c>
    </row>
    <row r="72" spans="1:31" ht="18.75" customHeight="1">
      <c r="A72" s="91" t="s">
        <v>92</v>
      </c>
      <c r="B72" s="78">
        <v>143.58974358974359</v>
      </c>
      <c r="C72" s="78">
        <v>128.7179487179487</v>
      </c>
      <c r="D72" s="78">
        <v>123.18181818181817</v>
      </c>
      <c r="E72" s="78">
        <v>117.48582230623819</v>
      </c>
      <c r="F72" s="78">
        <v>114.68189233278956</v>
      </c>
      <c r="G72" s="78">
        <v>107.37833594976452</v>
      </c>
      <c r="H72" s="78">
        <v>87.743190661478593</v>
      </c>
      <c r="I72" s="78">
        <v>78.983050847457619</v>
      </c>
      <c r="J72" s="78">
        <v>77.622377622377641</v>
      </c>
      <c r="K72" s="78">
        <v>84.586466165413526</v>
      </c>
      <c r="L72" s="78">
        <v>86.260869565217391</v>
      </c>
      <c r="M72" s="78">
        <v>87.052810902896084</v>
      </c>
      <c r="N72" s="78">
        <v>93.115318416523237</v>
      </c>
      <c r="O72" s="78">
        <v>96.749521988527704</v>
      </c>
      <c r="P72" s="78">
        <v>101.69851380042462</v>
      </c>
      <c r="Q72" s="78">
        <v>103.71134020618558</v>
      </c>
      <c r="R72" s="78">
        <v>100</v>
      </c>
      <c r="S72" s="78">
        <v>99.783080260303663</v>
      </c>
      <c r="T72" s="78">
        <v>106.22317596566523</v>
      </c>
      <c r="U72" s="88"/>
      <c r="V72" s="69">
        <v>-1.6606014242124711</v>
      </c>
      <c r="W72" s="69">
        <v>-5.6463620144066144</v>
      </c>
      <c r="X72" s="69">
        <v>-4.2851258866676183</v>
      </c>
      <c r="Y72" s="69">
        <v>2.6362276382666749</v>
      </c>
      <c r="Z72" s="69"/>
      <c r="AA72" s="69"/>
      <c r="AB72" s="69"/>
      <c r="AC72" s="69"/>
      <c r="AD72" s="69"/>
      <c r="AE72" s="69">
        <v>6.4540959134167064</v>
      </c>
    </row>
    <row r="73" spans="1:31" ht="18.75" customHeight="1">
      <c r="A73" s="91" t="s">
        <v>93</v>
      </c>
      <c r="B73" s="78">
        <v>96.347100044729387</v>
      </c>
      <c r="C73" s="78">
        <v>98.310484100347011</v>
      </c>
      <c r="D73" s="78">
        <v>92.215693411679055</v>
      </c>
      <c r="E73" s="78">
        <v>90.027029546090034</v>
      </c>
      <c r="F73" s="78">
        <v>95.483924428239973</v>
      </c>
      <c r="G73" s="78">
        <v>90.217483286790213</v>
      </c>
      <c r="H73" s="78">
        <v>85.707779571895827</v>
      </c>
      <c r="I73" s="78">
        <v>89.991639794577821</v>
      </c>
      <c r="J73" s="78">
        <v>98.994422505394297</v>
      </c>
      <c r="K73" s="78">
        <v>95.033211913434755</v>
      </c>
      <c r="L73" s="78">
        <v>97.884063516357372</v>
      </c>
      <c r="M73" s="78">
        <v>99.842448795858672</v>
      </c>
      <c r="N73" s="78">
        <v>102.83823477368439</v>
      </c>
      <c r="O73" s="78">
        <v>105.20390967307046</v>
      </c>
      <c r="P73" s="78">
        <v>105.62543432939542</v>
      </c>
      <c r="Q73" s="78">
        <v>102.98487706409874</v>
      </c>
      <c r="R73" s="78">
        <v>100</v>
      </c>
      <c r="S73" s="78">
        <v>98.000201999797994</v>
      </c>
      <c r="T73" s="78">
        <v>99.861790346587284</v>
      </c>
      <c r="U73" s="88"/>
      <c r="V73" s="69">
        <v>0.19925289642557242</v>
      </c>
      <c r="W73" s="69">
        <v>-1.3060770133293875</v>
      </c>
      <c r="X73" s="69">
        <v>1.6445872057786026</v>
      </c>
      <c r="Y73" s="69">
        <v>0.2503551223256073</v>
      </c>
      <c r="Z73" s="69"/>
      <c r="AA73" s="69"/>
      <c r="AB73" s="69"/>
      <c r="AC73" s="69"/>
      <c r="AD73" s="69"/>
      <c r="AE73" s="69">
        <v>1.8995760302546387</v>
      </c>
    </row>
    <row r="74" spans="1:31" ht="18.75" customHeight="1">
      <c r="A74" s="91" t="s">
        <v>94</v>
      </c>
      <c r="B74" s="78">
        <v>154.83870967741936</v>
      </c>
      <c r="C74" s="78">
        <v>138.70967741935482</v>
      </c>
      <c r="D74" s="78">
        <v>132.79569892473117</v>
      </c>
      <c r="E74" s="78">
        <v>126.88172043010751</v>
      </c>
      <c r="F74" s="78">
        <v>123.6559139784946</v>
      </c>
      <c r="G74" s="78">
        <v>116.12903225806453</v>
      </c>
      <c r="H74" s="78">
        <v>94.623655913978482</v>
      </c>
      <c r="I74" s="78">
        <v>85.164835164835168</v>
      </c>
      <c r="J74" s="78">
        <v>83.870967741935488</v>
      </c>
      <c r="K74" s="78">
        <v>91.397849462365585</v>
      </c>
      <c r="L74" s="78">
        <v>93.010752688172033</v>
      </c>
      <c r="M74" s="78">
        <v>94.285714285714278</v>
      </c>
      <c r="N74" s="78">
        <v>101.05263157894737</v>
      </c>
      <c r="O74" s="78">
        <v>96.92307692307692</v>
      </c>
      <c r="P74" s="78">
        <v>97.073170731707322</v>
      </c>
      <c r="Q74" s="78">
        <v>100</v>
      </c>
      <c r="R74" s="78">
        <v>100</v>
      </c>
      <c r="S74" s="78">
        <v>100</v>
      </c>
      <c r="T74" s="78">
        <v>100</v>
      </c>
      <c r="U74" s="88"/>
      <c r="V74" s="69">
        <v>-2.3997036218590284</v>
      </c>
      <c r="W74" s="69">
        <v>-5.5912488705098013</v>
      </c>
      <c r="X74" s="69">
        <v>-4.3426224735142789</v>
      </c>
      <c r="Y74" s="69">
        <v>0.90980225832828499</v>
      </c>
      <c r="Z74" s="69"/>
      <c r="AA74" s="69"/>
      <c r="AB74" s="69"/>
      <c r="AC74" s="69"/>
      <c r="AD74" s="69"/>
      <c r="AE74" s="69">
        <v>0</v>
      </c>
    </row>
    <row r="75" spans="1:31" ht="18.75" customHeight="1">
      <c r="A75" s="90" t="s">
        <v>95</v>
      </c>
      <c r="B75" s="78">
        <v>175.91633466135457</v>
      </c>
      <c r="C75" s="78">
        <v>143.6254980079681</v>
      </c>
      <c r="D75" s="78">
        <v>134.02390438247011</v>
      </c>
      <c r="E75" s="78">
        <v>114.800796812749</v>
      </c>
      <c r="F75" s="78">
        <v>97.509960159362549</v>
      </c>
      <c r="G75" s="78">
        <v>80.79681274900399</v>
      </c>
      <c r="H75" s="78">
        <v>99.741035856573703</v>
      </c>
      <c r="I75" s="78">
        <v>97.574236721037209</v>
      </c>
      <c r="J75" s="78">
        <v>92.701612903225794</v>
      </c>
      <c r="K75" s="78">
        <v>93.644152221558087</v>
      </c>
      <c r="L75" s="78">
        <v>92.707710699342499</v>
      </c>
      <c r="M75" s="78">
        <v>96.413628212791409</v>
      </c>
      <c r="N75" s="78">
        <v>93.929652042360061</v>
      </c>
      <c r="O75" s="78">
        <v>97.364978508689973</v>
      </c>
      <c r="P75" s="78">
        <v>99.183832102603958</v>
      </c>
      <c r="Q75" s="78">
        <v>98.284171968382495</v>
      </c>
      <c r="R75" s="78">
        <v>100</v>
      </c>
      <c r="S75" s="78">
        <v>96.128547265551589</v>
      </c>
      <c r="T75" s="78">
        <v>101.53590701535909</v>
      </c>
      <c r="U75" s="88"/>
      <c r="V75" s="69">
        <v>-3.0071684469587745</v>
      </c>
      <c r="W75" s="69">
        <v>-14.411066987816412</v>
      </c>
      <c r="X75" s="69">
        <v>2.7884519823489828</v>
      </c>
      <c r="Y75" s="69">
        <v>1.1434991775007397</v>
      </c>
      <c r="Z75" s="69"/>
      <c r="AA75" s="69"/>
      <c r="AB75" s="69"/>
      <c r="AC75" s="69"/>
      <c r="AD75" s="69"/>
      <c r="AE75" s="69">
        <v>5.6251341600636744</v>
      </c>
    </row>
    <row r="76" spans="1:31" ht="18.75" customHeight="1">
      <c r="A76" s="90" t="s">
        <v>96</v>
      </c>
      <c r="B76" s="78">
        <v>136.54610022359597</v>
      </c>
      <c r="C76" s="78">
        <v>141.29295107995566</v>
      </c>
      <c r="D76" s="78">
        <v>136.75390266299357</v>
      </c>
      <c r="E76" s="78">
        <v>146.4815232934447</v>
      </c>
      <c r="F76" s="78">
        <v>129.172382258802</v>
      </c>
      <c r="G76" s="78">
        <v>119.93364299933643</v>
      </c>
      <c r="H76" s="78">
        <v>121.70197104768134</v>
      </c>
      <c r="I76" s="78">
        <v>114.84212280263266</v>
      </c>
      <c r="J76" s="78">
        <v>109.56441668668428</v>
      </c>
      <c r="K76" s="78">
        <v>83.730143009943347</v>
      </c>
      <c r="L76" s="78">
        <v>85.220853080568716</v>
      </c>
      <c r="M76" s="78">
        <v>88.348248890141647</v>
      </c>
      <c r="N76" s="78">
        <v>83.556807645674354</v>
      </c>
      <c r="O76" s="78">
        <v>91.275272161741853</v>
      </c>
      <c r="P76" s="78">
        <v>96.987562590857706</v>
      </c>
      <c r="Q76" s="78">
        <v>98.604153122490359</v>
      </c>
      <c r="R76" s="78">
        <v>100</v>
      </c>
      <c r="S76" s="78">
        <v>107.52414844941534</v>
      </c>
      <c r="T76" s="78">
        <v>125.35242783620497</v>
      </c>
      <c r="U76" s="88"/>
      <c r="V76" s="69">
        <v>-0.4740566504552346</v>
      </c>
      <c r="W76" s="69">
        <v>-2.5611061953659031</v>
      </c>
      <c r="X76" s="69">
        <v>-6.6055711944294053</v>
      </c>
      <c r="Y76" s="69">
        <v>4.9417637460760444</v>
      </c>
      <c r="Z76" s="69"/>
      <c r="AA76" s="69"/>
      <c r="AB76" s="69"/>
      <c r="AC76" s="69"/>
      <c r="AD76" s="69"/>
      <c r="AE76" s="69">
        <v>16.580721302040288</v>
      </c>
    </row>
    <row r="77" spans="1:31" ht="18.75" customHeight="1">
      <c r="A77" s="91" t="s">
        <v>97</v>
      </c>
      <c r="B77" s="78">
        <v>138.22336169493437</v>
      </c>
      <c r="C77" s="78">
        <v>143.36470136354907</v>
      </c>
      <c r="D77" s="78">
        <v>139.25482368596141</v>
      </c>
      <c r="E77" s="78">
        <v>150.04260844864666</v>
      </c>
      <c r="F77" s="78">
        <v>130.69991359091469</v>
      </c>
      <c r="G77" s="78">
        <v>120.73111606709979</v>
      </c>
      <c r="H77" s="78">
        <v>122.86374133949192</v>
      </c>
      <c r="I77" s="78">
        <v>115.4322662325918</v>
      </c>
      <c r="J77" s="78">
        <v>109.65894410472828</v>
      </c>
      <c r="K77" s="78">
        <v>82.24259219782563</v>
      </c>
      <c r="L77" s="78">
        <v>83.885381651225714</v>
      </c>
      <c r="M77" s="78">
        <v>87.174523646853416</v>
      </c>
      <c r="N77" s="78">
        <v>81.946703850027106</v>
      </c>
      <c r="O77" s="78">
        <v>90.088655534515411</v>
      </c>
      <c r="P77" s="78">
        <v>96.292477360351469</v>
      </c>
      <c r="Q77" s="78">
        <v>98.228030110800972</v>
      </c>
      <c r="R77" s="78">
        <v>100</v>
      </c>
      <c r="S77" s="78">
        <v>108.95257088355154</v>
      </c>
      <c r="T77" s="78">
        <v>128.56032719836401</v>
      </c>
      <c r="U77" s="88"/>
      <c r="V77" s="69">
        <v>-0.40181651047043188</v>
      </c>
      <c r="W77" s="69">
        <v>-2.6698141059401492</v>
      </c>
      <c r="X77" s="69">
        <v>-7.0234528428117171</v>
      </c>
      <c r="Y77" s="69">
        <v>5.4818129483955813</v>
      </c>
      <c r="Z77" s="69"/>
      <c r="AA77" s="69"/>
      <c r="AB77" s="69"/>
      <c r="AC77" s="69"/>
      <c r="AD77" s="69"/>
      <c r="AE77" s="69">
        <v>17.996598112190693</v>
      </c>
    </row>
    <row r="78" spans="1:31" ht="18.75" customHeight="1">
      <c r="A78" s="91" t="s">
        <v>98</v>
      </c>
      <c r="B78" s="78">
        <v>125.70951585976628</v>
      </c>
      <c r="C78" s="78">
        <v>131.66368515205727</v>
      </c>
      <c r="D78" s="78">
        <v>126.97368421052633</v>
      </c>
      <c r="E78" s="78">
        <v>124.89177489177487</v>
      </c>
      <c r="F78" s="78">
        <v>126.42857142857142</v>
      </c>
      <c r="G78" s="78">
        <v>132.07885304659499</v>
      </c>
      <c r="H78" s="78">
        <v>126.73469387755101</v>
      </c>
      <c r="I78" s="78">
        <v>122.77227722772277</v>
      </c>
      <c r="J78" s="78">
        <v>119.28783382789317</v>
      </c>
      <c r="K78" s="78">
        <v>111.36363636363636</v>
      </c>
      <c r="L78" s="78">
        <v>107.92838874680307</v>
      </c>
      <c r="M78" s="78">
        <v>106.20689655172416</v>
      </c>
      <c r="N78" s="78">
        <v>105.19230769230768</v>
      </c>
      <c r="O78" s="78">
        <v>110.5263157894737</v>
      </c>
      <c r="P78" s="78">
        <v>108.34697217675941</v>
      </c>
      <c r="Q78" s="78">
        <v>104.98338870431895</v>
      </c>
      <c r="R78" s="78">
        <v>100</v>
      </c>
      <c r="S78" s="78">
        <v>103.20284697508897</v>
      </c>
      <c r="T78" s="78">
        <v>100.66225165562912</v>
      </c>
      <c r="U78" s="88"/>
      <c r="V78" s="69">
        <v>-1.2268725983278883</v>
      </c>
      <c r="W78" s="69">
        <v>0.99340786146588922</v>
      </c>
      <c r="X78" s="69">
        <v>-3.958157984734223</v>
      </c>
      <c r="Y78" s="69">
        <v>-0.86742930858701994</v>
      </c>
      <c r="Z78" s="69"/>
      <c r="AA78" s="69"/>
      <c r="AB78" s="69"/>
      <c r="AC78" s="69"/>
      <c r="AD78" s="69"/>
      <c r="AE78" s="69">
        <v>-2.4617492578214444</v>
      </c>
    </row>
    <row r="79" spans="1:31" ht="18.75" customHeight="1">
      <c r="A79" s="91" t="s">
        <v>99</v>
      </c>
      <c r="B79" s="78">
        <v>112.70182992465018</v>
      </c>
      <c r="C79" s="78">
        <v>109.04856952761146</v>
      </c>
      <c r="D79" s="78">
        <v>95.685997171145672</v>
      </c>
      <c r="E79" s="78">
        <v>91.417165668662676</v>
      </c>
      <c r="F79" s="78">
        <v>101.00692259282569</v>
      </c>
      <c r="G79" s="78">
        <v>96.842105263157904</v>
      </c>
      <c r="H79" s="78">
        <v>95.410471881060104</v>
      </c>
      <c r="I79" s="78">
        <v>96.199376947040491</v>
      </c>
      <c r="J79" s="78">
        <v>98.489822718319104</v>
      </c>
      <c r="K79" s="78">
        <v>94.415584415584405</v>
      </c>
      <c r="L79" s="78">
        <v>94.705532421177878</v>
      </c>
      <c r="M79" s="78">
        <v>96.370023419203761</v>
      </c>
      <c r="N79" s="78">
        <v>96.967995508141499</v>
      </c>
      <c r="O79" s="78">
        <v>100.21668472372698</v>
      </c>
      <c r="P79" s="78">
        <v>102.62438490978678</v>
      </c>
      <c r="Q79" s="78">
        <v>101.85185185185186</v>
      </c>
      <c r="R79" s="78">
        <v>100</v>
      </c>
      <c r="S79" s="78">
        <v>91.81677817807514</v>
      </c>
      <c r="T79" s="78">
        <v>91.746538871139506</v>
      </c>
      <c r="U79" s="88"/>
      <c r="V79" s="69">
        <v>-1.1363601787274469</v>
      </c>
      <c r="W79" s="69">
        <v>-2.9877335586519171</v>
      </c>
      <c r="X79" s="69">
        <v>-0.44519510455824918</v>
      </c>
      <c r="Y79" s="69">
        <v>-0.39599705850592581</v>
      </c>
      <c r="Z79" s="69"/>
      <c r="AA79" s="69"/>
      <c r="AB79" s="69"/>
      <c r="AC79" s="69"/>
      <c r="AD79" s="69"/>
      <c r="AE79" s="69">
        <v>-7.6499424538080424E-2</v>
      </c>
    </row>
    <row r="80" spans="1:31" ht="18.75" customHeight="1">
      <c r="A80" s="92" t="s">
        <v>100</v>
      </c>
      <c r="B80" s="79">
        <v>119.81167926360681</v>
      </c>
      <c r="C80" s="79">
        <v>114.10418695228822</v>
      </c>
      <c r="D80" s="79">
        <v>103.12816872845264</v>
      </c>
      <c r="E80" s="79">
        <v>103.74896133730876</v>
      </c>
      <c r="F80" s="79">
        <v>112.30897593535923</v>
      </c>
      <c r="G80" s="79">
        <v>102.72236658005195</v>
      </c>
      <c r="H80" s="79">
        <v>101.85552525002066</v>
      </c>
      <c r="I80" s="79">
        <v>103.22208945032433</v>
      </c>
      <c r="J80" s="79">
        <v>104.9794385839442</v>
      </c>
      <c r="K80" s="79">
        <v>104.90816552334587</v>
      </c>
      <c r="L80" s="79">
        <v>99.91393137983647</v>
      </c>
      <c r="M80" s="79">
        <v>102.09590100541375</v>
      </c>
      <c r="N80" s="79">
        <v>100.44023147655055</v>
      </c>
      <c r="O80" s="79">
        <v>102.58813470139437</v>
      </c>
      <c r="P80" s="79">
        <v>101.47309349634233</v>
      </c>
      <c r="Q80" s="79">
        <v>105.4960645880485</v>
      </c>
      <c r="R80" s="79">
        <v>100</v>
      </c>
      <c r="S80" s="79">
        <v>107.93104589220131</v>
      </c>
      <c r="T80" s="79">
        <v>116.34632288309403</v>
      </c>
      <c r="U80" s="88"/>
      <c r="V80" s="75">
        <v>-0.16292205595287435</v>
      </c>
      <c r="W80" s="75">
        <v>-3.0309429983831127</v>
      </c>
      <c r="X80" s="75">
        <v>-0.55288094895563633</v>
      </c>
      <c r="Y80" s="75">
        <v>1.9215047255308315</v>
      </c>
      <c r="Z80" s="69"/>
      <c r="AA80" s="75"/>
      <c r="AB80" s="75"/>
      <c r="AC80" s="75"/>
      <c r="AD80" s="75"/>
      <c r="AE80" s="75">
        <v>7.7969011801272439</v>
      </c>
    </row>
    <row r="81" spans="1:31" ht="18.75" customHeight="1">
      <c r="A81" s="90" t="s">
        <v>101</v>
      </c>
      <c r="B81" s="78">
        <v>125.61957868649316</v>
      </c>
      <c r="C81" s="78">
        <v>119.78389894993151</v>
      </c>
      <c r="D81" s="78">
        <v>109.82539682539682</v>
      </c>
      <c r="E81" s="78">
        <v>121.9387755102041</v>
      </c>
      <c r="F81" s="78">
        <v>126.25101214574899</v>
      </c>
      <c r="G81" s="78">
        <v>109.57373271889401</v>
      </c>
      <c r="H81" s="78">
        <v>112.86949787014329</v>
      </c>
      <c r="I81" s="78">
        <v>115.62082777036049</v>
      </c>
      <c r="J81" s="78">
        <v>115.84114234716642</v>
      </c>
      <c r="K81" s="78">
        <v>125.23637374860957</v>
      </c>
      <c r="L81" s="78">
        <v>110.00465874679712</v>
      </c>
      <c r="M81" s="78">
        <v>113.14125087842586</v>
      </c>
      <c r="N81" s="78">
        <v>106.41471904525113</v>
      </c>
      <c r="O81" s="78">
        <v>107.61377400934418</v>
      </c>
      <c r="P81" s="78">
        <v>101.65942658557776</v>
      </c>
      <c r="Q81" s="78">
        <v>113.43511450381681</v>
      </c>
      <c r="R81" s="78">
        <v>100</v>
      </c>
      <c r="S81" s="78">
        <v>104.38569206842925</v>
      </c>
      <c r="T81" s="78">
        <v>106.01729521979341</v>
      </c>
      <c r="U81" s="88"/>
      <c r="V81" s="69">
        <v>-0.93810474938691435</v>
      </c>
      <c r="W81" s="69">
        <v>-2.6961946851016605</v>
      </c>
      <c r="X81" s="69">
        <v>7.8531546346649606E-2</v>
      </c>
      <c r="Y81" s="69">
        <v>-0.46044262134807834</v>
      </c>
      <c r="Z81" s="69"/>
      <c r="AA81" s="69"/>
      <c r="AB81" s="69"/>
      <c r="AC81" s="69"/>
      <c r="AD81" s="69"/>
      <c r="AE81" s="69">
        <v>1.5630524826089915</v>
      </c>
    </row>
    <row r="82" spans="1:31" ht="18.75" customHeight="1">
      <c r="A82" s="90" t="s">
        <v>102</v>
      </c>
      <c r="B82" s="78">
        <v>113.72053872053873</v>
      </c>
      <c r="C82" s="78">
        <v>108.23251286330135</v>
      </c>
      <c r="D82" s="78">
        <v>97.106062798437279</v>
      </c>
      <c r="E82" s="78">
        <v>93.640873655047997</v>
      </c>
      <c r="F82" s="78">
        <v>103.43242771539937</v>
      </c>
      <c r="G82" s="78">
        <v>97.69421138407678</v>
      </c>
      <c r="H82" s="78">
        <v>94.920615972305129</v>
      </c>
      <c r="I82" s="78">
        <v>95.708780943484356</v>
      </c>
      <c r="J82" s="78">
        <v>98.069594552383336</v>
      </c>
      <c r="K82" s="78">
        <v>93.659189395870513</v>
      </c>
      <c r="L82" s="78">
        <v>93.837094046994352</v>
      </c>
      <c r="M82" s="78">
        <v>95.526646125756017</v>
      </c>
      <c r="N82" s="78">
        <v>96.680406705138779</v>
      </c>
      <c r="O82" s="78">
        <v>99.406433833271507</v>
      </c>
      <c r="P82" s="78">
        <v>101.31272036886358</v>
      </c>
      <c r="Q82" s="78">
        <v>101.08707013692901</v>
      </c>
      <c r="R82" s="78">
        <v>100</v>
      </c>
      <c r="S82" s="78">
        <v>109.59276897657692</v>
      </c>
      <c r="T82" s="78">
        <v>120.24764426446539</v>
      </c>
      <c r="U82" s="88"/>
      <c r="V82" s="69">
        <v>0.31053279307891035</v>
      </c>
      <c r="W82" s="69">
        <v>-2.9923498552718919</v>
      </c>
      <c r="X82" s="69">
        <v>-0.80240483997399137</v>
      </c>
      <c r="Y82" s="69">
        <v>3.148461187314866</v>
      </c>
      <c r="Z82" s="69"/>
      <c r="AA82" s="69"/>
      <c r="AB82" s="69"/>
      <c r="AC82" s="69"/>
      <c r="AD82" s="69"/>
      <c r="AE82" s="69">
        <v>9.7222429795215053</v>
      </c>
    </row>
    <row r="83" spans="1:31" ht="18.75" customHeight="1">
      <c r="A83" s="92" t="s">
        <v>103</v>
      </c>
      <c r="B83" s="79">
        <v>102.05292702485966</v>
      </c>
      <c r="C83" s="79">
        <v>98.9844797853995</v>
      </c>
      <c r="D83" s="79">
        <v>89.818688981868902</v>
      </c>
      <c r="E83" s="79">
        <v>87.648148148148138</v>
      </c>
      <c r="F83" s="79">
        <v>96.635015825420624</v>
      </c>
      <c r="G83" s="79">
        <v>92.963615964096817</v>
      </c>
      <c r="H83" s="79">
        <v>91.84240640837011</v>
      </c>
      <c r="I83" s="79">
        <v>92.899800928998005</v>
      </c>
      <c r="J83" s="79">
        <v>95.285664213109001</v>
      </c>
      <c r="K83" s="79">
        <v>92.441248684672033</v>
      </c>
      <c r="L83" s="79">
        <v>92.982731554160111</v>
      </c>
      <c r="M83" s="79">
        <v>94.984520123839005</v>
      </c>
      <c r="N83" s="79">
        <v>96.497549726145877</v>
      </c>
      <c r="O83" s="79">
        <v>98.651564185544771</v>
      </c>
      <c r="P83" s="79">
        <v>100.082349711776</v>
      </c>
      <c r="Q83" s="79">
        <v>100.53505281931679</v>
      </c>
      <c r="R83" s="79">
        <v>100</v>
      </c>
      <c r="S83" s="79">
        <v>101.31529024914634</v>
      </c>
      <c r="T83" s="79">
        <v>109.35678944474985</v>
      </c>
      <c r="U83" s="88"/>
      <c r="V83" s="75">
        <v>0.38476200021666518</v>
      </c>
      <c r="W83" s="75">
        <v>-1.8483717637152952</v>
      </c>
      <c r="X83" s="75">
        <v>4.1121502872165649E-3</v>
      </c>
      <c r="Y83" s="75">
        <v>2.0482194276118415</v>
      </c>
      <c r="Z83" s="69"/>
      <c r="AA83" s="75"/>
      <c r="AB83" s="75"/>
      <c r="AC83" s="75"/>
      <c r="AD83" s="75"/>
      <c r="AE83" s="75">
        <v>7.9371032504851975</v>
      </c>
    </row>
    <row r="84" spans="1:31">
      <c r="A84" s="222" t="s">
        <v>32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1:31">
      <c r="A85" s="306" t="s">
        <v>177</v>
      </c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222"/>
      <c r="R85" s="222"/>
      <c r="S85" s="222"/>
      <c r="T85" s="232"/>
    </row>
    <row r="86" spans="1:31">
      <c r="A86" s="232" t="s">
        <v>178</v>
      </c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70"/>
      <c r="R86" s="70"/>
      <c r="S86" s="70"/>
      <c r="T86" s="70"/>
      <c r="W86" s="70"/>
      <c r="X86" s="70"/>
      <c r="Y86" s="70"/>
      <c r="Z86" s="70"/>
    </row>
    <row r="87" spans="1:31">
      <c r="B87" s="222"/>
      <c r="C87" s="222"/>
      <c r="D87" s="222"/>
      <c r="E87" s="222"/>
      <c r="F87" s="70"/>
      <c r="G87" s="70"/>
      <c r="H87" s="80"/>
      <c r="I87" s="80"/>
      <c r="J87" s="80"/>
      <c r="K87" s="80"/>
      <c r="L87" s="70"/>
      <c r="M87" s="70"/>
      <c r="N87" s="70"/>
      <c r="O87" s="70"/>
      <c r="P87" s="70"/>
      <c r="Q87" s="70"/>
      <c r="R87" s="70"/>
      <c r="S87" s="70"/>
      <c r="T87" s="70"/>
      <c r="W87" s="70"/>
      <c r="X87" s="70"/>
      <c r="Y87" s="70"/>
      <c r="Z87" s="70"/>
    </row>
    <row r="88" spans="1:31">
      <c r="B88" s="69"/>
      <c r="C88" s="69"/>
      <c r="D88" s="69"/>
      <c r="E88" s="69"/>
      <c r="F88" s="70"/>
      <c r="G88" s="70"/>
      <c r="H88" s="80"/>
      <c r="I88" s="80"/>
      <c r="J88" s="80"/>
      <c r="K88" s="80"/>
      <c r="L88" s="70"/>
      <c r="M88" s="70"/>
      <c r="N88" s="70"/>
      <c r="O88" s="70"/>
      <c r="P88" s="70"/>
      <c r="Q88" s="70"/>
      <c r="R88" s="70"/>
      <c r="S88" s="70"/>
      <c r="T88" s="70"/>
      <c r="W88" s="70"/>
      <c r="X88" s="70"/>
      <c r="Y88" s="70"/>
      <c r="Z88" s="70"/>
    </row>
    <row r="89" spans="1:31">
      <c r="B89" s="69"/>
      <c r="C89" s="69"/>
      <c r="D89" s="69"/>
      <c r="E89" s="69"/>
      <c r="F89" s="70"/>
      <c r="G89" s="70"/>
      <c r="H89" s="80"/>
      <c r="I89" s="80"/>
      <c r="J89" s="80"/>
      <c r="K89" s="80"/>
      <c r="L89" s="70"/>
      <c r="M89" s="70"/>
      <c r="N89" s="70"/>
      <c r="O89" s="70"/>
      <c r="P89" s="70"/>
      <c r="Q89" s="70"/>
      <c r="R89" s="70"/>
      <c r="S89" s="70"/>
      <c r="T89" s="70"/>
      <c r="W89" s="70"/>
      <c r="X89" s="70"/>
      <c r="Y89" s="70"/>
      <c r="Z89" s="70"/>
    </row>
    <row r="90" spans="1:31">
      <c r="B90" s="69"/>
      <c r="C90" s="69"/>
      <c r="D90" s="69"/>
      <c r="E90" s="69"/>
      <c r="F90" s="70"/>
      <c r="G90" s="70"/>
      <c r="H90" s="80"/>
      <c r="I90" s="80"/>
      <c r="J90" s="80"/>
      <c r="K90" s="80"/>
      <c r="L90" s="70"/>
      <c r="M90" s="70"/>
      <c r="N90" s="70"/>
      <c r="O90" s="70"/>
      <c r="P90" s="70"/>
      <c r="Q90" s="70"/>
      <c r="R90" s="70"/>
      <c r="S90" s="70"/>
      <c r="T90" s="70"/>
      <c r="W90" s="70"/>
      <c r="X90" s="70"/>
      <c r="Y90" s="70"/>
      <c r="Z90" s="70"/>
    </row>
    <row r="91" spans="1:31">
      <c r="B91" s="69"/>
      <c r="C91" s="69"/>
      <c r="D91" s="69"/>
      <c r="E91" s="69"/>
      <c r="F91" s="70"/>
      <c r="G91" s="70"/>
      <c r="H91" s="80"/>
      <c r="I91" s="80"/>
      <c r="J91" s="80"/>
      <c r="K91" s="80"/>
      <c r="L91" s="70"/>
      <c r="M91" s="70"/>
      <c r="N91" s="70"/>
      <c r="O91" s="70"/>
      <c r="P91" s="70"/>
      <c r="Q91" s="70"/>
      <c r="R91" s="70"/>
      <c r="S91" s="70"/>
      <c r="T91" s="70"/>
      <c r="W91" s="70"/>
      <c r="X91" s="70"/>
      <c r="Y91" s="70"/>
      <c r="Z91" s="70"/>
    </row>
    <row r="92" spans="1:31">
      <c r="B92" s="69"/>
      <c r="C92" s="69"/>
      <c r="D92" s="69"/>
      <c r="E92" s="69"/>
      <c r="F92" s="70"/>
      <c r="G92" s="70"/>
      <c r="H92" s="80"/>
      <c r="I92" s="80"/>
      <c r="J92" s="80"/>
      <c r="K92" s="80"/>
      <c r="L92" s="70"/>
      <c r="M92" s="70"/>
      <c r="N92" s="70"/>
      <c r="O92" s="70"/>
      <c r="P92" s="70"/>
      <c r="Q92" s="70"/>
      <c r="R92" s="70"/>
      <c r="S92" s="70"/>
      <c r="T92" s="70"/>
      <c r="W92" s="70"/>
      <c r="X92" s="70"/>
      <c r="Y92" s="70"/>
      <c r="Z92" s="70"/>
    </row>
    <row r="93" spans="1:31">
      <c r="B93" s="69"/>
      <c r="C93" s="69"/>
      <c r="D93" s="69"/>
      <c r="E93" s="69"/>
      <c r="F93" s="70"/>
      <c r="G93" s="70"/>
      <c r="H93" s="80"/>
      <c r="I93" s="80"/>
      <c r="J93" s="80"/>
      <c r="K93" s="80"/>
      <c r="L93" s="70"/>
      <c r="M93" s="70"/>
      <c r="N93" s="70"/>
      <c r="O93" s="70"/>
      <c r="P93" s="70"/>
      <c r="Q93" s="70"/>
      <c r="R93" s="70"/>
      <c r="S93" s="70"/>
      <c r="T93" s="70"/>
      <c r="W93" s="70"/>
      <c r="X93" s="70"/>
      <c r="Y93" s="70"/>
      <c r="Z93" s="70"/>
    </row>
    <row r="94" spans="1:31">
      <c r="B94" s="69"/>
      <c r="C94" s="69"/>
      <c r="D94" s="69"/>
      <c r="E94" s="69"/>
      <c r="F94" s="70"/>
      <c r="G94" s="70"/>
      <c r="H94" s="80"/>
      <c r="I94" s="80"/>
      <c r="J94" s="80"/>
      <c r="K94" s="80"/>
      <c r="L94" s="70"/>
      <c r="M94" s="70"/>
      <c r="N94" s="70"/>
      <c r="O94" s="70"/>
      <c r="P94" s="70"/>
      <c r="Q94" s="70"/>
      <c r="R94" s="70"/>
      <c r="S94" s="70"/>
      <c r="T94" s="70"/>
      <c r="W94" s="70"/>
      <c r="X94" s="70"/>
      <c r="Y94" s="70"/>
      <c r="Z94" s="70"/>
    </row>
    <row r="95" spans="1:31">
      <c r="B95" s="69"/>
      <c r="C95" s="69"/>
      <c r="D95" s="69"/>
      <c r="E95" s="69"/>
      <c r="F95" s="70"/>
      <c r="G95" s="70"/>
      <c r="H95" s="80"/>
      <c r="I95" s="80"/>
      <c r="J95" s="80"/>
      <c r="K95" s="80"/>
      <c r="L95" s="70"/>
      <c r="M95" s="70"/>
      <c r="N95" s="70"/>
      <c r="O95" s="70"/>
      <c r="P95" s="70"/>
      <c r="Q95" s="70"/>
      <c r="R95" s="70"/>
      <c r="S95" s="70"/>
      <c r="T95" s="70"/>
      <c r="W95" s="70"/>
      <c r="X95" s="70"/>
      <c r="Y95" s="70"/>
      <c r="Z95" s="70"/>
    </row>
    <row r="96" spans="1:31">
      <c r="B96" s="69"/>
      <c r="C96" s="69"/>
      <c r="D96" s="69"/>
      <c r="E96" s="69"/>
      <c r="F96" s="70"/>
      <c r="G96" s="70"/>
      <c r="H96" s="80"/>
      <c r="I96" s="80"/>
      <c r="J96" s="80"/>
      <c r="K96" s="80"/>
      <c r="L96" s="70"/>
      <c r="M96" s="70"/>
      <c r="N96" s="70"/>
      <c r="O96" s="70"/>
      <c r="P96" s="70"/>
      <c r="Q96" s="70"/>
      <c r="R96" s="70"/>
      <c r="S96" s="70"/>
      <c r="T96" s="70"/>
      <c r="W96" s="70"/>
      <c r="X96" s="70"/>
      <c r="Y96" s="70"/>
      <c r="Z96" s="70"/>
    </row>
    <row r="97" spans="2:26">
      <c r="B97" s="69"/>
      <c r="C97" s="69"/>
      <c r="D97" s="69"/>
      <c r="E97" s="69"/>
      <c r="F97" s="70"/>
      <c r="G97" s="70"/>
      <c r="H97" s="80"/>
      <c r="I97" s="80"/>
      <c r="J97" s="80"/>
      <c r="K97" s="80"/>
      <c r="L97" s="70"/>
      <c r="M97" s="70"/>
      <c r="N97" s="70"/>
      <c r="O97" s="70"/>
      <c r="P97" s="70"/>
      <c r="Q97" s="70"/>
      <c r="R97" s="70"/>
      <c r="S97" s="70"/>
      <c r="T97" s="70"/>
      <c r="W97" s="70"/>
      <c r="X97" s="70"/>
      <c r="Y97" s="70"/>
      <c r="Z97" s="70"/>
    </row>
    <row r="98" spans="2:26">
      <c r="B98" s="69"/>
      <c r="C98" s="69"/>
      <c r="D98" s="69"/>
      <c r="E98" s="69"/>
      <c r="F98" s="70"/>
      <c r="G98" s="70"/>
      <c r="H98" s="80"/>
      <c r="I98" s="80"/>
      <c r="J98" s="80"/>
      <c r="K98" s="80"/>
      <c r="L98" s="70"/>
      <c r="M98" s="70"/>
      <c r="N98" s="70"/>
      <c r="O98" s="70"/>
      <c r="P98" s="70"/>
      <c r="Q98" s="70"/>
      <c r="R98" s="70"/>
      <c r="S98" s="70"/>
      <c r="T98" s="70"/>
      <c r="W98" s="70"/>
      <c r="X98" s="70"/>
      <c r="Y98" s="70"/>
      <c r="Z98" s="70"/>
    </row>
    <row r="99" spans="2:26">
      <c r="B99" s="69"/>
      <c r="C99" s="69"/>
      <c r="D99" s="69"/>
      <c r="E99" s="69"/>
      <c r="F99" s="70"/>
      <c r="G99" s="70"/>
      <c r="H99" s="80"/>
      <c r="I99" s="80"/>
      <c r="J99" s="80"/>
      <c r="K99" s="80"/>
      <c r="L99" s="70"/>
      <c r="M99" s="70"/>
      <c r="N99" s="70"/>
      <c r="O99" s="70"/>
      <c r="P99" s="70"/>
      <c r="Q99" s="70"/>
      <c r="R99" s="70"/>
      <c r="S99" s="70"/>
      <c r="T99" s="70"/>
      <c r="W99" s="70"/>
      <c r="X99" s="70"/>
      <c r="Y99" s="70"/>
      <c r="Z99" s="70"/>
    </row>
    <row r="100" spans="2:26">
      <c r="B100" s="69"/>
      <c r="C100" s="69"/>
      <c r="D100" s="69"/>
      <c r="E100" s="69"/>
      <c r="F100" s="70"/>
      <c r="G100" s="70"/>
      <c r="H100" s="80"/>
      <c r="I100" s="80"/>
      <c r="J100" s="80"/>
      <c r="K100" s="80"/>
      <c r="L100" s="70"/>
      <c r="M100" s="70"/>
      <c r="N100" s="70"/>
      <c r="O100" s="70"/>
      <c r="P100" s="70"/>
      <c r="Q100" s="70"/>
      <c r="R100" s="70"/>
      <c r="S100" s="70"/>
      <c r="T100" s="70"/>
      <c r="W100" s="70"/>
      <c r="X100" s="70"/>
      <c r="Y100" s="70"/>
      <c r="Z100" s="70"/>
    </row>
    <row r="101" spans="2:26">
      <c r="B101" s="69"/>
      <c r="C101" s="69"/>
      <c r="D101" s="69"/>
      <c r="E101" s="69"/>
      <c r="F101" s="70"/>
      <c r="G101" s="70"/>
      <c r="H101" s="80"/>
      <c r="I101" s="80"/>
      <c r="J101" s="80"/>
      <c r="K101" s="80"/>
      <c r="L101" s="70"/>
      <c r="M101" s="70"/>
      <c r="N101" s="70"/>
      <c r="O101" s="70"/>
      <c r="P101" s="70"/>
      <c r="Q101" s="70"/>
      <c r="R101" s="70"/>
      <c r="S101" s="70"/>
      <c r="T101" s="70"/>
      <c r="W101" s="70"/>
      <c r="X101" s="70"/>
      <c r="Y101" s="70"/>
      <c r="Z101" s="70"/>
    </row>
    <row r="102" spans="2:26">
      <c r="B102" s="69"/>
      <c r="C102" s="69"/>
      <c r="D102" s="69"/>
      <c r="E102" s="69"/>
      <c r="F102" s="70"/>
      <c r="G102" s="70"/>
      <c r="H102" s="80"/>
      <c r="I102" s="80"/>
      <c r="J102" s="80"/>
      <c r="K102" s="80"/>
      <c r="L102" s="70"/>
      <c r="M102" s="70"/>
      <c r="N102" s="70"/>
      <c r="O102" s="70"/>
      <c r="P102" s="70"/>
      <c r="Q102" s="70"/>
      <c r="R102" s="70"/>
      <c r="S102" s="70"/>
      <c r="T102" s="70"/>
      <c r="W102" s="70"/>
      <c r="X102" s="70"/>
      <c r="Y102" s="70"/>
      <c r="Z102" s="70"/>
    </row>
    <row r="103" spans="2:26">
      <c r="B103" s="69"/>
      <c r="C103" s="69"/>
      <c r="D103" s="69"/>
      <c r="E103" s="69"/>
      <c r="F103" s="70"/>
      <c r="G103" s="70"/>
      <c r="H103" s="80"/>
      <c r="I103" s="80"/>
      <c r="J103" s="80"/>
      <c r="K103" s="80"/>
      <c r="L103" s="70"/>
      <c r="M103" s="70"/>
      <c r="N103" s="70"/>
      <c r="O103" s="70"/>
      <c r="P103" s="70"/>
      <c r="Q103" s="70"/>
      <c r="R103" s="70"/>
      <c r="S103" s="70"/>
      <c r="T103" s="70"/>
      <c r="W103" s="70"/>
      <c r="X103" s="70"/>
      <c r="Y103" s="70"/>
      <c r="Z103" s="70"/>
    </row>
    <row r="104" spans="2:26">
      <c r="B104" s="69"/>
      <c r="C104" s="69"/>
      <c r="D104" s="69"/>
      <c r="E104" s="69"/>
      <c r="F104" s="70"/>
      <c r="G104" s="70"/>
      <c r="H104" s="80"/>
      <c r="I104" s="80"/>
      <c r="J104" s="80"/>
      <c r="K104" s="80"/>
      <c r="L104" s="70"/>
      <c r="M104" s="70"/>
      <c r="N104" s="70"/>
      <c r="O104" s="70"/>
      <c r="P104" s="70"/>
      <c r="Q104" s="70"/>
      <c r="R104" s="70"/>
      <c r="S104" s="70"/>
      <c r="T104" s="70"/>
      <c r="W104" s="70"/>
      <c r="X104" s="70"/>
      <c r="Y104" s="70"/>
      <c r="Z104" s="70"/>
    </row>
    <row r="105" spans="2:26">
      <c r="B105" s="69"/>
      <c r="C105" s="69"/>
      <c r="D105" s="69"/>
      <c r="E105" s="69"/>
      <c r="F105" s="70"/>
      <c r="G105" s="70"/>
      <c r="H105" s="80"/>
      <c r="I105" s="80"/>
      <c r="J105" s="80"/>
      <c r="K105" s="80"/>
      <c r="L105" s="70"/>
      <c r="M105" s="70"/>
      <c r="N105" s="70"/>
      <c r="O105" s="70"/>
      <c r="P105" s="70"/>
      <c r="Q105" s="70"/>
      <c r="R105" s="70"/>
      <c r="S105" s="70"/>
      <c r="T105" s="70"/>
      <c r="W105" s="70"/>
      <c r="X105" s="70"/>
      <c r="Y105" s="70"/>
      <c r="Z105" s="70"/>
    </row>
    <row r="106" spans="2:26">
      <c r="B106" s="69"/>
      <c r="C106" s="69"/>
      <c r="D106" s="69"/>
      <c r="E106" s="69"/>
      <c r="F106" s="70"/>
      <c r="G106" s="70"/>
      <c r="H106" s="80"/>
      <c r="I106" s="80"/>
      <c r="J106" s="80"/>
      <c r="K106" s="80"/>
      <c r="L106" s="70"/>
      <c r="M106" s="70"/>
      <c r="N106" s="70"/>
      <c r="O106" s="70"/>
      <c r="P106" s="70"/>
      <c r="Q106" s="70"/>
      <c r="R106" s="70"/>
      <c r="S106" s="70"/>
      <c r="T106" s="70"/>
      <c r="W106" s="70"/>
      <c r="X106" s="70"/>
      <c r="Y106" s="70"/>
      <c r="Z106" s="70"/>
    </row>
    <row r="107" spans="2:26">
      <c r="B107" s="69"/>
      <c r="C107" s="69"/>
      <c r="D107" s="69"/>
      <c r="E107" s="69"/>
      <c r="F107" s="70"/>
      <c r="G107" s="70"/>
      <c r="H107" s="80"/>
      <c r="I107" s="80"/>
      <c r="J107" s="80"/>
      <c r="K107" s="80"/>
      <c r="L107" s="70"/>
      <c r="M107" s="70"/>
      <c r="N107" s="70"/>
      <c r="O107" s="70"/>
      <c r="P107" s="70"/>
      <c r="Q107" s="70"/>
      <c r="R107" s="70"/>
      <c r="S107" s="70"/>
      <c r="T107" s="70"/>
      <c r="W107" s="70"/>
      <c r="X107" s="70"/>
      <c r="Y107" s="70"/>
      <c r="Z107" s="70"/>
    </row>
    <row r="108" spans="2:26">
      <c r="B108" s="93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</row>
    <row r="109" spans="2:26">
      <c r="B109" s="93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</row>
    <row r="110" spans="2:26">
      <c r="B110" s="93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</row>
    <row r="111" spans="2:26">
      <c r="B111" s="93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</row>
    <row r="112" spans="2:26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</row>
    <row r="113" spans="2:20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</row>
    <row r="114" spans="2:20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</row>
    <row r="115" spans="2:20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</row>
    <row r="116" spans="2:20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</row>
    <row r="117" spans="2:20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</row>
    <row r="118" spans="2:20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</row>
    <row r="119" spans="2:20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</row>
    <row r="120" spans="2:20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</row>
    <row r="121" spans="2:20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</row>
    <row r="122" spans="2:20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</row>
    <row r="123" spans="2:20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</row>
    <row r="124" spans="2:20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</row>
    <row r="125" spans="2:20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</row>
    <row r="126" spans="2:20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</row>
    <row r="127" spans="2:20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</row>
    <row r="128" spans="2:20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</row>
  </sheetData>
  <mergeCells count="70">
    <mergeCell ref="Q62:Q63"/>
    <mergeCell ref="R62:R63"/>
    <mergeCell ref="S62:S63"/>
    <mergeCell ref="V62:Y62"/>
    <mergeCell ref="AA62:AE62"/>
    <mergeCell ref="T62:T63"/>
    <mergeCell ref="A85:P85"/>
    <mergeCell ref="K62:K63"/>
    <mergeCell ref="L62:L63"/>
    <mergeCell ref="M62:M63"/>
    <mergeCell ref="N62:N63"/>
    <mergeCell ref="O62:O63"/>
    <mergeCell ref="P62:P63"/>
    <mergeCell ref="A61:P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Q35:Q36"/>
    <mergeCell ref="R35:R36"/>
    <mergeCell ref="S35:S36"/>
    <mergeCell ref="V35:Y35"/>
    <mergeCell ref="AA35:AE35"/>
    <mergeCell ref="T35:T36"/>
    <mergeCell ref="A58:P58"/>
    <mergeCell ref="K35:K36"/>
    <mergeCell ref="L35:L36"/>
    <mergeCell ref="M35:M36"/>
    <mergeCell ref="N35:N36"/>
    <mergeCell ref="O35:O36"/>
    <mergeCell ref="P35:P36"/>
    <mergeCell ref="A34:P3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A31:P31"/>
    <mergeCell ref="K8:K9"/>
    <mergeCell ref="L8:L9"/>
    <mergeCell ref="M8:M9"/>
    <mergeCell ref="N8:N9"/>
    <mergeCell ref="O8:O9"/>
    <mergeCell ref="P8:P9"/>
    <mergeCell ref="G8:G9"/>
    <mergeCell ref="H8:H9"/>
    <mergeCell ref="I8:I9"/>
    <mergeCell ref="J8:J9"/>
    <mergeCell ref="F8:F9"/>
    <mergeCell ref="A1:AB1"/>
    <mergeCell ref="A7:D7"/>
    <mergeCell ref="B8:B9"/>
    <mergeCell ref="C8:C9"/>
    <mergeCell ref="D8:D9"/>
    <mergeCell ref="E8:E9"/>
    <mergeCell ref="Q8:Q9"/>
    <mergeCell ref="R8:R9"/>
    <mergeCell ref="S8:S9"/>
    <mergeCell ref="V8:Y8"/>
    <mergeCell ref="AA8:AE8"/>
    <mergeCell ref="T8:T9"/>
  </mergeCells>
  <hyperlinks>
    <hyperlink ref="A3" location="Evolução_da_produção_silvícola_preços_correntes__milhões_de_euros" display="Evolução da produção silvícola preços correntes (milhões de euros)"/>
    <hyperlink ref="A4" location="Evolução_da_produção_silvícola_preços_constantes_2016__milhões_de_euros" display="Evolução da produção silvícola preços constantes 2016 (milhões de euros)"/>
    <hyperlink ref="A5" location="Evolução_do_Índice_de_Preços_implícito_na_produção_silvícola" display="Evolução do Índice de Preços implícito na produção silvícola"/>
  </hyperlinks>
  <pageMargins left="0.70866141732283472" right="0.70866141732283472" top="0.74803149606299213" bottom="0.74803149606299213" header="0.31496062992125984" footer="0.31496062992125984"/>
  <pageSetup paperSize="9" scale="50" fitToHeight="5" orientation="landscape" r:id="rId1"/>
  <rowBreaks count="2" manualBreakCount="2">
    <brk id="33" max="30" man="1"/>
    <brk id="59" max="16383" man="1"/>
  </rowBreaks>
  <ignoredErrors>
    <ignoredError sqref="O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2"/>
  <sheetViews>
    <sheetView showGridLines="0" zoomScaleNormal="100" workbookViewId="0">
      <pane xSplit="1" ySplit="1" topLeftCell="B2" activePane="bottomRight" state="frozen"/>
      <selection activeCell="I8" sqref="I8"/>
      <selection pane="topRight" activeCell="I8" sqref="I8"/>
      <selection pane="bottomLeft" activeCell="I8" sqref="I8"/>
      <selection pane="bottomRight"/>
    </sheetView>
  </sheetViews>
  <sheetFormatPr defaultRowHeight="12.75"/>
  <cols>
    <col min="1" max="1" width="64.5703125" style="55" customWidth="1"/>
    <col min="2" max="21" width="10.5703125" style="47" customWidth="1"/>
    <col min="22" max="25" width="11.140625" style="47" customWidth="1"/>
    <col min="26" max="26" width="9.7109375" style="47" customWidth="1"/>
    <col min="27" max="32" width="7.28515625" style="47" customWidth="1"/>
    <col min="33" max="34" width="8.28515625" style="2" bestFit="1" customWidth="1"/>
    <col min="35" max="35" width="10" style="2" bestFit="1" customWidth="1"/>
    <col min="36" max="36" width="7.140625" style="2" customWidth="1"/>
    <col min="37" max="37" width="8.85546875" style="2" customWidth="1"/>
    <col min="38" max="42" width="9.140625" style="2" bestFit="1" customWidth="1"/>
    <col min="43" max="43" width="11.7109375" style="2" customWidth="1"/>
    <col min="44" max="101" width="9.140625" style="2"/>
    <col min="102" max="16384" width="9.140625" style="3"/>
  </cols>
  <sheetData>
    <row r="1" spans="1:101" ht="31.5" customHeight="1">
      <c r="A1" s="1" t="s">
        <v>222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101" s="8" customFormat="1" ht="31.5" customHeight="1">
      <c r="A2" s="4" t="s">
        <v>2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6" t="s">
        <v>3</v>
      </c>
      <c r="W2" s="94" t="s">
        <v>166</v>
      </c>
      <c r="X2" s="94" t="s">
        <v>165</v>
      </c>
      <c r="Y2" s="271" t="s">
        <v>208</v>
      </c>
      <c r="Z2" s="271" t="s">
        <v>207</v>
      </c>
      <c r="AA2" s="7"/>
      <c r="AB2" s="7"/>
      <c r="AC2" s="7"/>
      <c r="AD2" s="7"/>
      <c r="AE2" s="7"/>
      <c r="AF2" s="7"/>
      <c r="AG2" s="7"/>
      <c r="AH2" s="7"/>
      <c r="AI2" s="7"/>
      <c r="AK2" s="9"/>
      <c r="AL2" s="9"/>
      <c r="AM2" s="9"/>
      <c r="AN2" s="9"/>
      <c r="AO2" s="9"/>
      <c r="AP2" s="9"/>
      <c r="AQ2" s="10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</row>
    <row r="3" spans="1:101" s="8" customFormat="1" ht="15" customHeight="1">
      <c r="A3" s="13" t="s">
        <v>153</v>
      </c>
      <c r="B3" s="14">
        <v>15.822087</v>
      </c>
      <c r="C3" s="14">
        <v>21.367571000000002</v>
      </c>
      <c r="D3" s="14">
        <v>23.787421999999999</v>
      </c>
      <c r="E3" s="14">
        <v>24.90645</v>
      </c>
      <c r="F3" s="14">
        <v>43.772644</v>
      </c>
      <c r="G3" s="14">
        <v>44.530766</v>
      </c>
      <c r="H3" s="14">
        <v>50.179654999999997</v>
      </c>
      <c r="I3" s="14">
        <v>60.187480000000001</v>
      </c>
      <c r="J3" s="14">
        <v>48.853093999999999</v>
      </c>
      <c r="K3" s="14">
        <v>54.102769000000002</v>
      </c>
      <c r="L3" s="14">
        <v>57.765045999999998</v>
      </c>
      <c r="M3" s="14">
        <v>61.304538000000001</v>
      </c>
      <c r="N3" s="14">
        <v>54.849606000000001</v>
      </c>
      <c r="O3" s="14">
        <v>51.309462000000003</v>
      </c>
      <c r="P3" s="14">
        <v>54.445197</v>
      </c>
      <c r="Q3" s="14">
        <v>64.975834000000006</v>
      </c>
      <c r="R3" s="14">
        <v>76.839183000000006</v>
      </c>
      <c r="S3" s="14">
        <v>79.173641000000003</v>
      </c>
      <c r="T3" s="14">
        <v>78.579009999999997</v>
      </c>
      <c r="U3" s="14">
        <v>98.160495999999995</v>
      </c>
      <c r="V3" s="15">
        <f>AVERAGE(B3:U3)</f>
        <v>53.245597549999999</v>
      </c>
      <c r="W3" s="95">
        <f>(U3/B3)^(1/20)-1</f>
        <v>9.5553646690870409E-2</v>
      </c>
      <c r="X3" s="95">
        <f>(U3-B3)/B3</f>
        <v>5.2040169542741106</v>
      </c>
      <c r="Y3" s="95">
        <f>(U3/L3)^(1/10)-1</f>
        <v>5.4452842942712465E-2</v>
      </c>
      <c r="Z3" s="95">
        <f>(U3-L3)/L3</f>
        <v>0.69930611671286469</v>
      </c>
      <c r="AA3" s="14"/>
      <c r="AB3" s="14"/>
      <c r="AC3" s="14"/>
      <c r="AD3" s="14"/>
      <c r="AE3" s="14"/>
      <c r="AF3" s="7"/>
      <c r="AG3" s="7"/>
      <c r="AH3" s="7"/>
      <c r="AI3" s="7"/>
      <c r="AQ3" s="10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</row>
    <row r="4" spans="1:101" s="8" customFormat="1" ht="15" customHeight="1">
      <c r="A4" s="13" t="s">
        <v>154</v>
      </c>
      <c r="B4" s="14">
        <v>68.982050999999998</v>
      </c>
      <c r="C4" s="14">
        <v>82.182895000000002</v>
      </c>
      <c r="D4" s="14">
        <v>101.213404</v>
      </c>
      <c r="E4" s="14">
        <v>96.028756999999999</v>
      </c>
      <c r="F4" s="14">
        <v>108.03955499999999</v>
      </c>
      <c r="G4" s="14">
        <v>104.494553</v>
      </c>
      <c r="H4" s="14">
        <v>130.341252</v>
      </c>
      <c r="I4" s="14">
        <v>156.91944000000001</v>
      </c>
      <c r="J4" s="14">
        <v>188.74366499999999</v>
      </c>
      <c r="K4" s="14">
        <v>189.038927</v>
      </c>
      <c r="L4" s="14">
        <v>166.812578</v>
      </c>
      <c r="M4" s="14">
        <v>171.004098</v>
      </c>
      <c r="N4" s="14">
        <v>196.913816</v>
      </c>
      <c r="O4" s="14">
        <v>219.304317</v>
      </c>
      <c r="P4" s="14">
        <v>211.46595600000001</v>
      </c>
      <c r="Q4" s="14">
        <v>250.30924299999998</v>
      </c>
      <c r="R4" s="14">
        <v>267.88063400000004</v>
      </c>
      <c r="S4" s="14">
        <v>295.56652200000002</v>
      </c>
      <c r="T4" s="14">
        <v>295.84409700000003</v>
      </c>
      <c r="U4" s="14">
        <v>334.87496000000004</v>
      </c>
      <c r="V4" s="15">
        <f t="shared" ref="V4:V6" si="0">AVERAGE(B4:U4)</f>
        <v>181.79803600000002</v>
      </c>
      <c r="W4" s="95">
        <f t="shared" ref="W4:W12" si="1">(U4/B4)^(1/20)-1</f>
        <v>8.2199499134394616E-2</v>
      </c>
      <c r="X4" s="95">
        <f t="shared" ref="X4:X12" si="2">(U4-B4)/B4</f>
        <v>3.8545230990594934</v>
      </c>
      <c r="Y4" s="95">
        <f t="shared" ref="Y4:Y12" si="3">(U4/L4)^(1/10)-1</f>
        <v>7.2174287831716866E-2</v>
      </c>
      <c r="Z4" s="95">
        <f t="shared" ref="Z4:Z12" si="4">(U4-L4)/L4</f>
        <v>1.0074922647619535</v>
      </c>
      <c r="AA4" s="14"/>
      <c r="AB4" s="14"/>
      <c r="AC4" s="14"/>
      <c r="AD4" s="14"/>
      <c r="AE4" s="14"/>
      <c r="AF4" s="7"/>
      <c r="AG4" s="7"/>
      <c r="AH4" s="7"/>
      <c r="AI4" s="7"/>
      <c r="AQ4" s="10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</row>
    <row r="5" spans="1:101" s="8" customFormat="1" ht="15" customHeight="1">
      <c r="A5" s="13" t="s">
        <v>155</v>
      </c>
      <c r="B5" s="14">
        <v>82.623022000000006</v>
      </c>
      <c r="C5" s="14">
        <v>114.059713</v>
      </c>
      <c r="D5" s="14">
        <v>112.77373</v>
      </c>
      <c r="E5" s="14">
        <v>134.69288299999999</v>
      </c>
      <c r="F5" s="14">
        <v>137.64115899999999</v>
      </c>
      <c r="G5" s="14">
        <v>143.68822599999999</v>
      </c>
      <c r="H5" s="14">
        <v>140.90796900000001</v>
      </c>
      <c r="I5" s="14">
        <v>163.052581</v>
      </c>
      <c r="J5" s="14">
        <v>207.55328399999999</v>
      </c>
      <c r="K5" s="14">
        <v>209.157543</v>
      </c>
      <c r="L5" s="14">
        <v>270.10740600000003</v>
      </c>
      <c r="M5" s="14">
        <v>284.78657500000003</v>
      </c>
      <c r="N5" s="14">
        <v>324.81509999999997</v>
      </c>
      <c r="O5" s="14">
        <v>341.08797700000002</v>
      </c>
      <c r="P5" s="14">
        <v>435.894476</v>
      </c>
      <c r="Q5" s="14">
        <v>476.63329700000003</v>
      </c>
      <c r="R5" s="14">
        <v>493.134139</v>
      </c>
      <c r="S5" s="14">
        <v>637.35206299999993</v>
      </c>
      <c r="T5" s="14">
        <v>681.48542500000008</v>
      </c>
      <c r="U5" s="14">
        <v>745.96394799999996</v>
      </c>
      <c r="V5" s="15">
        <f t="shared" si="0"/>
        <v>306.8705258</v>
      </c>
      <c r="W5" s="95">
        <f t="shared" si="1"/>
        <v>0.11629977745376019</v>
      </c>
      <c r="X5" s="95">
        <f t="shared" si="2"/>
        <v>8.0285241321722651</v>
      </c>
      <c r="Y5" s="95">
        <f t="shared" si="3"/>
        <v>0.10692484331734176</v>
      </c>
      <c r="Z5" s="95">
        <f t="shared" si="4"/>
        <v>1.7617308205166351</v>
      </c>
      <c r="AA5" s="14"/>
      <c r="AB5" s="14"/>
      <c r="AC5" s="14"/>
      <c r="AD5" s="14"/>
      <c r="AE5" s="14"/>
      <c r="AF5" s="7"/>
      <c r="AG5" s="7"/>
      <c r="AH5" s="7"/>
      <c r="AI5" s="7"/>
      <c r="AQ5" s="10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</row>
    <row r="6" spans="1:101" s="8" customFormat="1" ht="15" customHeight="1">
      <c r="A6" s="13" t="s">
        <v>156</v>
      </c>
      <c r="B6" s="14">
        <v>131.54267300000001</v>
      </c>
      <c r="C6" s="14">
        <v>126.662796</v>
      </c>
      <c r="D6" s="14">
        <v>142.70500200000001</v>
      </c>
      <c r="E6" s="14">
        <v>154.89444399999999</v>
      </c>
      <c r="F6" s="14">
        <v>147.920759</v>
      </c>
      <c r="G6" s="14">
        <v>148.26375100000001</v>
      </c>
      <c r="H6" s="14">
        <v>175.05500799999999</v>
      </c>
      <c r="I6" s="14">
        <v>221.58637999999999</v>
      </c>
      <c r="J6" s="14">
        <v>253.86229499999999</v>
      </c>
      <c r="K6" s="14">
        <v>277.37175999999999</v>
      </c>
      <c r="L6" s="14">
        <v>285.62227799999999</v>
      </c>
      <c r="M6" s="14">
        <v>319.526456</v>
      </c>
      <c r="N6" s="14">
        <v>344.355501</v>
      </c>
      <c r="O6" s="14">
        <v>388.233833</v>
      </c>
      <c r="P6" s="14">
        <v>399.59622300000001</v>
      </c>
      <c r="Q6" s="14">
        <v>422.07253900000001</v>
      </c>
      <c r="R6" s="14">
        <v>435.652377</v>
      </c>
      <c r="S6" s="14">
        <v>457.617299</v>
      </c>
      <c r="T6" s="14">
        <v>437.02461</v>
      </c>
      <c r="U6" s="14">
        <v>433.20675799999998</v>
      </c>
      <c r="V6" s="15">
        <f t="shared" si="0"/>
        <v>285.13863710000004</v>
      </c>
      <c r="W6" s="95">
        <f t="shared" si="1"/>
        <v>6.1405730433135908E-2</v>
      </c>
      <c r="X6" s="95">
        <f t="shared" si="2"/>
        <v>2.2932792691539725</v>
      </c>
      <c r="Y6" s="95">
        <f t="shared" si="3"/>
        <v>4.253420880771519E-2</v>
      </c>
      <c r="Z6" s="95">
        <f t="shared" si="4"/>
        <v>0.51671207523945306</v>
      </c>
      <c r="AA6" s="14"/>
      <c r="AB6" s="14"/>
      <c r="AC6" s="14"/>
      <c r="AD6" s="14"/>
      <c r="AE6" s="14"/>
      <c r="AF6" s="7"/>
      <c r="AG6" s="7"/>
      <c r="AH6" s="7"/>
      <c r="AI6" s="7"/>
      <c r="AQ6" s="10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</row>
    <row r="7" spans="1:101" s="8" customFormat="1" ht="18" customHeight="1">
      <c r="A7" s="16" t="s">
        <v>4</v>
      </c>
      <c r="B7" s="17">
        <f t="shared" ref="B7:U7" si="5">SUM(B3:B6)</f>
        <v>298.96983299999999</v>
      </c>
      <c r="C7" s="17">
        <f t="shared" si="5"/>
        <v>344.27297500000003</v>
      </c>
      <c r="D7" s="17">
        <f t="shared" si="5"/>
        <v>380.479558</v>
      </c>
      <c r="E7" s="17">
        <f t="shared" si="5"/>
        <v>410.52253399999995</v>
      </c>
      <c r="F7" s="17">
        <f t="shared" si="5"/>
        <v>437.37411699999996</v>
      </c>
      <c r="G7" s="17">
        <f t="shared" si="5"/>
        <v>440.97729599999997</v>
      </c>
      <c r="H7" s="17">
        <f t="shared" si="5"/>
        <v>496.48388399999999</v>
      </c>
      <c r="I7" s="17">
        <f t="shared" si="5"/>
        <v>601.74588099999994</v>
      </c>
      <c r="J7" s="17">
        <f t="shared" si="5"/>
        <v>699.012338</v>
      </c>
      <c r="K7" s="17">
        <f t="shared" si="5"/>
        <v>729.67099899999994</v>
      </c>
      <c r="L7" s="17">
        <f t="shared" si="5"/>
        <v>780.30730800000003</v>
      </c>
      <c r="M7" s="17">
        <f t="shared" si="5"/>
        <v>836.62166700000012</v>
      </c>
      <c r="N7" s="17">
        <f t="shared" si="5"/>
        <v>920.93402300000002</v>
      </c>
      <c r="O7" s="17">
        <f t="shared" si="5"/>
        <v>999.93558900000005</v>
      </c>
      <c r="P7" s="17">
        <f t="shared" si="5"/>
        <v>1101.401852</v>
      </c>
      <c r="Q7" s="17">
        <f t="shared" si="5"/>
        <v>1213.9909130000001</v>
      </c>
      <c r="R7" s="17">
        <f t="shared" si="5"/>
        <v>1273.506333</v>
      </c>
      <c r="S7" s="17">
        <f t="shared" si="5"/>
        <v>1469.709525</v>
      </c>
      <c r="T7" s="17">
        <f t="shared" si="5"/>
        <v>1492.9331420000001</v>
      </c>
      <c r="U7" s="17">
        <f t="shared" si="5"/>
        <v>1612.2061620000002</v>
      </c>
      <c r="V7" s="18">
        <f>SUM(V3:V6)</f>
        <v>827.05279645000019</v>
      </c>
      <c r="W7" s="96">
        <f t="shared" si="1"/>
        <v>8.7901712504260043E-2</v>
      </c>
      <c r="X7" s="96">
        <f t="shared" si="2"/>
        <v>4.3925379220451326</v>
      </c>
      <c r="Y7" s="96">
        <f t="shared" si="3"/>
        <v>7.5264951823379667E-2</v>
      </c>
      <c r="Z7" s="96">
        <f t="shared" si="4"/>
        <v>1.0661169586277925</v>
      </c>
      <c r="AA7" s="14"/>
      <c r="AB7" s="14"/>
      <c r="AC7" s="14"/>
      <c r="AD7" s="14"/>
      <c r="AE7" s="14"/>
      <c r="AF7" s="7"/>
      <c r="AG7" s="7"/>
      <c r="AH7" s="7"/>
      <c r="AI7" s="7"/>
      <c r="AQ7" s="10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8" customFormat="1" ht="15" customHeight="1">
      <c r="A8" s="13" t="s">
        <v>153</v>
      </c>
      <c r="B8" s="14">
        <v>67.628729000000007</v>
      </c>
      <c r="C8" s="14">
        <v>76.750459000000006</v>
      </c>
      <c r="D8" s="14">
        <v>83.255088999999998</v>
      </c>
      <c r="E8" s="14">
        <v>88.537388000000007</v>
      </c>
      <c r="F8" s="14">
        <v>83.770059000000003</v>
      </c>
      <c r="G8" s="14">
        <v>71.776094999999998</v>
      </c>
      <c r="H8" s="14">
        <v>90.977200999999994</v>
      </c>
      <c r="I8" s="14">
        <v>94.254037999999994</v>
      </c>
      <c r="J8" s="14">
        <v>110.873909</v>
      </c>
      <c r="K8" s="14">
        <v>91.607230999999999</v>
      </c>
      <c r="L8" s="14">
        <v>91.696729000000005</v>
      </c>
      <c r="M8" s="14">
        <v>78.796592000000004</v>
      </c>
      <c r="N8" s="14">
        <v>72.610394999999997</v>
      </c>
      <c r="O8" s="14">
        <v>74.703023000000002</v>
      </c>
      <c r="P8" s="14">
        <v>83.902041999999994</v>
      </c>
      <c r="Q8" s="14">
        <v>87.093378999999999</v>
      </c>
      <c r="R8" s="14">
        <v>103.181849</v>
      </c>
      <c r="S8" s="14">
        <v>123.89852</v>
      </c>
      <c r="T8" s="14">
        <v>126.58603100000001</v>
      </c>
      <c r="U8" s="14">
        <v>127.26603799999999</v>
      </c>
      <c r="V8" s="15">
        <f>AVERAGE(B8:U8)</f>
        <v>91.458239799999987</v>
      </c>
      <c r="W8" s="95">
        <f t="shared" si="1"/>
        <v>3.2117317394172673E-2</v>
      </c>
      <c r="X8" s="95">
        <f t="shared" si="2"/>
        <v>0.88183394663531212</v>
      </c>
      <c r="Y8" s="95">
        <f t="shared" si="3"/>
        <v>3.3322457212248802E-2</v>
      </c>
      <c r="Z8" s="95">
        <f t="shared" si="4"/>
        <v>0.38790161206295581</v>
      </c>
      <c r="AA8" s="14"/>
      <c r="AB8" s="14"/>
      <c r="AC8" s="14"/>
      <c r="AD8" s="14"/>
      <c r="AE8" s="14"/>
      <c r="AF8" s="14"/>
      <c r="AG8" s="7"/>
      <c r="AH8" s="7"/>
      <c r="AI8" s="7"/>
      <c r="AQ8" s="10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</row>
    <row r="9" spans="1:101" s="8" customFormat="1" ht="15" customHeight="1">
      <c r="A9" s="13" t="s">
        <v>154</v>
      </c>
      <c r="B9" s="14">
        <v>205.24330900000001</v>
      </c>
      <c r="C9" s="14">
        <v>237.625958</v>
      </c>
      <c r="D9" s="14">
        <v>230.633107</v>
      </c>
      <c r="E9" s="14">
        <v>233.73450800000001</v>
      </c>
      <c r="F9" s="14">
        <v>235.60183499999999</v>
      </c>
      <c r="G9" s="14">
        <v>222.41228000000001</v>
      </c>
      <c r="H9" s="14">
        <v>275.60138000000001</v>
      </c>
      <c r="I9" s="14">
        <v>305.14326699999998</v>
      </c>
      <c r="J9" s="14">
        <v>284.85599400000001</v>
      </c>
      <c r="K9" s="14">
        <v>265.36587200000002</v>
      </c>
      <c r="L9" s="14">
        <v>315.20967100000001</v>
      </c>
      <c r="M9" s="14">
        <v>309.38258999999999</v>
      </c>
      <c r="N9" s="14">
        <v>277.84850999999998</v>
      </c>
      <c r="O9" s="14">
        <v>345.24570799999998</v>
      </c>
      <c r="P9" s="14">
        <v>303.30460100000005</v>
      </c>
      <c r="Q9" s="14">
        <v>329.17336399999999</v>
      </c>
      <c r="R9" s="14">
        <v>384.76520299999999</v>
      </c>
      <c r="S9" s="14">
        <v>384.42799200000002</v>
      </c>
      <c r="T9" s="14">
        <v>418.72877199999999</v>
      </c>
      <c r="U9" s="14">
        <v>455.25507400000004</v>
      </c>
      <c r="V9" s="15">
        <f t="shared" ref="V9:V11" si="6">AVERAGE(B9:U9)</f>
        <v>300.97794974999999</v>
      </c>
      <c r="W9" s="95">
        <f t="shared" si="1"/>
        <v>4.0637062568496418E-2</v>
      </c>
      <c r="X9" s="95">
        <f t="shared" si="2"/>
        <v>1.2181238268771042</v>
      </c>
      <c r="Y9" s="95">
        <f t="shared" si="3"/>
        <v>3.7446061074084325E-2</v>
      </c>
      <c r="Z9" s="95">
        <f t="shared" si="4"/>
        <v>0.44429284975840738</v>
      </c>
      <c r="AA9" s="14"/>
      <c r="AB9" s="14"/>
      <c r="AC9" s="14"/>
      <c r="AD9" s="14"/>
      <c r="AE9" s="14"/>
      <c r="AF9" s="14"/>
      <c r="AG9" s="7"/>
      <c r="AH9" s="7"/>
      <c r="AI9" s="7"/>
      <c r="AQ9" s="10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</row>
    <row r="10" spans="1:101" s="8" customFormat="1" ht="15" customHeight="1">
      <c r="A10" s="13" t="s">
        <v>155</v>
      </c>
      <c r="B10" s="14">
        <v>320.04813999999999</v>
      </c>
      <c r="C10" s="14">
        <v>411.09425499999998</v>
      </c>
      <c r="D10" s="14">
        <v>383.82439199999999</v>
      </c>
      <c r="E10" s="14">
        <v>400.46390200000002</v>
      </c>
      <c r="F10" s="14">
        <v>417.30381399999999</v>
      </c>
      <c r="G10" s="14">
        <v>417.72032799999999</v>
      </c>
      <c r="H10" s="14">
        <v>397.327564</v>
      </c>
      <c r="I10" s="14">
        <v>451.11739899999998</v>
      </c>
      <c r="J10" s="14">
        <v>504.09249299999999</v>
      </c>
      <c r="K10" s="14">
        <v>456.304079</v>
      </c>
      <c r="L10" s="14">
        <v>518.93234500000005</v>
      </c>
      <c r="M10" s="14">
        <v>478.958235</v>
      </c>
      <c r="N10" s="14">
        <v>450.23829000000001</v>
      </c>
      <c r="O10" s="14">
        <v>535.09161300000005</v>
      </c>
      <c r="P10" s="14">
        <v>509.633802</v>
      </c>
      <c r="Q10" s="14">
        <v>553.92301399999997</v>
      </c>
      <c r="R10" s="14">
        <v>673.76937100000009</v>
      </c>
      <c r="S10" s="14">
        <v>755.95528200000001</v>
      </c>
      <c r="T10" s="14">
        <v>814.57237699999996</v>
      </c>
      <c r="U10" s="14">
        <v>779.19288800000004</v>
      </c>
      <c r="V10" s="15">
        <f t="shared" si="6"/>
        <v>511.47817915000013</v>
      </c>
      <c r="W10" s="95">
        <f t="shared" si="1"/>
        <v>4.5493852753373032E-2</v>
      </c>
      <c r="X10" s="95">
        <f t="shared" si="2"/>
        <v>1.4346115181297416</v>
      </c>
      <c r="Y10" s="95">
        <f t="shared" si="3"/>
        <v>4.1485970003598993E-2</v>
      </c>
      <c r="Z10" s="95">
        <f t="shared" si="4"/>
        <v>0.50153077854493722</v>
      </c>
      <c r="AA10" s="14"/>
      <c r="AB10" s="14"/>
      <c r="AC10" s="14"/>
      <c r="AD10" s="14"/>
      <c r="AE10" s="14"/>
      <c r="AF10" s="14"/>
      <c r="AG10" s="7"/>
      <c r="AH10" s="7"/>
      <c r="AI10" s="7"/>
      <c r="AQ10" s="10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</row>
    <row r="11" spans="1:101" s="8" customFormat="1" ht="15" customHeight="1">
      <c r="A11" s="13" t="s">
        <v>156</v>
      </c>
      <c r="B11" s="14">
        <v>158.74930599999999</v>
      </c>
      <c r="C11" s="14">
        <v>144.61074600000001</v>
      </c>
      <c r="D11" s="14">
        <v>158.44781599999999</v>
      </c>
      <c r="E11" s="14">
        <v>157.49015900000001</v>
      </c>
      <c r="F11" s="14">
        <v>169.758306</v>
      </c>
      <c r="G11" s="14">
        <v>170.724546</v>
      </c>
      <c r="H11" s="14">
        <v>186.89520300000001</v>
      </c>
      <c r="I11" s="14">
        <v>215.91499899999999</v>
      </c>
      <c r="J11" s="14">
        <v>237.07330899999999</v>
      </c>
      <c r="K11" s="14">
        <v>264.210373</v>
      </c>
      <c r="L11" s="14">
        <v>280.341544</v>
      </c>
      <c r="M11" s="14">
        <v>284.949299</v>
      </c>
      <c r="N11" s="14">
        <v>272.69704200000001</v>
      </c>
      <c r="O11" s="14">
        <v>283.736897</v>
      </c>
      <c r="P11" s="14">
        <v>299.19768900000003</v>
      </c>
      <c r="Q11" s="14">
        <v>293.32665000000003</v>
      </c>
      <c r="R11" s="14">
        <v>334.36852899999997</v>
      </c>
      <c r="S11" s="14">
        <v>357.647402</v>
      </c>
      <c r="T11" s="14">
        <v>361.96727899999996</v>
      </c>
      <c r="U11" s="14">
        <v>394.26405499999998</v>
      </c>
      <c r="V11" s="15">
        <f t="shared" si="6"/>
        <v>251.31855744999993</v>
      </c>
      <c r="W11" s="95">
        <f t="shared" si="1"/>
        <v>4.6535024376531009E-2</v>
      </c>
      <c r="X11" s="95">
        <f t="shared" si="2"/>
        <v>1.4835639596433889</v>
      </c>
      <c r="Y11" s="95">
        <f t="shared" si="3"/>
        <v>3.468933427121268E-2</v>
      </c>
      <c r="Z11" s="95">
        <f t="shared" si="4"/>
        <v>0.40637042007587709</v>
      </c>
      <c r="AA11" s="14"/>
      <c r="AB11" s="14"/>
      <c r="AC11" s="14"/>
      <c r="AD11" s="14"/>
      <c r="AE11" s="14"/>
      <c r="AF11" s="14"/>
      <c r="AG11" s="7"/>
      <c r="AH11" s="7"/>
      <c r="AI11" s="7"/>
      <c r="AQ11" s="10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</row>
    <row r="12" spans="1:101" s="8" customFormat="1" ht="18" customHeight="1">
      <c r="A12" s="16" t="s">
        <v>5</v>
      </c>
      <c r="B12" s="17">
        <f t="shared" ref="B12:T12" si="7">SUM(B8:B11)</f>
        <v>751.66948400000001</v>
      </c>
      <c r="C12" s="17">
        <f t="shared" si="7"/>
        <v>870.08141799999999</v>
      </c>
      <c r="D12" s="17">
        <f t="shared" si="7"/>
        <v>856.16040399999997</v>
      </c>
      <c r="E12" s="17">
        <f t="shared" si="7"/>
        <v>880.22595700000011</v>
      </c>
      <c r="F12" s="17">
        <f t="shared" si="7"/>
        <v>906.43401399999993</v>
      </c>
      <c r="G12" s="17">
        <f t="shared" si="7"/>
        <v>882.63324900000009</v>
      </c>
      <c r="H12" s="17">
        <f t="shared" si="7"/>
        <v>950.80134799999996</v>
      </c>
      <c r="I12" s="17">
        <f t="shared" si="7"/>
        <v>1066.429703</v>
      </c>
      <c r="J12" s="17">
        <f t="shared" si="7"/>
        <v>1136.8957049999999</v>
      </c>
      <c r="K12" s="17">
        <f t="shared" si="7"/>
        <v>1077.4875550000002</v>
      </c>
      <c r="L12" s="17">
        <f t="shared" si="7"/>
        <v>1206.1802889999999</v>
      </c>
      <c r="M12" s="17">
        <f t="shared" si="7"/>
        <v>1152.0867159999998</v>
      </c>
      <c r="N12" s="17">
        <f t="shared" si="7"/>
        <v>1073.394237</v>
      </c>
      <c r="O12" s="17">
        <f t="shared" si="7"/>
        <v>1238.777241</v>
      </c>
      <c r="P12" s="17">
        <f t="shared" si="7"/>
        <v>1196.0381340000001</v>
      </c>
      <c r="Q12" s="17">
        <f t="shared" si="7"/>
        <v>1263.5164070000001</v>
      </c>
      <c r="R12" s="17">
        <f t="shared" si="7"/>
        <v>1496.0849520000002</v>
      </c>
      <c r="S12" s="17">
        <f t="shared" si="7"/>
        <v>1621.929196</v>
      </c>
      <c r="T12" s="17">
        <f t="shared" si="7"/>
        <v>1721.8544589999999</v>
      </c>
      <c r="U12" s="17">
        <f t="shared" ref="U12" si="8">SUM(U8:U11)</f>
        <v>1755.978055</v>
      </c>
      <c r="V12" s="18">
        <f>SUM(V8:V11)</f>
        <v>1155.2329261499999</v>
      </c>
      <c r="W12" s="97">
        <f t="shared" si="1"/>
        <v>4.3336997938988819E-2</v>
      </c>
      <c r="X12" s="97">
        <f t="shared" si="2"/>
        <v>1.3361039557646857</v>
      </c>
      <c r="Y12" s="97">
        <f t="shared" si="3"/>
        <v>3.8270908717081165E-2</v>
      </c>
      <c r="Z12" s="97">
        <f t="shared" si="4"/>
        <v>0.45581723645626593</v>
      </c>
      <c r="AA12" s="14"/>
      <c r="AB12" s="14"/>
      <c r="AC12" s="14"/>
      <c r="AD12" s="14"/>
      <c r="AE12" s="14"/>
      <c r="AF12" s="14"/>
      <c r="AG12" s="7"/>
      <c r="AH12" s="7"/>
      <c r="AI12" s="7"/>
      <c r="AJ12" s="11"/>
      <c r="AQ12" s="10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</row>
    <row r="13" spans="1:101" s="8" customFormat="1" ht="19.5" customHeight="1">
      <c r="A13" s="19" t="s">
        <v>6</v>
      </c>
      <c r="B13" s="20">
        <f t="shared" ref="B13:R13" si="9">B7-B12</f>
        <v>-452.69965100000002</v>
      </c>
      <c r="C13" s="20">
        <f t="shared" si="9"/>
        <v>-525.8084429999999</v>
      </c>
      <c r="D13" s="20">
        <f t="shared" si="9"/>
        <v>-475.68084599999997</v>
      </c>
      <c r="E13" s="20">
        <f t="shared" si="9"/>
        <v>-469.70342300000016</v>
      </c>
      <c r="F13" s="20">
        <f t="shared" si="9"/>
        <v>-469.05989699999998</v>
      </c>
      <c r="G13" s="20">
        <f t="shared" si="9"/>
        <v>-441.65595300000012</v>
      </c>
      <c r="H13" s="20">
        <f t="shared" si="9"/>
        <v>-454.31746399999997</v>
      </c>
      <c r="I13" s="20">
        <f t="shared" si="9"/>
        <v>-464.68382200000008</v>
      </c>
      <c r="J13" s="20">
        <f t="shared" si="9"/>
        <v>-437.88336699999991</v>
      </c>
      <c r="K13" s="20">
        <f t="shared" si="9"/>
        <v>-347.81655600000022</v>
      </c>
      <c r="L13" s="20">
        <f t="shared" si="9"/>
        <v>-425.87298099999987</v>
      </c>
      <c r="M13" s="20">
        <f t="shared" si="9"/>
        <v>-315.46504899999968</v>
      </c>
      <c r="N13" s="20">
        <f t="shared" si="9"/>
        <v>-152.46021399999995</v>
      </c>
      <c r="O13" s="20">
        <f t="shared" si="9"/>
        <v>-238.84165199999995</v>
      </c>
      <c r="P13" s="20">
        <f t="shared" si="9"/>
        <v>-94.636282000000165</v>
      </c>
      <c r="Q13" s="20">
        <f t="shared" si="9"/>
        <v>-49.525493999999981</v>
      </c>
      <c r="R13" s="20">
        <f t="shared" si="9"/>
        <v>-222.57861900000012</v>
      </c>
      <c r="S13" s="20">
        <f>S7-S12</f>
        <v>-152.21967100000006</v>
      </c>
      <c r="T13" s="20">
        <f>T7-T12</f>
        <v>-228.92131699999982</v>
      </c>
      <c r="U13" s="20">
        <f t="shared" ref="U13" si="10">U7-U12</f>
        <v>-143.77189299999986</v>
      </c>
      <c r="V13" s="21">
        <f>V7-V12</f>
        <v>-328.18012969999972</v>
      </c>
      <c r="W13" s="14"/>
      <c r="X13" s="14"/>
      <c r="Y13" s="14"/>
      <c r="Z13" s="22"/>
      <c r="AA13" s="14"/>
      <c r="AB13" s="14"/>
      <c r="AC13" s="14"/>
      <c r="AD13" s="14"/>
      <c r="AE13" s="14"/>
      <c r="AF13" s="14"/>
      <c r="AG13" s="23"/>
      <c r="AH13" s="23"/>
      <c r="AJ13" s="11"/>
      <c r="AK13" s="24"/>
      <c r="AL13" s="24"/>
      <c r="AM13" s="24"/>
      <c r="AN13" s="24"/>
      <c r="AO13" s="24"/>
      <c r="AQ13" s="10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</row>
    <row r="14" spans="1:101" s="8" customFormat="1" ht="19.5" customHeight="1">
      <c r="A14" s="25" t="s">
        <v>7</v>
      </c>
      <c r="B14" s="26">
        <f t="shared" ref="B14:S14" si="11">B7/B12</f>
        <v>0.39774108083919502</v>
      </c>
      <c r="C14" s="26">
        <f t="shared" si="11"/>
        <v>0.39567903402805465</v>
      </c>
      <c r="D14" s="26">
        <f t="shared" si="11"/>
        <v>0.44440218938225973</v>
      </c>
      <c r="E14" s="26">
        <f t="shared" si="11"/>
        <v>0.46638312666800841</v>
      </c>
      <c r="F14" s="26">
        <f t="shared" si="11"/>
        <v>0.48252173930445641</v>
      </c>
      <c r="G14" s="26">
        <f t="shared" si="11"/>
        <v>0.49961554983297474</v>
      </c>
      <c r="H14" s="26">
        <f t="shared" si="11"/>
        <v>0.52217414820072383</v>
      </c>
      <c r="I14" s="26">
        <f t="shared" si="11"/>
        <v>0.56426211620626621</v>
      </c>
      <c r="J14" s="26">
        <f t="shared" si="11"/>
        <v>0.61484297541611355</v>
      </c>
      <c r="K14" s="26">
        <f t="shared" si="11"/>
        <v>0.67719668372411024</v>
      </c>
      <c r="L14" s="26">
        <f t="shared" si="11"/>
        <v>0.6469242741870076</v>
      </c>
      <c r="M14" s="26">
        <f t="shared" si="11"/>
        <v>0.72617942328570362</v>
      </c>
      <c r="N14" s="26">
        <f t="shared" si="11"/>
        <v>0.85796438182292944</v>
      </c>
      <c r="O14" s="26">
        <f t="shared" si="11"/>
        <v>0.80719564091507234</v>
      </c>
      <c r="P14" s="26">
        <f t="shared" si="11"/>
        <v>0.9208751967769615</v>
      </c>
      <c r="Q14" s="26">
        <f t="shared" si="11"/>
        <v>0.96080344210362123</v>
      </c>
      <c r="R14" s="26">
        <f t="shared" si="11"/>
        <v>0.85122594896603165</v>
      </c>
      <c r="S14" s="26">
        <f t="shared" si="11"/>
        <v>0.90614900368314222</v>
      </c>
      <c r="T14" s="26">
        <f>T7/T12</f>
        <v>0.8670495547382383</v>
      </c>
      <c r="U14" s="26">
        <f t="shared" ref="U14" si="12">U7/U12</f>
        <v>0.91812432245914377</v>
      </c>
      <c r="V14" s="27">
        <f>V7/V12</f>
        <v>0.71591864958895091</v>
      </c>
      <c r="W14" s="14"/>
      <c r="X14" s="98"/>
      <c r="Y14" s="98"/>
      <c r="Z14" s="22"/>
      <c r="AA14" s="22"/>
      <c r="AB14" s="22"/>
      <c r="AC14" s="22"/>
      <c r="AD14" s="22"/>
      <c r="AE14" s="22"/>
      <c r="AF14" s="22"/>
      <c r="AG14" s="23"/>
      <c r="AH14" s="23"/>
      <c r="AJ14" s="11"/>
      <c r="AK14" s="308"/>
      <c r="AL14" s="308"/>
      <c r="AM14" s="308"/>
      <c r="AN14" s="308"/>
      <c r="AO14" s="308"/>
      <c r="AP14" s="308"/>
      <c r="AQ14" s="10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</row>
    <row r="15" spans="1:101" s="8" customFormat="1" ht="12.75" customHeight="1">
      <c r="A15" s="28"/>
      <c r="J15" s="29"/>
      <c r="K15" s="29"/>
      <c r="L15" s="29"/>
      <c r="M15" s="29"/>
      <c r="N15" s="29"/>
      <c r="Q15" s="30"/>
      <c r="R15" s="31"/>
      <c r="S15" s="31"/>
      <c r="U15" s="272"/>
      <c r="V15" s="272"/>
      <c r="W15" s="309" t="s">
        <v>105</v>
      </c>
      <c r="X15" s="309"/>
      <c r="Y15" s="309"/>
      <c r="Z15" s="309"/>
      <c r="AA15" s="31"/>
      <c r="AB15" s="31"/>
      <c r="AC15" s="31"/>
      <c r="AD15" s="31"/>
      <c r="AE15" s="31"/>
      <c r="AF15" s="31"/>
      <c r="AG15" s="23"/>
      <c r="AH15" s="23"/>
      <c r="AK15" s="32"/>
      <c r="AL15" s="32"/>
      <c r="AM15" s="32"/>
      <c r="AN15" s="32"/>
      <c r="AO15" s="32"/>
      <c r="AP15" s="32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</row>
    <row r="16" spans="1:101" s="8" customFormat="1" ht="18" customHeight="1">
      <c r="A16" s="33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99"/>
      <c r="W16" s="99"/>
      <c r="X16" s="99"/>
      <c r="Y16" s="99"/>
      <c r="Z16" s="7"/>
      <c r="AA16" s="7"/>
      <c r="AB16" s="7"/>
      <c r="AC16" s="7"/>
      <c r="AD16" s="7"/>
      <c r="AE16" s="7"/>
      <c r="AF16" s="7"/>
      <c r="AG16" s="34"/>
      <c r="AH16" s="34"/>
      <c r="AK16" s="32"/>
      <c r="AL16" s="32"/>
      <c r="AM16" s="32"/>
      <c r="AN16" s="32"/>
      <c r="AO16" s="32"/>
      <c r="AP16" s="32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</row>
    <row r="17" spans="1:101" s="37" customFormat="1" ht="18" customHeight="1">
      <c r="A17" s="33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35"/>
      <c r="AH17" s="34"/>
      <c r="AI17" s="8"/>
      <c r="AJ17" s="8"/>
      <c r="AK17" s="36"/>
      <c r="AL17" s="36"/>
      <c r="AM17" s="36"/>
      <c r="AN17" s="36"/>
      <c r="AO17" s="36"/>
      <c r="AP17" s="36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</row>
    <row r="18" spans="1:101" s="40" customFormat="1" ht="18" customHeigh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5"/>
      <c r="AH18" s="34"/>
      <c r="AI18" s="8"/>
      <c r="AJ18" s="8"/>
      <c r="AK18" s="36"/>
      <c r="AL18" s="36"/>
      <c r="AM18" s="36"/>
      <c r="AN18" s="36"/>
      <c r="AO18" s="36"/>
      <c r="AP18" s="36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</row>
    <row r="19" spans="1:101" s="42" customFormat="1" ht="18" customHeight="1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5"/>
      <c r="AH19" s="34"/>
      <c r="AI19" s="8"/>
      <c r="AJ19" s="8"/>
      <c r="AK19" s="36"/>
      <c r="AL19" s="36"/>
      <c r="AM19" s="36"/>
      <c r="AN19" s="36"/>
      <c r="AO19" s="36"/>
      <c r="AP19" s="36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</row>
    <row r="20" spans="1:101" s="42" customFormat="1" ht="18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4"/>
      <c r="AH20" s="23"/>
      <c r="AI20" s="8"/>
      <c r="AJ20" s="8"/>
      <c r="AK20" s="36"/>
      <c r="AL20" s="36"/>
      <c r="AM20" s="36"/>
      <c r="AN20" s="36"/>
      <c r="AO20" s="36"/>
      <c r="AP20" s="36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</row>
    <row r="21" spans="1:101" s="8" customFormat="1" ht="18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44"/>
      <c r="AH21" s="23"/>
      <c r="AK21" s="36"/>
      <c r="AL21" s="36"/>
      <c r="AM21" s="36"/>
      <c r="AN21" s="36"/>
      <c r="AO21" s="36"/>
      <c r="AP21" s="36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</row>
    <row r="22" spans="1:101" s="8" customFormat="1" ht="18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4"/>
      <c r="AH22" s="23"/>
      <c r="AK22" s="36"/>
      <c r="AL22" s="36"/>
      <c r="AM22" s="36"/>
      <c r="AN22" s="36"/>
      <c r="AO22" s="36"/>
      <c r="AP22" s="36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</row>
    <row r="23" spans="1:101" s="8" customFormat="1" ht="18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4"/>
      <c r="AH23" s="23"/>
      <c r="AK23" s="36"/>
      <c r="AL23" s="36"/>
      <c r="AM23" s="36"/>
      <c r="AN23" s="23"/>
      <c r="AO23" s="36"/>
      <c r="AP23" s="36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</row>
    <row r="24" spans="1:101" s="8" customFormat="1" ht="18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44"/>
      <c r="AH24" s="23"/>
      <c r="AK24" s="36"/>
      <c r="AL24" s="36"/>
      <c r="AM24" s="36"/>
      <c r="AN24" s="23"/>
      <c r="AO24" s="36"/>
      <c r="AP24" s="36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</row>
    <row r="25" spans="1:101" s="8" customFormat="1" ht="18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4"/>
      <c r="AH25" s="23"/>
      <c r="AK25" s="36"/>
      <c r="AL25" s="36"/>
      <c r="AM25" s="36"/>
      <c r="AN25" s="23"/>
      <c r="AO25" s="36"/>
      <c r="AP25" s="36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</row>
    <row r="26" spans="1:101" s="8" customFormat="1" ht="12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4"/>
      <c r="AH26" s="23"/>
      <c r="AJ26" s="11"/>
      <c r="AK26" s="36"/>
      <c r="AL26" s="36"/>
      <c r="AM26" s="36"/>
      <c r="AN26" s="23"/>
      <c r="AO26" s="36"/>
      <c r="AP26" s="36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</row>
    <row r="27" spans="1:101">
      <c r="A27" s="46" t="s">
        <v>163</v>
      </c>
    </row>
    <row r="49" spans="1:32">
      <c r="A49" s="46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  <c r="P49" s="49"/>
      <c r="Q49" s="49"/>
      <c r="R49" s="49"/>
      <c r="S49" s="49"/>
      <c r="T49" s="49"/>
      <c r="U49" s="49"/>
      <c r="V49" s="39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</row>
    <row r="50" spans="1:32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</row>
    <row r="51" spans="1:32">
      <c r="A51" s="3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W51" s="51"/>
      <c r="X51" s="51"/>
      <c r="Y51" s="51"/>
      <c r="Z51" s="51"/>
      <c r="AA51" s="51"/>
      <c r="AB51" s="51"/>
      <c r="AC51" s="51"/>
      <c r="AD51" s="51"/>
      <c r="AE51" s="3"/>
      <c r="AF51" s="3"/>
    </row>
    <row r="52" spans="1:32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</row>
  </sheetData>
  <mergeCells count="2">
    <mergeCell ref="AK14:AP14"/>
    <mergeCell ref="W15:Z15"/>
  </mergeCells>
  <conditionalFormatting sqref="B13:U13">
    <cfRule type="cellIs" dxfId="253" priority="25" operator="lessThan">
      <formula>0</formula>
    </cfRule>
    <cfRule type="cellIs" dxfId="252" priority="26" operator="greaterThan">
      <formula>0</formula>
    </cfRule>
    <cfRule type="cellIs" priority="27" operator="equal">
      <formula>0</formula>
    </cfRule>
  </conditionalFormatting>
  <conditionalFormatting sqref="V13">
    <cfRule type="cellIs" dxfId="251" priority="13" operator="lessThan">
      <formula>0</formula>
    </cfRule>
    <cfRule type="cellIs" dxfId="250" priority="14" operator="greaterThan">
      <formula>0</formula>
    </cfRule>
    <cfRule type="cellIs" priority="15" operator="equal">
      <formula>0</formula>
    </cfRule>
  </conditionalFormatting>
  <conditionalFormatting sqref="X3:X12">
    <cfRule type="cellIs" dxfId="249" priority="19" operator="lessThan">
      <formula>0</formula>
    </cfRule>
    <cfRule type="cellIs" dxfId="248" priority="20" operator="greaterThan">
      <formula>0</formula>
    </cfRule>
    <cfRule type="cellIs" priority="21" operator="equal">
      <formula>0</formula>
    </cfRule>
  </conditionalFormatting>
  <conditionalFormatting sqref="W3:W12">
    <cfRule type="cellIs" dxfId="247" priority="16" operator="lessThan">
      <formula>0</formula>
    </cfRule>
    <cfRule type="cellIs" dxfId="246" priority="17" operator="greaterThan">
      <formula>0</formula>
    </cfRule>
    <cfRule type="cellIs" priority="18" operator="equal">
      <formula>0</formula>
    </cfRule>
  </conditionalFormatting>
  <conditionalFormatting sqref="Z3:Z12">
    <cfRule type="cellIs" dxfId="245" priority="4" operator="lessThan">
      <formula>0</formula>
    </cfRule>
    <cfRule type="cellIs" dxfId="244" priority="5" operator="greaterThan">
      <formula>0</formula>
    </cfRule>
    <cfRule type="cellIs" priority="6" operator="equal">
      <formula>0</formula>
    </cfRule>
  </conditionalFormatting>
  <conditionalFormatting sqref="Y3:Y12">
    <cfRule type="cellIs" dxfId="243" priority="1" operator="lessThan">
      <formula>0</formula>
    </cfRule>
    <cfRule type="cellIs" dxfId="242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27559055118110237" header="0.15748031496062992" footer="0.15748031496062992"/>
  <pageSetup paperSize="9" scale="43" fitToHeight="3" orientation="landscape" r:id="rId1"/>
  <headerFooter alignWithMargins="0">
    <oddFooter>&amp;C&amp;9Pág. &amp;P de &amp;N</oddFooter>
  </headerFooter>
  <ignoredErrors>
    <ignoredError sqref="B7:S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2"/>
  <sheetViews>
    <sheetView showGridLines="0" zoomScaleNormal="100" workbookViewId="0">
      <pane xSplit="1" ySplit="1" topLeftCell="B2" activePane="bottomRight" state="frozen"/>
      <selection activeCell="I8" sqref="I8"/>
      <selection pane="topRight" activeCell="I8" sqref="I8"/>
      <selection pane="bottomLeft" activeCell="I8" sqref="I8"/>
      <selection pane="bottomRight"/>
    </sheetView>
  </sheetViews>
  <sheetFormatPr defaultRowHeight="12.75"/>
  <cols>
    <col min="1" max="1" width="62.5703125" style="55" customWidth="1"/>
    <col min="2" max="21" width="10.5703125" style="47" customWidth="1"/>
    <col min="22" max="26" width="11.140625" style="47" customWidth="1"/>
    <col min="27" max="30" width="7.28515625" style="47" customWidth="1"/>
    <col min="31" max="32" width="8.28515625" style="2" bestFit="1" customWidth="1"/>
    <col min="33" max="33" width="10" style="2" bestFit="1" customWidth="1"/>
    <col min="34" max="34" width="7.140625" style="2" customWidth="1"/>
    <col min="35" max="35" width="8.85546875" style="2" customWidth="1"/>
    <col min="36" max="40" width="9.140625" style="2" bestFit="1" customWidth="1"/>
    <col min="41" max="41" width="11.7109375" style="2" customWidth="1"/>
    <col min="42" max="99" width="9.140625" style="2"/>
    <col min="100" max="16384" width="9.140625" style="3"/>
  </cols>
  <sheetData>
    <row r="1" spans="1:99" ht="31.5" customHeight="1">
      <c r="A1" s="1" t="s">
        <v>223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24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99" s="8" customFormat="1" ht="31.5" customHeight="1">
      <c r="A2" s="4" t="s">
        <v>8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6" t="s">
        <v>3</v>
      </c>
      <c r="W2" s="94" t="s">
        <v>166</v>
      </c>
      <c r="X2" s="94" t="s">
        <v>165</v>
      </c>
      <c r="Y2" s="271" t="s">
        <v>208</v>
      </c>
      <c r="Z2" s="271" t="s">
        <v>207</v>
      </c>
      <c r="AA2" s="7"/>
      <c r="AB2" s="7"/>
      <c r="AC2" s="7"/>
      <c r="AD2" s="7"/>
      <c r="AE2" s="7"/>
      <c r="AF2" s="7"/>
      <c r="AG2" s="7"/>
      <c r="AI2" s="9"/>
      <c r="AJ2" s="9"/>
      <c r="AK2" s="9"/>
      <c r="AL2" s="9"/>
      <c r="AM2" s="9"/>
      <c r="AN2" s="9"/>
      <c r="AO2" s="10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</row>
    <row r="3" spans="1:99" s="8" customFormat="1" ht="15" customHeight="1">
      <c r="A3" s="13" t="s">
        <v>157</v>
      </c>
      <c r="B3" s="14">
        <v>16.498487999999998</v>
      </c>
      <c r="C3" s="14">
        <v>22.613235</v>
      </c>
      <c r="D3" s="14">
        <v>22.777688999999999</v>
      </c>
      <c r="E3" s="14">
        <v>27.357009000000001</v>
      </c>
      <c r="F3" s="14">
        <v>30.798148000000001</v>
      </c>
      <c r="G3" s="14">
        <v>36.888548</v>
      </c>
      <c r="H3" s="14">
        <v>47.796576000000002</v>
      </c>
      <c r="I3" s="14">
        <v>53.043875</v>
      </c>
      <c r="J3" s="14">
        <v>69.941063999999997</v>
      </c>
      <c r="K3" s="14">
        <v>78.381297000000004</v>
      </c>
      <c r="L3" s="14">
        <v>72.649232999999995</v>
      </c>
      <c r="M3" s="14">
        <v>70.434971000000004</v>
      </c>
      <c r="N3" s="14">
        <v>90.195959000000002</v>
      </c>
      <c r="O3" s="14">
        <v>95.177706999999998</v>
      </c>
      <c r="P3" s="14">
        <v>92.98739599999999</v>
      </c>
      <c r="Q3" s="14">
        <v>122.635092</v>
      </c>
      <c r="R3" s="14">
        <v>156.43608900000001</v>
      </c>
      <c r="S3" s="14">
        <v>176.48675800000001</v>
      </c>
      <c r="T3" s="14">
        <v>193.351349</v>
      </c>
      <c r="U3" s="14">
        <v>208.07238899999999</v>
      </c>
      <c r="V3" s="15">
        <f>AVERAGE(B3:U3)</f>
        <v>84.2261436</v>
      </c>
      <c r="W3" s="95">
        <f>(U3/B3)^(1/20)-1</f>
        <v>0.13511147860163653</v>
      </c>
      <c r="X3" s="95">
        <f>(U3-B3)/B3</f>
        <v>11.611603499666151</v>
      </c>
      <c r="Y3" s="95">
        <f>(U3/L3)^(1/10)-1</f>
        <v>0.11095979409584045</v>
      </c>
      <c r="Z3" s="95">
        <f>(U3-L3)/L3</f>
        <v>1.8640686268497839</v>
      </c>
      <c r="AA3" s="14"/>
      <c r="AB3" s="14"/>
      <c r="AC3" s="14"/>
      <c r="AD3" s="14"/>
      <c r="AE3" s="14"/>
      <c r="AF3" s="7"/>
      <c r="AG3" s="7"/>
      <c r="AO3" s="10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</row>
    <row r="4" spans="1:99" s="8" customFormat="1" ht="15" customHeight="1">
      <c r="A4" s="13" t="s">
        <v>158</v>
      </c>
      <c r="B4" s="14">
        <v>21.045071</v>
      </c>
      <c r="C4" s="14">
        <v>21.968762000000002</v>
      </c>
      <c r="D4" s="14">
        <v>25.673317999999998</v>
      </c>
      <c r="E4" s="14">
        <v>26.816381</v>
      </c>
      <c r="F4" s="14">
        <v>28.473056</v>
      </c>
      <c r="G4" s="14">
        <v>24.529060000000001</v>
      </c>
      <c r="H4" s="14">
        <v>43.234501000000002</v>
      </c>
      <c r="I4" s="14">
        <v>55.868322999999997</v>
      </c>
      <c r="J4" s="14">
        <v>113.492913</v>
      </c>
      <c r="K4" s="14">
        <v>94.985754999999997</v>
      </c>
      <c r="L4" s="14">
        <v>104.812415</v>
      </c>
      <c r="M4" s="14">
        <v>124.655322</v>
      </c>
      <c r="N4" s="14">
        <v>153.08358000000001</v>
      </c>
      <c r="O4" s="14">
        <v>174.954093</v>
      </c>
      <c r="P4" s="14">
        <v>213.65994499999999</v>
      </c>
      <c r="Q4" s="14">
        <v>216.249527</v>
      </c>
      <c r="R4" s="14">
        <v>235.585576</v>
      </c>
      <c r="S4" s="14">
        <v>203.46647399999998</v>
      </c>
      <c r="T4" s="14">
        <v>199.09532199999998</v>
      </c>
      <c r="U4" s="14">
        <v>192.482843</v>
      </c>
      <c r="V4" s="15">
        <f t="shared" ref="V4:V6" si="0">AVERAGE(B4:U4)</f>
        <v>113.70661184999999</v>
      </c>
      <c r="W4" s="95">
        <f t="shared" ref="W4:W12" si="1">(U4/B4)^(1/20)-1</f>
        <v>0.11702291240718043</v>
      </c>
      <c r="X4" s="95">
        <f t="shared" ref="X4:X12" si="2">(U4-B4)/B4</f>
        <v>8.1462197015158555</v>
      </c>
      <c r="Y4" s="95">
        <f t="shared" ref="Y4:Y12" si="3">(U4/L4)^(1/10)-1</f>
        <v>6.2668799576119261E-2</v>
      </c>
      <c r="Z4" s="95">
        <f t="shared" ref="Z4:Z12" si="4">(U4-L4)/L4</f>
        <v>0.83645079640613185</v>
      </c>
      <c r="AA4" s="14"/>
      <c r="AB4" s="14"/>
      <c r="AC4" s="14"/>
      <c r="AD4" s="14"/>
      <c r="AE4" s="14"/>
      <c r="AF4" s="7"/>
      <c r="AG4" s="7"/>
      <c r="AO4" s="10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</row>
    <row r="5" spans="1:99" s="8" customFormat="1" ht="15" customHeight="1">
      <c r="A5" s="13" t="s">
        <v>159</v>
      </c>
      <c r="B5" s="14">
        <v>14.286077000000001</v>
      </c>
      <c r="C5" s="14">
        <v>21.064641000000002</v>
      </c>
      <c r="D5" s="14">
        <v>21.993202</v>
      </c>
      <c r="E5" s="14">
        <v>22.328655000000001</v>
      </c>
      <c r="F5" s="14">
        <v>24.222245000000001</v>
      </c>
      <c r="G5" s="14">
        <v>33.298071999999998</v>
      </c>
      <c r="H5" s="14">
        <v>37.504216999999997</v>
      </c>
      <c r="I5" s="14">
        <v>51.096888</v>
      </c>
      <c r="J5" s="14">
        <v>53.84254</v>
      </c>
      <c r="K5" s="14">
        <v>57.874183000000002</v>
      </c>
      <c r="L5" s="14">
        <v>57.491568999999998</v>
      </c>
      <c r="M5" s="14">
        <v>69.866226999999995</v>
      </c>
      <c r="N5" s="14">
        <v>74.519178999999994</v>
      </c>
      <c r="O5" s="14">
        <v>84.491566000000006</v>
      </c>
      <c r="P5" s="14">
        <v>82.25219899999999</v>
      </c>
      <c r="Q5" s="14">
        <v>71.588031000000001</v>
      </c>
      <c r="R5" s="14">
        <v>55.789288999999997</v>
      </c>
      <c r="S5" s="14">
        <v>53.686055999999994</v>
      </c>
      <c r="T5" s="14">
        <v>42.011935999999999</v>
      </c>
      <c r="U5" s="14">
        <v>42.602888</v>
      </c>
      <c r="V5" s="15">
        <f t="shared" si="0"/>
        <v>48.590483000000006</v>
      </c>
      <c r="W5" s="95">
        <f t="shared" si="1"/>
        <v>5.6151700654862857E-2</v>
      </c>
      <c r="X5" s="95">
        <f t="shared" si="2"/>
        <v>1.9821264438095916</v>
      </c>
      <c r="Y5" s="95">
        <f t="shared" si="3"/>
        <v>-2.9526931276002366E-2</v>
      </c>
      <c r="Z5" s="95">
        <f t="shared" si="4"/>
        <v>-0.25897155459437887</v>
      </c>
      <c r="AA5" s="14"/>
      <c r="AB5" s="14"/>
      <c r="AC5" s="14"/>
      <c r="AD5" s="14"/>
      <c r="AE5" s="14"/>
      <c r="AF5" s="7"/>
      <c r="AG5" s="7"/>
      <c r="AO5" s="10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</row>
    <row r="6" spans="1:99" s="8" customFormat="1" ht="15" customHeight="1">
      <c r="A6" s="13" t="s">
        <v>160</v>
      </c>
      <c r="B6" s="14">
        <v>2.4217110000000002</v>
      </c>
      <c r="C6" s="14">
        <v>4.2326379999999997</v>
      </c>
      <c r="D6" s="14">
        <v>4.713317</v>
      </c>
      <c r="E6" s="14">
        <v>3.1535359999999999</v>
      </c>
      <c r="F6" s="14">
        <v>9.4599530000000005</v>
      </c>
      <c r="G6" s="14">
        <v>13.257277</v>
      </c>
      <c r="H6" s="14">
        <v>19.523205999999998</v>
      </c>
      <c r="I6" s="14">
        <v>20.505913</v>
      </c>
      <c r="J6" s="14">
        <v>22.302523000000001</v>
      </c>
      <c r="K6" s="14">
        <v>18.190704</v>
      </c>
      <c r="L6" s="14">
        <v>14.341514999999999</v>
      </c>
      <c r="M6" s="14">
        <v>20.399083000000001</v>
      </c>
      <c r="N6" s="14">
        <v>18.910281999999999</v>
      </c>
      <c r="O6" s="14">
        <v>21.438607999999999</v>
      </c>
      <c r="P6" s="14">
        <v>25.984904999999998</v>
      </c>
      <c r="Q6" s="14">
        <v>40.193632000000001</v>
      </c>
      <c r="R6" s="14">
        <v>48.567319000000005</v>
      </c>
      <c r="S6" s="14">
        <v>33.115269999999995</v>
      </c>
      <c r="T6" s="14">
        <v>18.132417</v>
      </c>
      <c r="U6" s="14">
        <v>20.359566999999998</v>
      </c>
      <c r="V6" s="15">
        <f t="shared" si="0"/>
        <v>18.960168799999998</v>
      </c>
      <c r="W6" s="95">
        <f t="shared" si="1"/>
        <v>0.11232656965007326</v>
      </c>
      <c r="X6" s="95">
        <f t="shared" si="2"/>
        <v>7.4071001866036017</v>
      </c>
      <c r="Y6" s="95">
        <f t="shared" si="3"/>
        <v>3.566035209274987E-2</v>
      </c>
      <c r="Z6" s="95">
        <f t="shared" si="4"/>
        <v>0.41962456546606125</v>
      </c>
      <c r="AA6" s="14"/>
      <c r="AB6" s="14"/>
      <c r="AC6" s="14"/>
      <c r="AD6" s="14"/>
      <c r="AE6" s="14"/>
      <c r="AF6" s="7"/>
      <c r="AG6" s="7"/>
      <c r="AO6" s="10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</row>
    <row r="7" spans="1:99" s="8" customFormat="1" ht="18" customHeight="1">
      <c r="A7" s="16" t="s">
        <v>4</v>
      </c>
      <c r="B7" s="17">
        <f t="shared" ref="B7:U7" si="5">SUM(B3:B6)</f>
        <v>54.251347000000003</v>
      </c>
      <c r="C7" s="17">
        <f t="shared" si="5"/>
        <v>69.87927599999999</v>
      </c>
      <c r="D7" s="17">
        <f t="shared" si="5"/>
        <v>75.157526000000004</v>
      </c>
      <c r="E7" s="17">
        <f t="shared" si="5"/>
        <v>79.655580999999998</v>
      </c>
      <c r="F7" s="17">
        <f t="shared" si="5"/>
        <v>92.953401999999997</v>
      </c>
      <c r="G7" s="17">
        <f t="shared" si="5"/>
        <v>107.97295699999999</v>
      </c>
      <c r="H7" s="17">
        <f t="shared" si="5"/>
        <v>148.05850000000001</v>
      </c>
      <c r="I7" s="17">
        <f t="shared" si="5"/>
        <v>180.51499899999999</v>
      </c>
      <c r="J7" s="17">
        <f t="shared" si="5"/>
        <v>259.57904000000002</v>
      </c>
      <c r="K7" s="17">
        <f t="shared" si="5"/>
        <v>249.43193900000003</v>
      </c>
      <c r="L7" s="17">
        <f t="shared" si="5"/>
        <v>249.29473199999998</v>
      </c>
      <c r="M7" s="17">
        <f t="shared" si="5"/>
        <v>285.35560300000003</v>
      </c>
      <c r="N7" s="17">
        <f t="shared" si="5"/>
        <v>336.709</v>
      </c>
      <c r="O7" s="17">
        <f t="shared" si="5"/>
        <v>376.06197400000002</v>
      </c>
      <c r="P7" s="17">
        <f t="shared" si="5"/>
        <v>414.88444500000003</v>
      </c>
      <c r="Q7" s="17">
        <f t="shared" si="5"/>
        <v>450.66628199999997</v>
      </c>
      <c r="R7" s="17">
        <f t="shared" si="5"/>
        <v>496.37827299999998</v>
      </c>
      <c r="S7" s="17">
        <f t="shared" si="5"/>
        <v>466.75455799999997</v>
      </c>
      <c r="T7" s="17">
        <f>SUM(T3:T6)</f>
        <v>452.59102399999995</v>
      </c>
      <c r="U7" s="17">
        <f t="shared" si="5"/>
        <v>463.51768700000002</v>
      </c>
      <c r="V7" s="18">
        <f>SUM(V3:V6)</f>
        <v>265.48340725000003</v>
      </c>
      <c r="W7" s="96">
        <f t="shared" si="1"/>
        <v>0.11322458579083006</v>
      </c>
      <c r="X7" s="96">
        <f t="shared" si="2"/>
        <v>7.5438926889686257</v>
      </c>
      <c r="Y7" s="96">
        <f t="shared" si="3"/>
        <v>6.3984548235948013E-2</v>
      </c>
      <c r="Z7" s="96">
        <f t="shared" si="4"/>
        <v>0.85931601234156874</v>
      </c>
      <c r="AA7" s="14"/>
      <c r="AB7" s="14"/>
      <c r="AC7" s="14"/>
      <c r="AD7" s="14"/>
      <c r="AE7" s="14"/>
      <c r="AF7" s="7"/>
      <c r="AG7" s="7"/>
      <c r="AO7" s="10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</row>
    <row r="8" spans="1:99" s="8" customFormat="1" ht="15" customHeight="1">
      <c r="A8" s="13" t="s">
        <v>157</v>
      </c>
      <c r="B8" s="14">
        <v>140.082357</v>
      </c>
      <c r="C8" s="14">
        <v>143.54629299999999</v>
      </c>
      <c r="D8" s="14">
        <v>141.973995</v>
      </c>
      <c r="E8" s="14">
        <v>128.199693</v>
      </c>
      <c r="F8" s="14">
        <v>129.206423</v>
      </c>
      <c r="G8" s="14">
        <v>136.227014</v>
      </c>
      <c r="H8" s="14">
        <v>170.360904</v>
      </c>
      <c r="I8" s="14">
        <v>166.00296599999999</v>
      </c>
      <c r="J8" s="14">
        <v>183.42809600000001</v>
      </c>
      <c r="K8" s="14">
        <v>181.63215400000001</v>
      </c>
      <c r="L8" s="14">
        <v>211.57666</v>
      </c>
      <c r="M8" s="14">
        <v>215.58999399999999</v>
      </c>
      <c r="N8" s="14">
        <v>197.18492499999999</v>
      </c>
      <c r="O8" s="14">
        <v>212.10273100000001</v>
      </c>
      <c r="P8" s="14">
        <v>218.483315</v>
      </c>
      <c r="Q8" s="14">
        <v>195.15459200000001</v>
      </c>
      <c r="R8" s="14">
        <v>165.74146100000002</v>
      </c>
      <c r="S8" s="14">
        <v>188.53960899999998</v>
      </c>
      <c r="T8" s="14">
        <v>179.20729299999999</v>
      </c>
      <c r="U8" s="14">
        <v>201.67674499999998</v>
      </c>
      <c r="V8" s="15">
        <f>AVERAGE(B8:U8)</f>
        <v>175.29586099999997</v>
      </c>
      <c r="W8" s="95">
        <f t="shared" si="1"/>
        <v>1.8388811112696857E-2</v>
      </c>
      <c r="X8" s="95">
        <f t="shared" si="2"/>
        <v>0.43970125374175406</v>
      </c>
      <c r="Y8" s="95">
        <f t="shared" si="3"/>
        <v>-4.780660901595013E-3</v>
      </c>
      <c r="Z8" s="95">
        <f t="shared" si="4"/>
        <v>-4.6791148891375929E-2</v>
      </c>
      <c r="AA8" s="14"/>
      <c r="AB8" s="14"/>
      <c r="AC8" s="14"/>
      <c r="AD8" s="14"/>
      <c r="AE8" s="14"/>
      <c r="AF8" s="7"/>
      <c r="AG8" s="7"/>
      <c r="AO8" s="10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</row>
    <row r="9" spans="1:99" s="8" customFormat="1" ht="15" customHeight="1">
      <c r="A9" s="13" t="s">
        <v>158</v>
      </c>
      <c r="B9" s="14">
        <v>536.92447900000002</v>
      </c>
      <c r="C9" s="14">
        <v>539.78699700000004</v>
      </c>
      <c r="D9" s="14">
        <v>545.40558899999996</v>
      </c>
      <c r="E9" s="14">
        <v>576.94825700000001</v>
      </c>
      <c r="F9" s="14">
        <v>601.46790799999997</v>
      </c>
      <c r="G9" s="14">
        <v>609.430609</v>
      </c>
      <c r="H9" s="14">
        <v>758.08831999999995</v>
      </c>
      <c r="I9" s="14">
        <v>774.84794299999999</v>
      </c>
      <c r="J9" s="14">
        <v>743.07009000000005</v>
      </c>
      <c r="K9" s="14">
        <v>798.96070999999995</v>
      </c>
      <c r="L9" s="14">
        <v>808.09549000000004</v>
      </c>
      <c r="M9" s="14">
        <v>796.89738</v>
      </c>
      <c r="N9" s="14">
        <v>794.758824</v>
      </c>
      <c r="O9" s="14">
        <v>898.10420599999998</v>
      </c>
      <c r="P9" s="14">
        <v>959.85738800000001</v>
      </c>
      <c r="Q9" s="14">
        <v>934.52257900000006</v>
      </c>
      <c r="R9" s="14">
        <v>931.35888899999998</v>
      </c>
      <c r="S9" s="14">
        <v>1027.780381</v>
      </c>
      <c r="T9" s="14">
        <v>1125.8244259999999</v>
      </c>
      <c r="U9" s="14">
        <v>1165.965459</v>
      </c>
      <c r="V9" s="15">
        <f t="shared" ref="V9:V11" si="6">AVERAGE(B9:U9)</f>
        <v>796.40479620000008</v>
      </c>
      <c r="W9" s="95">
        <f t="shared" si="1"/>
        <v>3.95338220883521E-2</v>
      </c>
      <c r="X9" s="95">
        <f t="shared" si="2"/>
        <v>1.1715632358047134</v>
      </c>
      <c r="Y9" s="95">
        <f t="shared" si="3"/>
        <v>3.734280778391863E-2</v>
      </c>
      <c r="Z9" s="95">
        <f t="shared" si="4"/>
        <v>0.44285604044145815</v>
      </c>
      <c r="AA9" s="14"/>
      <c r="AB9" s="14"/>
      <c r="AC9" s="14"/>
      <c r="AD9" s="14"/>
      <c r="AE9" s="14"/>
      <c r="AF9" s="7"/>
      <c r="AG9" s="7"/>
      <c r="AO9" s="10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</row>
    <row r="10" spans="1:99" s="8" customFormat="1" ht="15" customHeight="1">
      <c r="A10" s="13" t="s">
        <v>159</v>
      </c>
      <c r="B10" s="14">
        <v>19.017354999999998</v>
      </c>
      <c r="C10" s="14">
        <v>24.548586</v>
      </c>
      <c r="D10" s="14">
        <v>25.758807000000001</v>
      </c>
      <c r="E10" s="14">
        <v>25.572748000000001</v>
      </c>
      <c r="F10" s="14">
        <v>26.265585000000002</v>
      </c>
      <c r="G10" s="14">
        <v>26.969384000000002</v>
      </c>
      <c r="H10" s="14">
        <v>29.265270999999998</v>
      </c>
      <c r="I10" s="14">
        <v>33.713403999999997</v>
      </c>
      <c r="J10" s="14">
        <v>35.011839999999999</v>
      </c>
      <c r="K10" s="14">
        <v>36.094917000000002</v>
      </c>
      <c r="L10" s="14">
        <v>34.578453000000003</v>
      </c>
      <c r="M10" s="14">
        <v>36.398778999999998</v>
      </c>
      <c r="N10" s="14">
        <v>34.423346000000002</v>
      </c>
      <c r="O10" s="14">
        <v>33.922974000000004</v>
      </c>
      <c r="P10" s="14">
        <v>31.845181</v>
      </c>
      <c r="Q10" s="14">
        <v>32.946959</v>
      </c>
      <c r="R10" s="14">
        <v>33.091555999999997</v>
      </c>
      <c r="S10" s="14">
        <v>32.401797999999999</v>
      </c>
      <c r="T10" s="14">
        <v>35.225203</v>
      </c>
      <c r="U10" s="14">
        <v>37.559562</v>
      </c>
      <c r="V10" s="15">
        <f t="shared" si="6"/>
        <v>31.230585400000002</v>
      </c>
      <c r="W10" s="95">
        <f t="shared" si="1"/>
        <v>3.4614403691833884E-2</v>
      </c>
      <c r="X10" s="95">
        <f t="shared" si="2"/>
        <v>0.97501503232179254</v>
      </c>
      <c r="Y10" s="95">
        <f t="shared" si="3"/>
        <v>8.3040136820142774E-3</v>
      </c>
      <c r="Z10" s="95">
        <f t="shared" si="4"/>
        <v>8.6212908368109936E-2</v>
      </c>
      <c r="AA10" s="14"/>
      <c r="AB10" s="14"/>
      <c r="AC10" s="14"/>
      <c r="AD10" s="14"/>
      <c r="AE10" s="14"/>
      <c r="AF10" s="7"/>
      <c r="AG10" s="7"/>
      <c r="AO10" s="10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</row>
    <row r="11" spans="1:99" s="8" customFormat="1" ht="15" customHeight="1">
      <c r="A11" s="13" t="s">
        <v>160</v>
      </c>
      <c r="B11" s="14">
        <v>25.234961999999999</v>
      </c>
      <c r="C11" s="14">
        <v>27.700596999999998</v>
      </c>
      <c r="D11" s="14">
        <v>30.909282000000001</v>
      </c>
      <c r="E11" s="14">
        <v>32.542442000000001</v>
      </c>
      <c r="F11" s="14">
        <v>40.011206999999999</v>
      </c>
      <c r="G11" s="14">
        <v>44.667696999999997</v>
      </c>
      <c r="H11" s="14">
        <v>48.912776000000001</v>
      </c>
      <c r="I11" s="14">
        <v>54.144905000000001</v>
      </c>
      <c r="J11" s="14">
        <v>64.843860000000006</v>
      </c>
      <c r="K11" s="14">
        <v>67.891492999999997</v>
      </c>
      <c r="L11" s="14">
        <v>72.974142999999998</v>
      </c>
      <c r="M11" s="14">
        <v>72.486886999999996</v>
      </c>
      <c r="N11" s="14">
        <v>73.111123000000006</v>
      </c>
      <c r="O11" s="14">
        <v>77.405035999999996</v>
      </c>
      <c r="P11" s="14">
        <v>75.430021999999994</v>
      </c>
      <c r="Q11" s="14">
        <v>78.473468999999994</v>
      </c>
      <c r="R11" s="14">
        <v>91.736471000000009</v>
      </c>
      <c r="S11" s="14">
        <v>99.411084000000002</v>
      </c>
      <c r="T11" s="14">
        <v>95.410342</v>
      </c>
      <c r="U11" s="14">
        <v>105.850459</v>
      </c>
      <c r="V11" s="15">
        <f t="shared" si="6"/>
        <v>63.957412850000004</v>
      </c>
      <c r="W11" s="95">
        <f t="shared" si="1"/>
        <v>7.4322087090730626E-2</v>
      </c>
      <c r="X11" s="95">
        <f t="shared" si="2"/>
        <v>3.1945955377305504</v>
      </c>
      <c r="Y11" s="95">
        <f t="shared" si="3"/>
        <v>3.7892501311893145E-2</v>
      </c>
      <c r="Z11" s="95">
        <f t="shared" si="4"/>
        <v>0.45052006982802117</v>
      </c>
      <c r="AA11" s="14"/>
      <c r="AB11" s="14"/>
      <c r="AC11" s="14"/>
      <c r="AD11" s="14"/>
      <c r="AE11" s="14"/>
      <c r="AF11" s="7"/>
      <c r="AG11" s="7"/>
      <c r="AO11" s="10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</row>
    <row r="12" spans="1:99" s="8" customFormat="1" ht="18" customHeight="1">
      <c r="A12" s="16" t="s">
        <v>5</v>
      </c>
      <c r="B12" s="17">
        <f t="shared" ref="B12:T12" si="7">SUM(B8:B11)</f>
        <v>721.25915299999997</v>
      </c>
      <c r="C12" s="17">
        <f t="shared" si="7"/>
        <v>735.58247300000005</v>
      </c>
      <c r="D12" s="17">
        <f t="shared" si="7"/>
        <v>744.04767300000003</v>
      </c>
      <c r="E12" s="17">
        <f t="shared" si="7"/>
        <v>763.26314000000013</v>
      </c>
      <c r="F12" s="17">
        <f t="shared" si="7"/>
        <v>796.95112299999994</v>
      </c>
      <c r="G12" s="17">
        <f t="shared" si="7"/>
        <v>817.29470400000002</v>
      </c>
      <c r="H12" s="17">
        <f t="shared" si="7"/>
        <v>1006.627271</v>
      </c>
      <c r="I12" s="17">
        <f t="shared" si="7"/>
        <v>1028.709218</v>
      </c>
      <c r="J12" s="17">
        <f t="shared" si="7"/>
        <v>1026.3538860000001</v>
      </c>
      <c r="K12" s="17">
        <f t="shared" si="7"/>
        <v>1084.5792739999999</v>
      </c>
      <c r="L12" s="17">
        <f t="shared" si="7"/>
        <v>1127.2247460000001</v>
      </c>
      <c r="M12" s="17">
        <f t="shared" si="7"/>
        <v>1121.3730400000002</v>
      </c>
      <c r="N12" s="17">
        <f t="shared" si="7"/>
        <v>1099.478218</v>
      </c>
      <c r="O12" s="17">
        <f t="shared" si="7"/>
        <v>1221.5349470000001</v>
      </c>
      <c r="P12" s="17">
        <f t="shared" si="7"/>
        <v>1285.615906</v>
      </c>
      <c r="Q12" s="17">
        <f t="shared" si="7"/>
        <v>1241.0975990000002</v>
      </c>
      <c r="R12" s="17">
        <f t="shared" si="7"/>
        <v>1221.928377</v>
      </c>
      <c r="S12" s="17">
        <f t="shared" si="7"/>
        <v>1348.1328720000001</v>
      </c>
      <c r="T12" s="17">
        <f t="shared" si="7"/>
        <v>1435.6672639999997</v>
      </c>
      <c r="U12" s="17">
        <f t="shared" ref="U12" si="8">SUM(U8:U11)</f>
        <v>1511.0522249999999</v>
      </c>
      <c r="V12" s="18">
        <f>SUM(V8:V11)</f>
        <v>1066.88865545</v>
      </c>
      <c r="W12" s="97">
        <f t="shared" si="1"/>
        <v>3.7670348358200156E-2</v>
      </c>
      <c r="X12" s="97">
        <f t="shared" si="2"/>
        <v>1.0950198256964094</v>
      </c>
      <c r="Y12" s="97">
        <f t="shared" si="3"/>
        <v>2.9738370860164398E-2</v>
      </c>
      <c r="Z12" s="97">
        <f t="shared" si="4"/>
        <v>0.34050661180215058</v>
      </c>
      <c r="AA12" s="14"/>
      <c r="AB12" s="14"/>
      <c r="AC12" s="14"/>
      <c r="AD12" s="14"/>
      <c r="AE12" s="14"/>
      <c r="AF12" s="7"/>
      <c r="AG12" s="7"/>
      <c r="AH12" s="11"/>
      <c r="AO12" s="10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</row>
    <row r="13" spans="1:99" s="8" customFormat="1" ht="19.5" customHeight="1">
      <c r="A13" s="19" t="s">
        <v>6</v>
      </c>
      <c r="B13" s="20">
        <f t="shared" ref="B13:R13" si="9">B7-B12</f>
        <v>-667.00780599999996</v>
      </c>
      <c r="C13" s="20">
        <f t="shared" si="9"/>
        <v>-665.70319700000005</v>
      </c>
      <c r="D13" s="20">
        <f t="shared" si="9"/>
        <v>-668.89014700000007</v>
      </c>
      <c r="E13" s="20">
        <f t="shared" si="9"/>
        <v>-683.60755900000015</v>
      </c>
      <c r="F13" s="20">
        <f t="shared" si="9"/>
        <v>-703.99772099999996</v>
      </c>
      <c r="G13" s="20">
        <f t="shared" si="9"/>
        <v>-709.32174700000007</v>
      </c>
      <c r="H13" s="20">
        <f t="shared" si="9"/>
        <v>-858.56877099999997</v>
      </c>
      <c r="I13" s="20">
        <f t="shared" si="9"/>
        <v>-848.19421899999998</v>
      </c>
      <c r="J13" s="20">
        <f t="shared" si="9"/>
        <v>-766.77484600000003</v>
      </c>
      <c r="K13" s="20">
        <f t="shared" si="9"/>
        <v>-835.14733499999988</v>
      </c>
      <c r="L13" s="20">
        <f t="shared" si="9"/>
        <v>-877.93001400000014</v>
      </c>
      <c r="M13" s="20">
        <f t="shared" si="9"/>
        <v>-836.0174370000002</v>
      </c>
      <c r="N13" s="20">
        <f t="shared" si="9"/>
        <v>-762.76921799999991</v>
      </c>
      <c r="O13" s="20">
        <f t="shared" si="9"/>
        <v>-845.47297300000014</v>
      </c>
      <c r="P13" s="20">
        <f t="shared" si="9"/>
        <v>-870.73146099999997</v>
      </c>
      <c r="Q13" s="20">
        <f t="shared" si="9"/>
        <v>-790.43131700000026</v>
      </c>
      <c r="R13" s="20">
        <f t="shared" si="9"/>
        <v>-725.55010399999992</v>
      </c>
      <c r="S13" s="20">
        <f>S7-S12</f>
        <v>-881.37831400000016</v>
      </c>
      <c r="T13" s="20">
        <f>T7-T12</f>
        <v>-983.07623999999976</v>
      </c>
      <c r="U13" s="20">
        <f t="shared" ref="U13" si="10">U7-U12</f>
        <v>-1047.5345379999999</v>
      </c>
      <c r="V13" s="21">
        <f>V7-V12</f>
        <v>-801.40524819999996</v>
      </c>
      <c r="W13" s="14"/>
      <c r="X13" s="14"/>
      <c r="Y13" s="14"/>
      <c r="Z13" s="14"/>
      <c r="AA13" s="14"/>
      <c r="AB13" s="14"/>
      <c r="AC13" s="14"/>
      <c r="AD13" s="14"/>
      <c r="AE13" s="14"/>
      <c r="AF13" s="23"/>
      <c r="AH13" s="11"/>
      <c r="AI13" s="24"/>
      <c r="AJ13" s="24"/>
      <c r="AK13" s="24"/>
      <c r="AL13" s="24"/>
      <c r="AM13" s="24"/>
      <c r="AO13" s="10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</row>
    <row r="14" spans="1:99" s="8" customFormat="1" ht="19.5" customHeight="1">
      <c r="A14" s="25" t="s">
        <v>7</v>
      </c>
      <c r="B14" s="26">
        <f t="shared" ref="B14:R14" si="11">B7/B12</f>
        <v>7.5217550826699883E-2</v>
      </c>
      <c r="C14" s="26">
        <f t="shared" si="11"/>
        <v>9.4998560412953154E-2</v>
      </c>
      <c r="D14" s="26">
        <f t="shared" si="11"/>
        <v>0.10101170761943906</v>
      </c>
      <c r="E14" s="26">
        <f t="shared" si="11"/>
        <v>0.10436188625589857</v>
      </c>
      <c r="F14" s="26">
        <f t="shared" si="11"/>
        <v>0.11663626453036569</v>
      </c>
      <c r="G14" s="26">
        <f t="shared" si="11"/>
        <v>0.13211018800386107</v>
      </c>
      <c r="H14" s="26">
        <f t="shared" si="11"/>
        <v>0.14708373622037507</v>
      </c>
      <c r="I14" s="26">
        <f t="shared" si="11"/>
        <v>0.17547718620715227</v>
      </c>
      <c r="J14" s="26">
        <f t="shared" si="11"/>
        <v>0.2529137790978267</v>
      </c>
      <c r="K14" s="26">
        <f t="shared" si="11"/>
        <v>0.22998036656193749</v>
      </c>
      <c r="L14" s="26">
        <f t="shared" si="11"/>
        <v>0.22115796595544218</v>
      </c>
      <c r="M14" s="26">
        <f t="shared" si="11"/>
        <v>0.25446982656190842</v>
      </c>
      <c r="N14" s="26">
        <f t="shared" si="11"/>
        <v>0.30624435708466213</v>
      </c>
      <c r="O14" s="26">
        <f t="shared" si="11"/>
        <v>0.30786018437178614</v>
      </c>
      <c r="P14" s="26">
        <f t="shared" si="11"/>
        <v>0.32271259484557124</v>
      </c>
      <c r="Q14" s="26">
        <f t="shared" si="11"/>
        <v>0.36311913129404089</v>
      </c>
      <c r="R14" s="26">
        <f t="shared" si="11"/>
        <v>0.40622534212576028</v>
      </c>
      <c r="S14" s="26">
        <f>S7/S12</f>
        <v>0.34622296339941183</v>
      </c>
      <c r="T14" s="26">
        <f>T7/T12</f>
        <v>0.3152478539762818</v>
      </c>
      <c r="U14" s="26">
        <f t="shared" ref="U14" si="12">U7/U12</f>
        <v>0.30675159953521797</v>
      </c>
      <c r="V14" s="27">
        <f>V7/V12</f>
        <v>0.24883890731598651</v>
      </c>
      <c r="W14" s="14"/>
      <c r="X14" s="98"/>
      <c r="Y14" s="22"/>
      <c r="Z14" s="22"/>
      <c r="AA14" s="22"/>
      <c r="AB14" s="22"/>
      <c r="AC14" s="22"/>
      <c r="AD14" s="22"/>
      <c r="AE14" s="23"/>
      <c r="AF14" s="23"/>
      <c r="AH14" s="11"/>
      <c r="AI14" s="308"/>
      <c r="AJ14" s="308"/>
      <c r="AK14" s="308"/>
      <c r="AL14" s="308"/>
      <c r="AM14" s="308"/>
      <c r="AN14" s="308"/>
      <c r="AO14" s="10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</row>
    <row r="15" spans="1:99" s="8" customFormat="1" ht="12.75" customHeight="1">
      <c r="A15" s="28"/>
      <c r="J15" s="29"/>
      <c r="K15" s="29"/>
      <c r="L15" s="29"/>
      <c r="M15" s="29"/>
      <c r="N15" s="29"/>
      <c r="Q15" s="30"/>
      <c r="R15" s="31"/>
      <c r="S15" s="31"/>
      <c r="T15" s="272"/>
      <c r="U15" s="272"/>
      <c r="V15" s="272"/>
      <c r="W15" s="309" t="s">
        <v>105</v>
      </c>
      <c r="X15" s="309"/>
      <c r="Y15" s="309"/>
      <c r="Z15" s="309"/>
      <c r="AA15" s="31"/>
      <c r="AB15" s="31"/>
      <c r="AC15" s="31"/>
      <c r="AD15" s="31"/>
      <c r="AE15" s="23"/>
      <c r="AF15" s="23"/>
      <c r="AI15" s="32"/>
      <c r="AJ15" s="32"/>
      <c r="AK15" s="32"/>
      <c r="AL15" s="32"/>
      <c r="AM15" s="32"/>
      <c r="AN15" s="32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</row>
    <row r="16" spans="1:99" s="8" customFormat="1" ht="18" customHeight="1">
      <c r="A16" s="33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99"/>
      <c r="W16" s="99"/>
      <c r="X16" s="99"/>
      <c r="Y16" s="7"/>
      <c r="Z16" s="7"/>
      <c r="AA16" s="7"/>
      <c r="AB16" s="7"/>
      <c r="AC16" s="7"/>
      <c r="AD16" s="7"/>
      <c r="AE16" s="34"/>
      <c r="AF16" s="34"/>
      <c r="AI16" s="32"/>
      <c r="AJ16" s="32"/>
      <c r="AK16" s="32"/>
      <c r="AL16" s="32"/>
      <c r="AM16" s="32"/>
      <c r="AN16" s="32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</row>
    <row r="17" spans="1:99" s="37" customFormat="1" ht="18" customHeight="1">
      <c r="A17" s="33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14"/>
      <c r="AD17" s="7"/>
      <c r="AE17" s="35"/>
      <c r="AF17" s="34"/>
      <c r="AG17" s="8"/>
      <c r="AH17" s="8"/>
      <c r="AI17" s="36"/>
      <c r="AJ17" s="36"/>
      <c r="AK17" s="36"/>
      <c r="AL17" s="36"/>
      <c r="AM17" s="36"/>
      <c r="AN17" s="36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</row>
    <row r="18" spans="1:99" s="40" customFormat="1" ht="18" customHeigh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5"/>
      <c r="AF18" s="34"/>
      <c r="AG18" s="8"/>
      <c r="AH18" s="8"/>
      <c r="AI18" s="36"/>
      <c r="AJ18" s="36"/>
      <c r="AK18" s="36"/>
      <c r="AL18" s="36"/>
      <c r="AM18" s="36"/>
      <c r="AN18" s="36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</row>
    <row r="19" spans="1:99" s="42" customFormat="1" ht="18" customHeight="1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5"/>
      <c r="AF19" s="34"/>
      <c r="AG19" s="8"/>
      <c r="AH19" s="8"/>
      <c r="AI19" s="36"/>
      <c r="AJ19" s="36"/>
      <c r="AK19" s="36"/>
      <c r="AL19" s="36"/>
      <c r="AM19" s="36"/>
      <c r="AN19" s="36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</row>
    <row r="20" spans="1:99" s="42" customFormat="1" ht="18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4"/>
      <c r="AF20" s="23"/>
      <c r="AG20" s="8"/>
      <c r="AH20" s="8"/>
      <c r="AI20" s="36"/>
      <c r="AJ20" s="36"/>
      <c r="AK20" s="36"/>
      <c r="AL20" s="36"/>
      <c r="AM20" s="36"/>
      <c r="AN20" s="36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</row>
    <row r="21" spans="1:99" s="8" customFormat="1" ht="18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44"/>
      <c r="AF21" s="23"/>
      <c r="AI21" s="36"/>
      <c r="AJ21" s="36"/>
      <c r="AK21" s="36"/>
      <c r="AL21" s="36"/>
      <c r="AM21" s="36"/>
      <c r="AN21" s="36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</row>
    <row r="22" spans="1:99" s="8" customFormat="1" ht="18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44"/>
      <c r="AF22" s="23"/>
      <c r="AI22" s="36"/>
      <c r="AJ22" s="36"/>
      <c r="AK22" s="36"/>
      <c r="AL22" s="36"/>
      <c r="AM22" s="36"/>
      <c r="AN22" s="36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</row>
    <row r="23" spans="1:99" s="8" customFormat="1" ht="18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44"/>
      <c r="AF23" s="23"/>
      <c r="AI23" s="36"/>
      <c r="AJ23" s="36"/>
      <c r="AK23" s="36"/>
      <c r="AL23" s="23"/>
      <c r="AM23" s="36"/>
      <c r="AN23" s="36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</row>
    <row r="24" spans="1:99" s="8" customFormat="1" ht="18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44"/>
      <c r="AF24" s="23"/>
      <c r="AI24" s="36"/>
      <c r="AJ24" s="36"/>
      <c r="AK24" s="36"/>
      <c r="AL24" s="23"/>
      <c r="AM24" s="36"/>
      <c r="AN24" s="36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</row>
    <row r="25" spans="1:99" s="8" customFormat="1" ht="18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4"/>
      <c r="AF25" s="23"/>
      <c r="AI25" s="36"/>
      <c r="AJ25" s="36"/>
      <c r="AK25" s="36"/>
      <c r="AL25" s="23"/>
      <c r="AM25" s="36"/>
      <c r="AN25" s="36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</row>
    <row r="26" spans="1:99" s="8" customFormat="1" ht="12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4"/>
      <c r="AF26" s="23"/>
      <c r="AH26" s="11"/>
      <c r="AI26" s="36"/>
      <c r="AJ26" s="36"/>
      <c r="AK26" s="36"/>
      <c r="AL26" s="23"/>
      <c r="AM26" s="36"/>
      <c r="AN26" s="36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</row>
    <row r="27" spans="1:99">
      <c r="A27" s="46" t="s">
        <v>163</v>
      </c>
    </row>
    <row r="49" spans="1:32" s="2" customFormat="1" ht="11.25">
      <c r="A49" s="46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  <c r="P49" s="49"/>
      <c r="Q49" s="49"/>
      <c r="R49" s="49"/>
      <c r="S49" s="49"/>
      <c r="T49" s="39"/>
      <c r="U49" s="39"/>
      <c r="V49" s="250"/>
      <c r="W49" s="276"/>
      <c r="X49" s="276"/>
      <c r="Y49" s="276"/>
      <c r="Z49" s="276"/>
      <c r="AA49" s="276"/>
      <c r="AB49" s="276"/>
      <c r="AC49" s="276"/>
      <c r="AD49" s="276"/>
      <c r="AE49" s="275"/>
      <c r="AF49" s="275"/>
    </row>
    <row r="50" spans="1:32" s="2" customFormat="1" ht="10.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2" s="2" customFormat="1">
      <c r="A51" s="3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47"/>
      <c r="P51" s="47"/>
      <c r="Q51" s="47"/>
      <c r="R51" s="47"/>
      <c r="S51" s="47"/>
      <c r="T51" s="47"/>
      <c r="U51" s="47"/>
      <c r="V51" s="51"/>
      <c r="W51" s="51"/>
      <c r="X51" s="51"/>
      <c r="Y51" s="51"/>
      <c r="Z51" s="51"/>
      <c r="AA51" s="51"/>
      <c r="AB51" s="51"/>
      <c r="AC51" s="3"/>
      <c r="AD51" s="3"/>
    </row>
    <row r="52" spans="1:32" s="2" customFormat="1" ht="10.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</row>
  </sheetData>
  <mergeCells count="2">
    <mergeCell ref="AI14:AN14"/>
    <mergeCell ref="W15:Z15"/>
  </mergeCells>
  <conditionalFormatting sqref="B13:R13 U13">
    <cfRule type="cellIs" dxfId="241" priority="31" operator="lessThan">
      <formula>0</formula>
    </cfRule>
    <cfRule type="cellIs" dxfId="240" priority="32" operator="greaterThan">
      <formula>0</formula>
    </cfRule>
    <cfRule type="cellIs" priority="33" operator="equal">
      <formula>0</formula>
    </cfRule>
  </conditionalFormatting>
  <conditionalFormatting sqref="S13">
    <cfRule type="cellIs" dxfId="239" priority="25" operator="lessThan">
      <formula>0</formula>
    </cfRule>
    <cfRule type="cellIs" dxfId="238" priority="26" operator="greaterThan">
      <formula>0</formula>
    </cfRule>
    <cfRule type="cellIs" priority="27" operator="equal">
      <formula>0</formula>
    </cfRule>
  </conditionalFormatting>
  <conditionalFormatting sqref="T13">
    <cfRule type="cellIs" dxfId="237" priority="22" operator="lessThan">
      <formula>0</formula>
    </cfRule>
    <cfRule type="cellIs" dxfId="236" priority="23" operator="greaterThan">
      <formula>0</formula>
    </cfRule>
    <cfRule type="cellIs" priority="24" operator="equal">
      <formula>0</formula>
    </cfRule>
  </conditionalFormatting>
  <conditionalFormatting sqref="V13">
    <cfRule type="cellIs" dxfId="235" priority="19" operator="lessThan">
      <formula>0</formula>
    </cfRule>
    <cfRule type="cellIs" dxfId="234" priority="20" operator="greaterThan">
      <formula>0</formula>
    </cfRule>
    <cfRule type="cellIs" priority="21" operator="equal">
      <formula>0</formula>
    </cfRule>
  </conditionalFormatting>
  <conditionalFormatting sqref="X3:X12">
    <cfRule type="cellIs" dxfId="233" priority="10" operator="lessThan">
      <formula>0</formula>
    </cfRule>
    <cfRule type="cellIs" dxfId="232" priority="11" operator="greaterThan">
      <formula>0</formula>
    </cfRule>
    <cfRule type="cellIs" priority="12" operator="equal">
      <formula>0</formula>
    </cfRule>
  </conditionalFormatting>
  <conditionalFormatting sqref="W3:W12">
    <cfRule type="cellIs" dxfId="231" priority="7" operator="lessThan">
      <formula>0</formula>
    </cfRule>
    <cfRule type="cellIs" dxfId="230" priority="8" operator="greaterThan">
      <formula>0</formula>
    </cfRule>
    <cfRule type="cellIs" priority="9" operator="equal">
      <formula>0</formula>
    </cfRule>
  </conditionalFormatting>
  <conditionalFormatting sqref="Z3:Z12">
    <cfRule type="cellIs" dxfId="229" priority="4" operator="lessThan">
      <formula>0</formula>
    </cfRule>
    <cfRule type="cellIs" dxfId="228" priority="5" operator="greaterThan">
      <formula>0</formula>
    </cfRule>
    <cfRule type="cellIs" priority="6" operator="equal">
      <formula>0</formula>
    </cfRule>
  </conditionalFormatting>
  <conditionalFormatting sqref="Y3:Y12">
    <cfRule type="cellIs" dxfId="227" priority="1" operator="lessThan">
      <formula>0</formula>
    </cfRule>
    <cfRule type="cellIs" dxfId="226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27559055118110237" header="0.15748031496062992" footer="0.15748031496062992"/>
  <pageSetup paperSize="9" scale="43" fitToHeight="3" orientation="landscape" r:id="rId1"/>
  <headerFooter alignWithMargins="0">
    <oddFooter>&amp;C&amp;9Pág.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56"/>
  <sheetViews>
    <sheetView showGridLines="0" zoomScaleNormal="100" workbookViewId="0">
      <pane xSplit="1" ySplit="1" topLeftCell="B2" activePane="bottomRight" state="frozen"/>
      <selection activeCell="I8" sqref="I8"/>
      <selection pane="topRight" activeCell="I8" sqref="I8"/>
      <selection pane="bottomLeft" activeCell="I8" sqref="I8"/>
      <selection pane="bottomRight"/>
    </sheetView>
  </sheetViews>
  <sheetFormatPr defaultRowHeight="12.75"/>
  <cols>
    <col min="1" max="1" width="58.140625" style="55" customWidth="1"/>
    <col min="2" max="21" width="10.5703125" style="47" customWidth="1"/>
    <col min="22" max="26" width="11.140625" style="47" customWidth="1"/>
    <col min="27" max="30" width="7.28515625" style="47" customWidth="1"/>
    <col min="31" max="32" width="8.28515625" style="2" bestFit="1" customWidth="1"/>
    <col min="33" max="33" width="10" style="2" bestFit="1" customWidth="1"/>
    <col min="34" max="34" width="7.140625" style="2" customWidth="1"/>
    <col min="35" max="35" width="8.85546875" style="2" customWidth="1"/>
    <col min="36" max="40" width="9.140625" style="2" bestFit="1" customWidth="1"/>
    <col min="41" max="41" width="11.7109375" style="2" customWidth="1"/>
    <col min="42" max="99" width="9.140625" style="2"/>
    <col min="100" max="16384" width="9.140625" style="3"/>
  </cols>
  <sheetData>
    <row r="1" spans="1:99" ht="31.5" customHeight="1">
      <c r="A1" s="1" t="s">
        <v>224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24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99" s="8" customFormat="1" ht="31.5" customHeight="1">
      <c r="A2" s="4" t="s">
        <v>122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6" t="s">
        <v>3</v>
      </c>
      <c r="W2" s="94" t="s">
        <v>166</v>
      </c>
      <c r="X2" s="94" t="s">
        <v>165</v>
      </c>
      <c r="Y2" s="271" t="s">
        <v>208</v>
      </c>
      <c r="Z2" s="271" t="s">
        <v>207</v>
      </c>
      <c r="AA2" s="7"/>
      <c r="AB2" s="7"/>
      <c r="AC2" s="7"/>
      <c r="AD2" s="7"/>
      <c r="AE2" s="7"/>
      <c r="AF2" s="7"/>
      <c r="AG2" s="7"/>
      <c r="AI2" s="9"/>
      <c r="AJ2" s="9"/>
      <c r="AK2" s="9"/>
      <c r="AL2" s="9"/>
      <c r="AM2" s="9"/>
      <c r="AN2" s="9"/>
      <c r="AO2" s="10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</row>
    <row r="3" spans="1:99" s="8" customFormat="1" ht="15" customHeight="1">
      <c r="A3" s="13" t="s">
        <v>127</v>
      </c>
      <c r="B3" s="14">
        <v>3.145896</v>
      </c>
      <c r="C3" s="14">
        <v>3.0891660000000001</v>
      </c>
      <c r="D3" s="14">
        <v>3.4530839999999996</v>
      </c>
      <c r="E3" s="14">
        <v>4.4563819999999996</v>
      </c>
      <c r="F3" s="14">
        <v>5.4137649999999997</v>
      </c>
      <c r="G3" s="14">
        <v>4.4226080000000003</v>
      </c>
      <c r="H3" s="14">
        <v>6.926221</v>
      </c>
      <c r="I3" s="14">
        <v>2.5972279999999999</v>
      </c>
      <c r="J3" s="14">
        <v>9.073443000000001</v>
      </c>
      <c r="K3" s="14">
        <v>14.876199</v>
      </c>
      <c r="L3" s="14">
        <v>18.228791999999999</v>
      </c>
      <c r="M3" s="14">
        <v>20.768908</v>
      </c>
      <c r="N3" s="14">
        <v>26.993155999999999</v>
      </c>
      <c r="O3" s="14">
        <v>22.858967</v>
      </c>
      <c r="P3" s="14">
        <v>17.757300000000001</v>
      </c>
      <c r="Q3" s="14">
        <v>29.845224999999999</v>
      </c>
      <c r="R3" s="14">
        <v>32.674647</v>
      </c>
      <c r="S3" s="14">
        <v>33.808340000000001</v>
      </c>
      <c r="T3" s="14">
        <v>49.327908999999998</v>
      </c>
      <c r="U3" s="14">
        <v>45.442456000000007</v>
      </c>
      <c r="V3" s="15">
        <f>AVERAGE(B3:U3)</f>
        <v>17.757984599999997</v>
      </c>
      <c r="W3" s="95">
        <f>(U3/B3)^(1/20)-1</f>
        <v>0.14284115574148837</v>
      </c>
      <c r="X3" s="95">
        <f>(U3-B3)/B3</f>
        <v>13.444996274511302</v>
      </c>
      <c r="Y3" s="95">
        <f>(U3/L3)^(1/10)-1</f>
        <v>9.5646335666021542E-2</v>
      </c>
      <c r="Z3" s="95">
        <f>(U3-L3)/L3</f>
        <v>1.4928945373889839</v>
      </c>
      <c r="AA3" s="14"/>
      <c r="AB3" s="14"/>
      <c r="AC3" s="14"/>
      <c r="AD3" s="14"/>
      <c r="AE3" s="14"/>
      <c r="AF3" s="7"/>
      <c r="AG3" s="7"/>
      <c r="AO3" s="10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</row>
    <row r="4" spans="1:99" s="8" customFormat="1" ht="15" customHeight="1">
      <c r="A4" s="13" t="s">
        <v>128</v>
      </c>
      <c r="B4" s="14">
        <v>9.2124140000000008</v>
      </c>
      <c r="C4" s="14">
        <v>9.1381309999999996</v>
      </c>
      <c r="D4" s="14">
        <v>8.9315429999999996</v>
      </c>
      <c r="E4" s="14">
        <v>10.248644000000001</v>
      </c>
      <c r="F4" s="14">
        <v>9.7667660000000005</v>
      </c>
      <c r="G4" s="14">
        <v>7.4420120000000001</v>
      </c>
      <c r="H4" s="14">
        <v>13.818606000000001</v>
      </c>
      <c r="I4" s="14">
        <v>18.510874000000001</v>
      </c>
      <c r="J4" s="14">
        <v>51.947977000000002</v>
      </c>
      <c r="K4" s="14">
        <v>43.443522999999999</v>
      </c>
      <c r="L4" s="14">
        <v>48.198124</v>
      </c>
      <c r="M4" s="14">
        <v>51.751936000000001</v>
      </c>
      <c r="N4" s="14">
        <v>70.227874</v>
      </c>
      <c r="O4" s="14">
        <v>86.274832000000004</v>
      </c>
      <c r="P4" s="14">
        <v>120.051913</v>
      </c>
      <c r="Q4" s="14">
        <v>109.71325599999999</v>
      </c>
      <c r="R4" s="14">
        <v>131.42335299999999</v>
      </c>
      <c r="S4" s="14">
        <v>81.776725999999996</v>
      </c>
      <c r="T4" s="14">
        <v>69.899294999999995</v>
      </c>
      <c r="U4" s="14">
        <v>82.371497000000005</v>
      </c>
      <c r="V4" s="15">
        <f t="shared" ref="V4:V8" si="0">AVERAGE(B4:U4)</f>
        <v>51.707464800000004</v>
      </c>
      <c r="W4" s="95">
        <f t="shared" ref="W4:W16" si="1">(U4/B4)^(1/20)-1</f>
        <v>0.1157584269571974</v>
      </c>
      <c r="X4" s="95">
        <f t="shared" ref="X4:X16" si="2">(U4-B4)/B4</f>
        <v>7.9413585841886833</v>
      </c>
      <c r="Y4" s="95">
        <f t="shared" ref="Y4:Y5" si="3">(U4/L4)^(1/10)-1</f>
        <v>5.5053985569045061E-2</v>
      </c>
      <c r="Z4" s="95">
        <f t="shared" ref="Z4:Z5" si="4">(U4-L4)/L4</f>
        <v>0.70901873691183515</v>
      </c>
      <c r="AA4" s="14"/>
      <c r="AB4" s="14"/>
      <c r="AC4" s="14"/>
      <c r="AD4" s="14"/>
      <c r="AE4" s="14"/>
      <c r="AF4" s="7"/>
      <c r="AG4" s="7"/>
      <c r="AO4" s="10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</row>
    <row r="5" spans="1:99" s="8" customFormat="1" ht="15" customHeight="1">
      <c r="A5" s="13" t="s">
        <v>129</v>
      </c>
      <c r="B5" s="14">
        <v>0.55497600000000002</v>
      </c>
      <c r="C5" s="14">
        <v>0.56442599999999998</v>
      </c>
      <c r="D5" s="14">
        <v>1.284478</v>
      </c>
      <c r="E5" s="14">
        <v>0.53315999999999997</v>
      </c>
      <c r="F5" s="14">
        <v>0.39457700000000001</v>
      </c>
      <c r="G5" s="14">
        <v>0.63136700000000001</v>
      </c>
      <c r="H5" s="14">
        <v>0.88836000000000004</v>
      </c>
      <c r="I5" s="14">
        <v>1.8478840000000001</v>
      </c>
      <c r="J5" s="14">
        <v>3.47017</v>
      </c>
      <c r="K5" s="14">
        <v>1.371208</v>
      </c>
      <c r="L5" s="14">
        <v>2.4576750000000001</v>
      </c>
      <c r="M5" s="14">
        <v>3.282019</v>
      </c>
      <c r="N5" s="14">
        <v>2.155618</v>
      </c>
      <c r="O5" s="14">
        <v>3.0065469999999999</v>
      </c>
      <c r="P5" s="14">
        <v>5.464626</v>
      </c>
      <c r="Q5" s="14">
        <v>6.7341679999999995</v>
      </c>
      <c r="R5" s="14">
        <v>5.6993100000000005</v>
      </c>
      <c r="S5" s="14">
        <v>2.9741689999999998</v>
      </c>
      <c r="T5" s="14">
        <v>3.9232969999999998</v>
      </c>
      <c r="U5" s="14">
        <v>3.3198449999999999</v>
      </c>
      <c r="V5" s="15">
        <f t="shared" si="0"/>
        <v>2.5278940000000003</v>
      </c>
      <c r="W5" s="95">
        <f t="shared" si="1"/>
        <v>9.3558901969396535E-2</v>
      </c>
      <c r="X5" s="95">
        <f t="shared" si="2"/>
        <v>4.9819613821138207</v>
      </c>
      <c r="Y5" s="95">
        <f t="shared" si="3"/>
        <v>3.0526906760274697E-2</v>
      </c>
      <c r="Z5" s="95">
        <f t="shared" si="4"/>
        <v>0.35080716530867584</v>
      </c>
      <c r="AA5" s="14"/>
      <c r="AB5" s="14"/>
      <c r="AC5" s="14"/>
      <c r="AD5" s="14"/>
      <c r="AE5" s="14"/>
      <c r="AF5" s="7"/>
      <c r="AG5" s="7"/>
      <c r="AO5" s="10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</row>
    <row r="6" spans="1:99" s="8" customFormat="1" ht="15" customHeight="1">
      <c r="A6" s="13" t="s">
        <v>130</v>
      </c>
      <c r="B6" s="14">
        <v>0</v>
      </c>
      <c r="C6" s="14">
        <v>0</v>
      </c>
      <c r="D6" s="14">
        <v>0</v>
      </c>
      <c r="E6" s="227">
        <v>5.1000000000000004E-4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227">
        <v>3.7839999999999996E-3</v>
      </c>
      <c r="L6" s="226">
        <v>1.3757999999999999E-2</v>
      </c>
      <c r="M6" s="14">
        <v>0</v>
      </c>
      <c r="N6" s="225">
        <v>9.0435000000000001E-2</v>
      </c>
      <c r="O6" s="225">
        <v>0.41126299999999999</v>
      </c>
      <c r="P6" s="225">
        <v>0.471383</v>
      </c>
      <c r="Q6" s="225">
        <v>0.38899400000000001</v>
      </c>
      <c r="R6" s="225">
        <v>0.14435000000000001</v>
      </c>
      <c r="S6" s="225">
        <v>0.187995</v>
      </c>
      <c r="T6" s="226">
        <v>1.3018E-2</v>
      </c>
      <c r="U6" s="225">
        <v>0.15527099999999999</v>
      </c>
      <c r="V6" s="228">
        <f t="shared" si="0"/>
        <v>9.4038049999999984E-2</v>
      </c>
      <c r="W6" s="95">
        <f>(U6/K6)^(1/11)-1</f>
        <v>0.40168046344813857</v>
      </c>
      <c r="X6" s="95">
        <f>(U6-K6)/K6</f>
        <v>40.03356236786469</v>
      </c>
      <c r="Y6" s="311" t="s">
        <v>164</v>
      </c>
      <c r="Z6" s="311"/>
      <c r="AA6" s="14"/>
      <c r="AB6" s="14"/>
      <c r="AC6" s="14"/>
      <c r="AD6" s="14"/>
      <c r="AE6" s="14"/>
      <c r="AF6" s="7"/>
      <c r="AG6" s="7"/>
      <c r="AO6" s="10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</row>
    <row r="7" spans="1:99" s="8" customFormat="1" ht="15" customHeight="1">
      <c r="A7" s="13" t="s">
        <v>131</v>
      </c>
      <c r="B7" s="14">
        <v>2.7272069999999999</v>
      </c>
      <c r="C7" s="14">
        <v>2.9376449999999998</v>
      </c>
      <c r="D7" s="14">
        <v>4.65116</v>
      </c>
      <c r="E7" s="14">
        <v>4.4207960000000002</v>
      </c>
      <c r="F7" s="14">
        <v>4.7793850000000004</v>
      </c>
      <c r="G7" s="14">
        <v>4.1038170000000003</v>
      </c>
      <c r="H7" s="14">
        <v>7.6101210000000004</v>
      </c>
      <c r="I7" s="14">
        <v>13.394905</v>
      </c>
      <c r="J7" s="14">
        <v>14.027715000000001</v>
      </c>
      <c r="K7" s="14">
        <v>12.075855000000001</v>
      </c>
      <c r="L7" s="14">
        <v>16.000169</v>
      </c>
      <c r="M7" s="14">
        <v>24.875927000000001</v>
      </c>
      <c r="N7" s="14">
        <v>25.643453999999998</v>
      </c>
      <c r="O7" s="14">
        <v>29.610125</v>
      </c>
      <c r="P7" s="14">
        <v>32.189582999999999</v>
      </c>
      <c r="Q7" s="14">
        <v>40.248745999999997</v>
      </c>
      <c r="R7" s="14">
        <v>35.814504999999997</v>
      </c>
      <c r="S7" s="14">
        <v>57.941286999999996</v>
      </c>
      <c r="T7" s="14">
        <v>47.571830999999996</v>
      </c>
      <c r="U7" s="14">
        <v>35.866841999999998</v>
      </c>
      <c r="V7" s="15">
        <f t="shared" si="0"/>
        <v>20.82455375</v>
      </c>
      <c r="W7" s="95">
        <f t="shared" si="1"/>
        <v>0.13749305001514145</v>
      </c>
      <c r="X7" s="95">
        <f t="shared" si="2"/>
        <v>12.151492350965658</v>
      </c>
      <c r="Y7" s="95">
        <f t="shared" ref="Y7" si="5">(U7/L7)^(1/10)-1</f>
        <v>8.4068828885939473E-2</v>
      </c>
      <c r="Z7" s="95">
        <f t="shared" ref="Z7" si="6">(U7-L7)/L7</f>
        <v>1.2416539475301791</v>
      </c>
      <c r="AA7" s="14"/>
      <c r="AB7" s="14"/>
      <c r="AC7" s="14"/>
      <c r="AD7" s="14"/>
      <c r="AE7" s="14"/>
      <c r="AF7" s="7"/>
      <c r="AG7" s="7"/>
      <c r="AO7" s="10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</row>
    <row r="8" spans="1:99" s="8" customFormat="1" ht="15" customHeight="1">
      <c r="A8" s="13" t="s">
        <v>132</v>
      </c>
      <c r="B8" s="14">
        <v>5.4045779999999999</v>
      </c>
      <c r="C8" s="14">
        <v>6.2393939999999999</v>
      </c>
      <c r="D8" s="14">
        <v>7.3530530000000001</v>
      </c>
      <c r="E8" s="14">
        <v>7.1568889999999996</v>
      </c>
      <c r="F8" s="14">
        <v>8.118563</v>
      </c>
      <c r="G8" s="14">
        <v>7.9292560000000005</v>
      </c>
      <c r="H8" s="14">
        <v>13.991193000000001</v>
      </c>
      <c r="I8" s="14">
        <v>19.517431999999999</v>
      </c>
      <c r="J8" s="14">
        <v>34.973607999999999</v>
      </c>
      <c r="K8" s="14">
        <v>23.215185999999999</v>
      </c>
      <c r="L8" s="14">
        <v>19.913896999999999</v>
      </c>
      <c r="M8" s="14">
        <v>23.976532000000002</v>
      </c>
      <c r="N8" s="14">
        <v>27.973043000000001</v>
      </c>
      <c r="O8" s="14">
        <v>32.792359000000005</v>
      </c>
      <c r="P8" s="14">
        <v>37.725139999999996</v>
      </c>
      <c r="Q8" s="14">
        <v>29.319137999999999</v>
      </c>
      <c r="R8" s="14">
        <v>29.829411</v>
      </c>
      <c r="S8" s="14">
        <v>26.777956999999997</v>
      </c>
      <c r="T8" s="14">
        <v>28.359972000000003</v>
      </c>
      <c r="U8" s="14">
        <v>25.326931999999999</v>
      </c>
      <c r="V8" s="15">
        <f t="shared" si="0"/>
        <v>20.794676650000003</v>
      </c>
      <c r="W8" s="95">
        <f t="shared" si="1"/>
        <v>8.0291700976832026E-2</v>
      </c>
      <c r="X8" s="95">
        <f t="shared" si="2"/>
        <v>3.6861997365936801</v>
      </c>
      <c r="Y8" s="95">
        <f t="shared" ref="Y8:Y16" si="7">(U8/L8)^(1/10)-1</f>
        <v>2.4336463799467856E-2</v>
      </c>
      <c r="Z8" s="95">
        <f t="shared" ref="Z8:Z16" si="8">(U8-L8)/L8</f>
        <v>0.27182198441620947</v>
      </c>
      <c r="AA8" s="14"/>
      <c r="AB8" s="14"/>
      <c r="AC8" s="14"/>
      <c r="AD8" s="14"/>
      <c r="AE8" s="14"/>
      <c r="AF8" s="7"/>
      <c r="AG8" s="7"/>
      <c r="AO8" s="10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</row>
    <row r="9" spans="1:99" s="8" customFormat="1" ht="18" customHeight="1">
      <c r="A9" s="16" t="s">
        <v>4</v>
      </c>
      <c r="B9" s="17">
        <f>SUM(B3:B8)</f>
        <v>21.045071</v>
      </c>
      <c r="C9" s="17">
        <f t="shared" ref="C9:U9" si="9">SUM(C3:C8)</f>
        <v>21.968761999999998</v>
      </c>
      <c r="D9" s="17">
        <f t="shared" si="9"/>
        <v>25.673317999999998</v>
      </c>
      <c r="E9" s="17">
        <f t="shared" si="9"/>
        <v>26.816381</v>
      </c>
      <c r="F9" s="17">
        <f t="shared" si="9"/>
        <v>28.473056</v>
      </c>
      <c r="G9" s="17">
        <f t="shared" si="9"/>
        <v>24.529060000000001</v>
      </c>
      <c r="H9" s="17">
        <f t="shared" si="9"/>
        <v>43.234501000000002</v>
      </c>
      <c r="I9" s="17">
        <f t="shared" si="9"/>
        <v>55.868323000000004</v>
      </c>
      <c r="J9" s="17">
        <f t="shared" si="9"/>
        <v>113.492913</v>
      </c>
      <c r="K9" s="17">
        <f t="shared" si="9"/>
        <v>94.985755000000012</v>
      </c>
      <c r="L9" s="17">
        <f t="shared" si="9"/>
        <v>104.81241499999999</v>
      </c>
      <c r="M9" s="17">
        <f t="shared" si="9"/>
        <v>124.65532200000001</v>
      </c>
      <c r="N9" s="17">
        <f t="shared" si="9"/>
        <v>153.08357999999998</v>
      </c>
      <c r="O9" s="17">
        <f t="shared" si="9"/>
        <v>174.95409300000003</v>
      </c>
      <c r="P9" s="17">
        <f t="shared" si="9"/>
        <v>213.65994499999999</v>
      </c>
      <c r="Q9" s="17">
        <f t="shared" si="9"/>
        <v>216.249527</v>
      </c>
      <c r="R9" s="17">
        <f t="shared" si="9"/>
        <v>235.58557599999997</v>
      </c>
      <c r="S9" s="17">
        <f t="shared" si="9"/>
        <v>203.46647399999998</v>
      </c>
      <c r="T9" s="17">
        <f t="shared" si="9"/>
        <v>199.09532200000001</v>
      </c>
      <c r="U9" s="17">
        <f t="shared" si="9"/>
        <v>192.482843</v>
      </c>
      <c r="V9" s="18">
        <f>SUM(V3:V8)</f>
        <v>113.70661184999999</v>
      </c>
      <c r="W9" s="96">
        <f t="shared" si="1"/>
        <v>0.11702291240718043</v>
      </c>
      <c r="X9" s="96">
        <f t="shared" si="2"/>
        <v>8.1462197015158555</v>
      </c>
      <c r="Y9" s="96">
        <f t="shared" si="7"/>
        <v>6.2668799576119261E-2</v>
      </c>
      <c r="Z9" s="96">
        <f t="shared" si="8"/>
        <v>0.83645079640613207</v>
      </c>
      <c r="AA9" s="14"/>
      <c r="AB9" s="14"/>
      <c r="AC9" s="14"/>
      <c r="AD9" s="14"/>
      <c r="AE9" s="14"/>
      <c r="AF9" s="7"/>
      <c r="AG9" s="7"/>
      <c r="AO9" s="10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</row>
    <row r="10" spans="1:99" s="8" customFormat="1" ht="15" customHeight="1">
      <c r="A10" s="13" t="s">
        <v>127</v>
      </c>
      <c r="B10" s="14">
        <v>254.88677899999999</v>
      </c>
      <c r="C10" s="14">
        <v>171.450502</v>
      </c>
      <c r="D10" s="14">
        <v>235.30362400000001</v>
      </c>
      <c r="E10" s="14">
        <v>268.86589700000002</v>
      </c>
      <c r="F10" s="14">
        <v>277.31745699999999</v>
      </c>
      <c r="G10" s="14">
        <v>255.39551599999999</v>
      </c>
      <c r="H10" s="14">
        <v>346.27334500000001</v>
      </c>
      <c r="I10" s="14">
        <v>378.835598</v>
      </c>
      <c r="J10" s="14">
        <v>349.10848999999996</v>
      </c>
      <c r="K10" s="14">
        <v>367.62026700000001</v>
      </c>
      <c r="L10" s="14">
        <v>386.53689700000001</v>
      </c>
      <c r="M10" s="14">
        <v>360.88108099999999</v>
      </c>
      <c r="N10" s="14">
        <v>351.25998200000004</v>
      </c>
      <c r="O10" s="14">
        <v>384.20025800000002</v>
      </c>
      <c r="P10" s="14">
        <v>409.365838</v>
      </c>
      <c r="Q10" s="14">
        <v>406.67011400000001</v>
      </c>
      <c r="R10" s="14">
        <v>431.20479600000004</v>
      </c>
      <c r="S10" s="14">
        <v>483.516569</v>
      </c>
      <c r="T10" s="14">
        <v>555.54035099999999</v>
      </c>
      <c r="U10" s="14">
        <v>568.41191500000002</v>
      </c>
      <c r="V10" s="15">
        <f>AVERAGE(B10:U10)</f>
        <v>362.13226379999998</v>
      </c>
      <c r="W10" s="95">
        <f t="shared" si="1"/>
        <v>4.0916261323403535E-2</v>
      </c>
      <c r="X10" s="95">
        <f t="shared" si="2"/>
        <v>1.2300564871589517</v>
      </c>
      <c r="Y10" s="95">
        <f t="shared" si="7"/>
        <v>3.9315063134693018E-2</v>
      </c>
      <c r="Z10" s="95">
        <f t="shared" si="8"/>
        <v>0.4705243391033897</v>
      </c>
      <c r="AA10" s="14"/>
      <c r="AB10" s="14"/>
      <c r="AC10" s="14"/>
      <c r="AD10" s="14"/>
      <c r="AE10" s="14"/>
      <c r="AF10" s="7"/>
      <c r="AG10" s="7"/>
      <c r="AO10" s="10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</row>
    <row r="11" spans="1:99" s="8" customFormat="1" ht="15" customHeight="1">
      <c r="A11" s="13" t="s">
        <v>128</v>
      </c>
      <c r="B11" s="14">
        <v>181.583359</v>
      </c>
      <c r="C11" s="14">
        <v>251.953945</v>
      </c>
      <c r="D11" s="14">
        <v>203.37072900000001</v>
      </c>
      <c r="E11" s="14">
        <v>192.87759600000001</v>
      </c>
      <c r="F11" s="14">
        <v>213.82069200000001</v>
      </c>
      <c r="G11" s="14">
        <v>229.732618</v>
      </c>
      <c r="H11" s="14">
        <v>277.70118500000001</v>
      </c>
      <c r="I11" s="14">
        <v>249.26035400000001</v>
      </c>
      <c r="J11" s="14">
        <v>238.80624299999999</v>
      </c>
      <c r="K11" s="14">
        <v>262.36391200000003</v>
      </c>
      <c r="L11" s="14">
        <v>231.10631799999999</v>
      </c>
      <c r="M11" s="14">
        <v>232.09520000000001</v>
      </c>
      <c r="N11" s="14">
        <v>259.626532</v>
      </c>
      <c r="O11" s="14">
        <v>293.68732599999998</v>
      </c>
      <c r="P11" s="14">
        <v>308.46126500000003</v>
      </c>
      <c r="Q11" s="14">
        <v>271.424891</v>
      </c>
      <c r="R11" s="14">
        <v>251.12004000000002</v>
      </c>
      <c r="S11" s="14">
        <v>284.48075900000003</v>
      </c>
      <c r="T11" s="14">
        <v>274.38642700000003</v>
      </c>
      <c r="U11" s="14">
        <v>284.78512599999999</v>
      </c>
      <c r="V11" s="15">
        <f t="shared" ref="V11:V15" si="10">AVERAGE(B11:U11)</f>
        <v>249.63222585000003</v>
      </c>
      <c r="W11" s="95">
        <f t="shared" si="1"/>
        <v>2.2756063340063415E-2</v>
      </c>
      <c r="X11" s="95">
        <f t="shared" si="2"/>
        <v>0.56834374894452744</v>
      </c>
      <c r="Y11" s="95">
        <f t="shared" si="7"/>
        <v>2.1105342463890508E-2</v>
      </c>
      <c r="Z11" s="95">
        <f t="shared" si="8"/>
        <v>0.23226889019970456</v>
      </c>
      <c r="AA11" s="14"/>
      <c r="AB11" s="14"/>
      <c r="AC11" s="14"/>
      <c r="AD11" s="14"/>
      <c r="AE11" s="14"/>
      <c r="AF11" s="7"/>
      <c r="AG11" s="7"/>
      <c r="AO11" s="10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</row>
    <row r="12" spans="1:99" s="8" customFormat="1" ht="15" customHeight="1">
      <c r="A12" s="13" t="s">
        <v>129</v>
      </c>
      <c r="B12" s="14">
        <v>34.676434</v>
      </c>
      <c r="C12" s="14">
        <v>37.568061</v>
      </c>
      <c r="D12" s="14">
        <v>31.378091999999999</v>
      </c>
      <c r="E12" s="14">
        <v>34.768934999999999</v>
      </c>
      <c r="F12" s="14">
        <v>27.226493000000001</v>
      </c>
      <c r="G12" s="14">
        <v>31.520164999999999</v>
      </c>
      <c r="H12" s="14">
        <v>31.129598000000001</v>
      </c>
      <c r="I12" s="14">
        <v>27.476937</v>
      </c>
      <c r="J12" s="14">
        <v>27.471226999999999</v>
      </c>
      <c r="K12" s="14">
        <v>33.535918000000002</v>
      </c>
      <c r="L12" s="14">
        <v>35.894908000000001</v>
      </c>
      <c r="M12" s="14">
        <v>39.020344000000001</v>
      </c>
      <c r="N12" s="14">
        <v>31.197548999999999</v>
      </c>
      <c r="O12" s="14">
        <v>31.295068000000001</v>
      </c>
      <c r="P12" s="14">
        <v>34.658171000000003</v>
      </c>
      <c r="Q12" s="14">
        <v>37.697233999999995</v>
      </c>
      <c r="R12" s="14">
        <v>35.457927000000005</v>
      </c>
      <c r="S12" s="14">
        <v>43.479610000000001</v>
      </c>
      <c r="T12" s="14">
        <v>50.643290999999998</v>
      </c>
      <c r="U12" s="14">
        <v>45.254732000000004</v>
      </c>
      <c r="V12" s="15">
        <f t="shared" si="10"/>
        <v>35.067534699999996</v>
      </c>
      <c r="W12" s="95">
        <f t="shared" si="1"/>
        <v>1.3401349711947175E-2</v>
      </c>
      <c r="X12" s="95">
        <f t="shared" si="2"/>
        <v>0.30505726165499036</v>
      </c>
      <c r="Y12" s="95">
        <f t="shared" si="7"/>
        <v>2.3441716515366195E-2</v>
      </c>
      <c r="Z12" s="95">
        <f t="shared" si="8"/>
        <v>0.26075631674553962</v>
      </c>
      <c r="AA12" s="14"/>
      <c r="AB12" s="14"/>
      <c r="AC12" s="14"/>
      <c r="AD12" s="14"/>
      <c r="AE12" s="14"/>
      <c r="AF12" s="7"/>
      <c r="AG12" s="7"/>
      <c r="AO12" s="10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</row>
    <row r="13" spans="1:99" s="8" customFormat="1" ht="15" customHeight="1">
      <c r="A13" s="13" t="s">
        <v>130</v>
      </c>
      <c r="B13" s="14">
        <v>0.23186699999999999</v>
      </c>
      <c r="C13" s="14">
        <v>0.219861</v>
      </c>
      <c r="D13" s="14">
        <v>0.147478</v>
      </c>
      <c r="E13" s="14">
        <v>0.12098</v>
      </c>
      <c r="F13" s="14">
        <v>0.13197800000000001</v>
      </c>
      <c r="G13" s="14">
        <v>0.16212799999999999</v>
      </c>
      <c r="H13" s="14">
        <v>0.158334</v>
      </c>
      <c r="I13" s="14">
        <v>0.32073499999999999</v>
      </c>
      <c r="J13" s="14">
        <v>0.20965500000000001</v>
      </c>
      <c r="K13" s="14">
        <v>0.16464999999999999</v>
      </c>
      <c r="L13" s="14">
        <v>6.4054E-2</v>
      </c>
      <c r="M13" s="14">
        <v>4.9923000000000002E-2</v>
      </c>
      <c r="N13" s="14">
        <v>6.5830000000000003E-3</v>
      </c>
      <c r="O13" s="14">
        <v>7.4530000000000004E-3</v>
      </c>
      <c r="P13" s="14">
        <v>7.1289999999999999E-3</v>
      </c>
      <c r="Q13" s="14">
        <v>1.2708000000000001E-2</v>
      </c>
      <c r="R13" s="14">
        <v>1.4179000000000001E-2</v>
      </c>
      <c r="S13" s="14">
        <v>5.3040000000000006E-3</v>
      </c>
      <c r="T13" s="14">
        <v>1.193E-2</v>
      </c>
      <c r="U13" s="14">
        <v>6.2569999999999995E-3</v>
      </c>
      <c r="V13" s="15">
        <f t="shared" si="10"/>
        <v>0.10265930000000001</v>
      </c>
      <c r="W13" s="95">
        <f t="shared" si="1"/>
        <v>-0.16525012902041569</v>
      </c>
      <c r="X13" s="95">
        <f t="shared" si="2"/>
        <v>-0.97301470239404486</v>
      </c>
      <c r="Y13" s="95">
        <f t="shared" si="7"/>
        <v>-0.20753153360377208</v>
      </c>
      <c r="Z13" s="95">
        <f t="shared" si="8"/>
        <v>-0.90231679520404662</v>
      </c>
      <c r="AA13" s="14"/>
      <c r="AB13" s="14"/>
      <c r="AC13" s="14"/>
      <c r="AD13" s="14"/>
      <c r="AE13" s="14"/>
      <c r="AF13" s="7"/>
      <c r="AG13" s="7"/>
      <c r="AO13" s="10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</row>
    <row r="14" spans="1:99" s="8" customFormat="1" ht="15" customHeight="1">
      <c r="A14" s="13" t="s">
        <v>131</v>
      </c>
      <c r="B14" s="14">
        <v>26.300242999999998</v>
      </c>
      <c r="C14" s="14">
        <v>30.559971999999998</v>
      </c>
      <c r="D14" s="14">
        <v>23.401053000000001</v>
      </c>
      <c r="E14" s="14">
        <v>29.717374</v>
      </c>
      <c r="F14" s="14">
        <v>35.206297999999997</v>
      </c>
      <c r="G14" s="14">
        <v>43.418343999999998</v>
      </c>
      <c r="H14" s="14">
        <v>49.809542999999998</v>
      </c>
      <c r="I14" s="14">
        <v>63.263798000000001</v>
      </c>
      <c r="J14" s="14">
        <v>71.327708000000001</v>
      </c>
      <c r="K14" s="14">
        <v>76.865313</v>
      </c>
      <c r="L14" s="14">
        <v>91.322944000000007</v>
      </c>
      <c r="M14" s="14">
        <v>103.45598</v>
      </c>
      <c r="N14" s="14">
        <v>92.732131999999993</v>
      </c>
      <c r="O14" s="14">
        <v>110.43759</v>
      </c>
      <c r="P14" s="14">
        <v>134.20342400000001</v>
      </c>
      <c r="Q14" s="14">
        <v>150.084338</v>
      </c>
      <c r="R14" s="14">
        <v>144.51042699999999</v>
      </c>
      <c r="S14" s="14">
        <v>144.32736600000001</v>
      </c>
      <c r="T14" s="14">
        <v>164.97083699999999</v>
      </c>
      <c r="U14" s="14">
        <v>173.57459499999999</v>
      </c>
      <c r="V14" s="15">
        <f t="shared" si="10"/>
        <v>87.974463950000001</v>
      </c>
      <c r="W14" s="95">
        <f t="shared" si="1"/>
        <v>9.8945917465677269E-2</v>
      </c>
      <c r="X14" s="95">
        <f t="shared" si="2"/>
        <v>5.5997335081656852</v>
      </c>
      <c r="Y14" s="95">
        <f t="shared" si="7"/>
        <v>6.6327539633099342E-2</v>
      </c>
      <c r="Z14" s="95">
        <f t="shared" si="8"/>
        <v>0.9006679745234667</v>
      </c>
      <c r="AA14" s="14"/>
      <c r="AB14" s="14"/>
      <c r="AC14" s="14"/>
      <c r="AD14" s="14"/>
      <c r="AE14" s="14"/>
      <c r="AF14" s="7"/>
      <c r="AG14" s="7"/>
      <c r="AO14" s="10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</row>
    <row r="15" spans="1:99" s="8" customFormat="1" ht="15" customHeight="1">
      <c r="A15" s="13" t="s">
        <v>132</v>
      </c>
      <c r="B15" s="14">
        <v>39.245796999999996</v>
      </c>
      <c r="C15" s="14">
        <v>48.034655999999998</v>
      </c>
      <c r="D15" s="14">
        <v>51.804613000000003</v>
      </c>
      <c r="E15" s="14">
        <v>50.597475000000003</v>
      </c>
      <c r="F15" s="14">
        <v>47.764989999999997</v>
      </c>
      <c r="G15" s="14">
        <v>49.201837999999995</v>
      </c>
      <c r="H15" s="14">
        <v>53.016314999999992</v>
      </c>
      <c r="I15" s="14">
        <v>55.690520999999997</v>
      </c>
      <c r="J15" s="14">
        <v>56.124831999999998</v>
      </c>
      <c r="K15" s="14">
        <v>58.41064999999999</v>
      </c>
      <c r="L15" s="14">
        <v>63.170369000000001</v>
      </c>
      <c r="M15" s="14">
        <v>61.394852</v>
      </c>
      <c r="N15" s="14">
        <v>59.936045999999997</v>
      </c>
      <c r="O15" s="14">
        <v>78.476511000000002</v>
      </c>
      <c r="P15" s="14">
        <v>73.161561000000006</v>
      </c>
      <c r="Q15" s="14">
        <v>68.633294000000006</v>
      </c>
      <c r="R15" s="14">
        <v>69.051520000000011</v>
      </c>
      <c r="S15" s="14">
        <v>71.970772999999994</v>
      </c>
      <c r="T15" s="14">
        <v>80.271590000000003</v>
      </c>
      <c r="U15" s="14">
        <v>93.932834</v>
      </c>
      <c r="V15" s="15">
        <f t="shared" si="10"/>
        <v>61.494551849999993</v>
      </c>
      <c r="W15" s="95">
        <f t="shared" si="1"/>
        <v>4.4602867371507537E-2</v>
      </c>
      <c r="X15" s="95">
        <f t="shared" si="2"/>
        <v>1.3934495202123174</v>
      </c>
      <c r="Y15" s="95">
        <f t="shared" si="7"/>
        <v>4.0472008862787012E-2</v>
      </c>
      <c r="Z15" s="95">
        <f t="shared" si="8"/>
        <v>0.48697618024045419</v>
      </c>
      <c r="AA15" s="14"/>
      <c r="AB15" s="14"/>
      <c r="AC15" s="14"/>
      <c r="AD15" s="14"/>
      <c r="AE15" s="14"/>
      <c r="AF15" s="7"/>
      <c r="AG15" s="7"/>
      <c r="AO15" s="10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</row>
    <row r="16" spans="1:99" s="8" customFormat="1" ht="18" customHeight="1">
      <c r="A16" s="16" t="s">
        <v>5</v>
      </c>
      <c r="B16" s="17">
        <f>SUM(B10:B15)</f>
        <v>536.92447900000002</v>
      </c>
      <c r="C16" s="17">
        <f t="shared" ref="C16:T16" si="11">SUM(C10:C15)</f>
        <v>539.78699700000004</v>
      </c>
      <c r="D16" s="17">
        <f t="shared" si="11"/>
        <v>545.40558899999996</v>
      </c>
      <c r="E16" s="17">
        <f t="shared" si="11"/>
        <v>576.94825700000001</v>
      </c>
      <c r="F16" s="17">
        <f t="shared" si="11"/>
        <v>601.46790799999997</v>
      </c>
      <c r="G16" s="17">
        <f t="shared" si="11"/>
        <v>609.430609</v>
      </c>
      <c r="H16" s="17">
        <f t="shared" si="11"/>
        <v>758.08831999999984</v>
      </c>
      <c r="I16" s="17">
        <f t="shared" si="11"/>
        <v>774.84794299999999</v>
      </c>
      <c r="J16" s="17">
        <f t="shared" si="11"/>
        <v>743.04815499999995</v>
      </c>
      <c r="K16" s="17">
        <f t="shared" si="11"/>
        <v>798.96071000000018</v>
      </c>
      <c r="L16" s="17">
        <f t="shared" si="11"/>
        <v>808.09549000000015</v>
      </c>
      <c r="M16" s="17">
        <f t="shared" si="11"/>
        <v>796.89738</v>
      </c>
      <c r="N16" s="17">
        <f t="shared" si="11"/>
        <v>794.758824</v>
      </c>
      <c r="O16" s="17">
        <f t="shared" si="11"/>
        <v>898.10420600000009</v>
      </c>
      <c r="P16" s="17">
        <f t="shared" si="11"/>
        <v>959.85738800000013</v>
      </c>
      <c r="Q16" s="17">
        <f t="shared" si="11"/>
        <v>934.52257899999995</v>
      </c>
      <c r="R16" s="17">
        <f t="shared" si="11"/>
        <v>931.35888900000009</v>
      </c>
      <c r="S16" s="17">
        <f t="shared" si="11"/>
        <v>1027.780381</v>
      </c>
      <c r="T16" s="17">
        <f t="shared" si="11"/>
        <v>1125.8244260000001</v>
      </c>
      <c r="U16" s="17">
        <f t="shared" ref="U16" si="12">SUM(U10:U15)</f>
        <v>1165.965459</v>
      </c>
      <c r="V16" s="18">
        <f>SUM(V10:V15)</f>
        <v>796.40369944999998</v>
      </c>
      <c r="W16" s="97">
        <f t="shared" si="1"/>
        <v>3.95338220883521E-2</v>
      </c>
      <c r="X16" s="97">
        <f t="shared" si="2"/>
        <v>1.1715632358047134</v>
      </c>
      <c r="Y16" s="97">
        <f t="shared" si="7"/>
        <v>3.7342807783918408E-2</v>
      </c>
      <c r="Z16" s="97">
        <f t="shared" si="8"/>
        <v>0.44285604044145799</v>
      </c>
      <c r="AA16" s="14"/>
      <c r="AB16" s="14"/>
      <c r="AC16" s="14"/>
      <c r="AD16" s="14"/>
      <c r="AE16" s="14"/>
      <c r="AF16" s="7"/>
      <c r="AG16" s="7"/>
      <c r="AH16" s="11"/>
      <c r="AO16" s="10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</row>
    <row r="17" spans="1:99" s="8" customFormat="1" ht="19.5" customHeight="1">
      <c r="A17" s="19" t="s">
        <v>6</v>
      </c>
      <c r="B17" s="20">
        <f t="shared" ref="B17:R17" si="13">B9-B16</f>
        <v>-515.87940800000001</v>
      </c>
      <c r="C17" s="20">
        <f t="shared" si="13"/>
        <v>-517.81823500000007</v>
      </c>
      <c r="D17" s="20">
        <f t="shared" si="13"/>
        <v>-519.73227099999997</v>
      </c>
      <c r="E17" s="20">
        <f t="shared" si="13"/>
        <v>-550.13187600000003</v>
      </c>
      <c r="F17" s="20">
        <f t="shared" si="13"/>
        <v>-572.99485199999992</v>
      </c>
      <c r="G17" s="20">
        <f t="shared" si="13"/>
        <v>-584.90154900000005</v>
      </c>
      <c r="H17" s="20">
        <f t="shared" si="13"/>
        <v>-714.85381899999982</v>
      </c>
      <c r="I17" s="20">
        <f t="shared" si="13"/>
        <v>-718.97961999999995</v>
      </c>
      <c r="J17" s="20">
        <f t="shared" si="13"/>
        <v>-629.55524199999991</v>
      </c>
      <c r="K17" s="20">
        <f t="shared" si="13"/>
        <v>-703.97495500000014</v>
      </c>
      <c r="L17" s="20">
        <f t="shared" si="13"/>
        <v>-703.28307500000017</v>
      </c>
      <c r="M17" s="20">
        <f t="shared" si="13"/>
        <v>-672.24205800000004</v>
      </c>
      <c r="N17" s="20">
        <f t="shared" si="13"/>
        <v>-641.67524400000002</v>
      </c>
      <c r="O17" s="20">
        <f t="shared" si="13"/>
        <v>-723.15011300000003</v>
      </c>
      <c r="P17" s="20">
        <f t="shared" si="13"/>
        <v>-746.19744300000013</v>
      </c>
      <c r="Q17" s="20">
        <f t="shared" si="13"/>
        <v>-718.27305200000001</v>
      </c>
      <c r="R17" s="20">
        <f t="shared" si="13"/>
        <v>-695.77331300000014</v>
      </c>
      <c r="S17" s="20">
        <f>S9-S16</f>
        <v>-824.31390700000009</v>
      </c>
      <c r="T17" s="20">
        <f>T9-T16</f>
        <v>-926.72910400000012</v>
      </c>
      <c r="U17" s="20">
        <f t="shared" ref="U17" si="14">U9-U16</f>
        <v>-973.48261600000001</v>
      </c>
      <c r="V17" s="21">
        <f>V9-V16</f>
        <v>-682.69708760000003</v>
      </c>
      <c r="W17" s="98"/>
      <c r="X17" s="98"/>
      <c r="Y17" s="14"/>
      <c r="Z17" s="14"/>
      <c r="AA17" s="14"/>
      <c r="AB17" s="14"/>
      <c r="AC17" s="14"/>
      <c r="AD17" s="14"/>
      <c r="AE17" s="14"/>
      <c r="AF17" s="23"/>
      <c r="AH17" s="11"/>
      <c r="AI17" s="24"/>
      <c r="AJ17" s="24"/>
      <c r="AK17" s="24"/>
      <c r="AL17" s="24"/>
      <c r="AM17" s="24"/>
      <c r="AO17" s="10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</row>
    <row r="18" spans="1:99" s="8" customFormat="1" ht="19.5" customHeight="1">
      <c r="A18" s="25" t="s">
        <v>7</v>
      </c>
      <c r="B18" s="26">
        <f t="shared" ref="B18:R18" si="15">B9/B16</f>
        <v>3.9195588622063925E-2</v>
      </c>
      <c r="C18" s="26">
        <f t="shared" si="15"/>
        <v>4.0698946291957451E-2</v>
      </c>
      <c r="D18" s="26">
        <f t="shared" si="15"/>
        <v>4.7071974541133647E-2</v>
      </c>
      <c r="E18" s="26">
        <f t="shared" si="15"/>
        <v>4.6479698438537789E-2</v>
      </c>
      <c r="F18" s="26">
        <f t="shared" si="15"/>
        <v>4.733927716056964E-2</v>
      </c>
      <c r="G18" s="26">
        <f t="shared" si="15"/>
        <v>4.0249143442678645E-2</v>
      </c>
      <c r="H18" s="26">
        <f t="shared" si="15"/>
        <v>5.7030955179470398E-2</v>
      </c>
      <c r="I18" s="26">
        <f t="shared" si="15"/>
        <v>7.2102305368061101E-2</v>
      </c>
      <c r="J18" s="26">
        <f t="shared" si="15"/>
        <v>0.15273964713632862</v>
      </c>
      <c r="K18" s="26">
        <f t="shared" si="15"/>
        <v>0.11888664087123882</v>
      </c>
      <c r="L18" s="26">
        <f t="shared" si="15"/>
        <v>0.12970300700477858</v>
      </c>
      <c r="M18" s="26">
        <f t="shared" si="15"/>
        <v>0.15642581482699819</v>
      </c>
      <c r="N18" s="26">
        <f t="shared" si="15"/>
        <v>0.19261639553686791</v>
      </c>
      <c r="O18" s="26">
        <f t="shared" si="15"/>
        <v>0.19480377870538557</v>
      </c>
      <c r="P18" s="26">
        <f t="shared" si="15"/>
        <v>0.22259551019885462</v>
      </c>
      <c r="Q18" s="26">
        <f t="shared" si="15"/>
        <v>0.23140107244000577</v>
      </c>
      <c r="R18" s="26">
        <f t="shared" si="15"/>
        <v>0.25294822305604253</v>
      </c>
      <c r="S18" s="26">
        <f>S9/S16</f>
        <v>0.19796687868475665</v>
      </c>
      <c r="T18" s="26">
        <f>T9/T16</f>
        <v>0.17684402416758366</v>
      </c>
      <c r="U18" s="26">
        <f t="shared" ref="U18" si="16">U9/U16</f>
        <v>0.1650845155954144</v>
      </c>
      <c r="V18" s="27">
        <f>V9/V16</f>
        <v>0.14277509249206941</v>
      </c>
      <c r="W18" s="98"/>
      <c r="X18" s="98"/>
      <c r="Y18" s="22"/>
      <c r="Z18" s="22"/>
      <c r="AA18" s="14"/>
      <c r="AB18" s="14"/>
      <c r="AC18" s="14"/>
      <c r="AD18" s="22"/>
      <c r="AE18" s="23"/>
      <c r="AF18" s="23"/>
      <c r="AH18" s="11"/>
      <c r="AI18" s="308"/>
      <c r="AJ18" s="308"/>
      <c r="AK18" s="308"/>
      <c r="AL18" s="308"/>
      <c r="AM18" s="308"/>
      <c r="AN18" s="308"/>
      <c r="AO18" s="10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</row>
    <row r="19" spans="1:99" s="8" customFormat="1" ht="12.7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72"/>
      <c r="U19" s="272"/>
      <c r="V19" s="272"/>
      <c r="W19" s="309" t="s">
        <v>105</v>
      </c>
      <c r="X19" s="309"/>
      <c r="Y19" s="309"/>
      <c r="Z19" s="309"/>
      <c r="AA19" s="14"/>
      <c r="AB19" s="14"/>
      <c r="AC19" s="14"/>
      <c r="AD19" s="31"/>
      <c r="AE19" s="23"/>
      <c r="AF19" s="23"/>
      <c r="AI19" s="32"/>
      <c r="AJ19" s="32"/>
      <c r="AK19" s="32"/>
      <c r="AL19" s="32"/>
      <c r="AM19" s="32"/>
      <c r="AN19" s="32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</row>
    <row r="20" spans="1:99" s="8" customFormat="1" ht="18" customHeight="1">
      <c r="A20" s="3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4"/>
      <c r="W20" s="14"/>
      <c r="X20" s="14"/>
      <c r="Y20" s="14"/>
      <c r="Z20" s="14"/>
      <c r="AA20" s="14"/>
      <c r="AB20" s="14"/>
      <c r="AC20" s="14"/>
      <c r="AD20" s="7"/>
      <c r="AE20" s="34"/>
      <c r="AF20" s="34"/>
      <c r="AI20" s="32"/>
      <c r="AJ20" s="32"/>
      <c r="AK20" s="32"/>
      <c r="AL20" s="32"/>
      <c r="AM20" s="32"/>
      <c r="AN20" s="32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</row>
    <row r="21" spans="1:99" s="37" customFormat="1" ht="18" customHeight="1">
      <c r="A21" s="3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14"/>
      <c r="W21" s="14"/>
      <c r="X21" s="14"/>
      <c r="Y21" s="14"/>
      <c r="Z21" s="14"/>
      <c r="AA21" s="7"/>
      <c r="AB21" s="7"/>
      <c r="AC21" s="14"/>
      <c r="AD21" s="7"/>
      <c r="AE21" s="35"/>
      <c r="AF21" s="34"/>
      <c r="AG21" s="8"/>
      <c r="AH21" s="8"/>
      <c r="AI21" s="36"/>
      <c r="AJ21" s="36"/>
      <c r="AK21" s="36"/>
      <c r="AL21" s="36"/>
      <c r="AM21" s="36"/>
      <c r="AN21" s="36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</row>
    <row r="22" spans="1:99" s="40" customFormat="1" ht="18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14"/>
      <c r="W22" s="14"/>
      <c r="X22" s="14"/>
      <c r="Y22" s="14"/>
      <c r="Z22" s="14"/>
      <c r="AA22" s="39"/>
      <c r="AB22" s="39"/>
      <c r="AC22" s="39"/>
      <c r="AD22" s="39"/>
      <c r="AE22" s="35"/>
      <c r="AF22" s="34"/>
      <c r="AG22" s="8"/>
      <c r="AH22" s="8"/>
      <c r="AI22" s="36"/>
      <c r="AJ22" s="36"/>
      <c r="AK22" s="36"/>
      <c r="AL22" s="36"/>
      <c r="AM22" s="36"/>
      <c r="AN22" s="36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</row>
    <row r="23" spans="1:99" s="42" customFormat="1" ht="18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14"/>
      <c r="W23" s="14"/>
      <c r="X23" s="14"/>
      <c r="Y23" s="14"/>
      <c r="Z23" s="14"/>
      <c r="AA23" s="39"/>
      <c r="AB23" s="39"/>
      <c r="AC23" s="39"/>
      <c r="AD23" s="39"/>
      <c r="AE23" s="35"/>
      <c r="AF23" s="34"/>
      <c r="AG23" s="8"/>
      <c r="AH23" s="8"/>
      <c r="AI23" s="36"/>
      <c r="AJ23" s="36"/>
      <c r="AK23" s="36"/>
      <c r="AL23" s="36"/>
      <c r="AM23" s="36"/>
      <c r="AN23" s="36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</row>
    <row r="24" spans="1:99" s="42" customFormat="1" ht="18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14"/>
      <c r="W24" s="14"/>
      <c r="X24" s="14"/>
      <c r="Y24" s="14"/>
      <c r="Z24" s="14"/>
      <c r="AA24" s="39"/>
      <c r="AB24" s="39"/>
      <c r="AC24" s="39"/>
      <c r="AD24" s="39"/>
      <c r="AE24" s="44"/>
      <c r="AF24" s="23"/>
      <c r="AG24" s="8"/>
      <c r="AH24" s="8"/>
      <c r="AI24" s="36"/>
      <c r="AJ24" s="36"/>
      <c r="AK24" s="36"/>
      <c r="AL24" s="36"/>
      <c r="AM24" s="36"/>
      <c r="AN24" s="36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</row>
    <row r="25" spans="1:99" s="8" customFormat="1" ht="18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4"/>
      <c r="AF25" s="23"/>
      <c r="AI25" s="36"/>
      <c r="AJ25" s="36"/>
      <c r="AK25" s="36"/>
      <c r="AL25" s="36"/>
      <c r="AM25" s="36"/>
      <c r="AN25" s="36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</row>
    <row r="26" spans="1:99" s="8" customFormat="1" ht="18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4"/>
      <c r="AF26" s="23"/>
      <c r="AI26" s="36"/>
      <c r="AJ26" s="36"/>
      <c r="AK26" s="36"/>
      <c r="AL26" s="36"/>
      <c r="AM26" s="36"/>
      <c r="AN26" s="36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</row>
    <row r="27" spans="1:99" s="8" customFormat="1" ht="18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4"/>
      <c r="AF27" s="23"/>
      <c r="AI27" s="36"/>
      <c r="AJ27" s="36"/>
      <c r="AK27" s="36"/>
      <c r="AL27" s="23"/>
      <c r="AM27" s="36"/>
      <c r="AN27" s="36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</row>
    <row r="28" spans="1:99" s="8" customFormat="1" ht="18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4"/>
      <c r="AF28" s="23"/>
      <c r="AI28" s="36"/>
      <c r="AJ28" s="36"/>
      <c r="AK28" s="36"/>
      <c r="AL28" s="23"/>
      <c r="AM28" s="36"/>
      <c r="AN28" s="36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</row>
    <row r="29" spans="1:99" s="8" customFormat="1" ht="18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4"/>
      <c r="AF29" s="23"/>
      <c r="AI29" s="36"/>
      <c r="AJ29" s="36"/>
      <c r="AK29" s="36"/>
      <c r="AL29" s="23"/>
      <c r="AM29" s="36"/>
      <c r="AN29" s="36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</row>
    <row r="30" spans="1:99" s="8" customFormat="1" ht="12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4"/>
      <c r="AF30" s="23"/>
      <c r="AH30" s="11"/>
      <c r="AI30" s="36"/>
      <c r="AJ30" s="36"/>
      <c r="AK30" s="36"/>
      <c r="AL30" s="23"/>
      <c r="AM30" s="36"/>
      <c r="AN30" s="36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</row>
    <row r="31" spans="1:99">
      <c r="A31" s="46" t="s">
        <v>163</v>
      </c>
    </row>
    <row r="49" spans="1:32">
      <c r="W49" s="274"/>
      <c r="X49" s="274"/>
      <c r="Y49" s="274"/>
      <c r="Z49" s="274"/>
      <c r="AA49" s="274"/>
      <c r="AB49" s="274"/>
      <c r="AC49" s="274"/>
      <c r="AD49" s="274"/>
      <c r="AE49" s="275"/>
      <c r="AF49" s="275"/>
    </row>
    <row r="53" spans="1:32" s="2" customFormat="1" ht="11.25">
      <c r="A53" s="46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  <c r="P53" s="49"/>
      <c r="Q53" s="49"/>
      <c r="R53" s="49"/>
      <c r="S53" s="49"/>
      <c r="T53" s="39"/>
      <c r="U53" s="39"/>
      <c r="V53" s="310">
        <v>42864.635367939816</v>
      </c>
      <c r="W53" s="310"/>
      <c r="X53" s="310"/>
      <c r="Y53" s="310"/>
      <c r="Z53" s="310"/>
      <c r="AA53" s="310"/>
      <c r="AB53" s="310"/>
      <c r="AC53" s="310"/>
      <c r="AD53" s="310"/>
    </row>
    <row r="54" spans="1:32" s="2" customFormat="1" ht="10.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2" s="2" customFormat="1">
      <c r="A55" s="3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47"/>
      <c r="P55" s="47"/>
      <c r="Q55" s="47"/>
      <c r="R55" s="47"/>
      <c r="S55" s="47"/>
      <c r="T55" s="47"/>
      <c r="U55" s="47"/>
      <c r="V55" s="51"/>
      <c r="W55" s="51"/>
      <c r="X55" s="51"/>
      <c r="Y55" s="51"/>
      <c r="Z55" s="51"/>
      <c r="AA55" s="51"/>
      <c r="AB55" s="51"/>
      <c r="AC55" s="3"/>
      <c r="AD55" s="3"/>
    </row>
    <row r="56" spans="1:32" s="2" customFormat="1" ht="10.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</row>
  </sheetData>
  <mergeCells count="4">
    <mergeCell ref="AI18:AN18"/>
    <mergeCell ref="V53:AD53"/>
    <mergeCell ref="W19:Z19"/>
    <mergeCell ref="Y6:Z6"/>
  </mergeCells>
  <conditionalFormatting sqref="B17:R17 U17">
    <cfRule type="cellIs" dxfId="225" priority="28" operator="lessThan">
      <formula>0</formula>
    </cfRule>
    <cfRule type="cellIs" dxfId="224" priority="29" operator="greaterThan">
      <formula>0</formula>
    </cfRule>
    <cfRule type="cellIs" priority="30" operator="equal">
      <formula>0</formula>
    </cfRule>
  </conditionalFormatting>
  <conditionalFormatting sqref="S17">
    <cfRule type="cellIs" dxfId="223" priority="25" operator="lessThan">
      <formula>0</formula>
    </cfRule>
    <cfRule type="cellIs" dxfId="222" priority="26" operator="greaterThan">
      <formula>0</formula>
    </cfRule>
    <cfRule type="cellIs" priority="27" operator="equal">
      <formula>0</formula>
    </cfRule>
  </conditionalFormatting>
  <conditionalFormatting sqref="T17">
    <cfRule type="cellIs" dxfId="221" priority="22" operator="lessThan">
      <formula>0</formula>
    </cfRule>
    <cfRule type="cellIs" dxfId="220" priority="23" operator="greaterThan">
      <formula>0</formula>
    </cfRule>
    <cfRule type="cellIs" priority="24" operator="equal">
      <formula>0</formula>
    </cfRule>
  </conditionalFormatting>
  <conditionalFormatting sqref="V17">
    <cfRule type="cellIs" dxfId="219" priority="19" operator="lessThan">
      <formula>0</formula>
    </cfRule>
    <cfRule type="cellIs" dxfId="218" priority="20" operator="greaterThan">
      <formula>0</formula>
    </cfRule>
    <cfRule type="cellIs" priority="21" operator="equal">
      <formula>0</formula>
    </cfRule>
  </conditionalFormatting>
  <conditionalFormatting sqref="X3:X16">
    <cfRule type="cellIs" dxfId="217" priority="16" operator="lessThan">
      <formula>0</formula>
    </cfRule>
    <cfRule type="cellIs" dxfId="216" priority="17" operator="greaterThan">
      <formula>0</formula>
    </cfRule>
    <cfRule type="cellIs" priority="18" operator="equal">
      <formula>0</formula>
    </cfRule>
  </conditionalFormatting>
  <conditionalFormatting sqref="W3:W16">
    <cfRule type="cellIs" dxfId="215" priority="13" operator="lessThan">
      <formula>0</formula>
    </cfRule>
    <cfRule type="cellIs" dxfId="214" priority="14" operator="greaterThan">
      <formula>0</formula>
    </cfRule>
    <cfRule type="cellIs" priority="15" operator="equal">
      <formula>0</formula>
    </cfRule>
  </conditionalFormatting>
  <conditionalFormatting sqref="Z3:Z5">
    <cfRule type="cellIs" dxfId="213" priority="10" operator="lessThan">
      <formula>0</formula>
    </cfRule>
    <cfRule type="cellIs" dxfId="212" priority="11" operator="greaterThan">
      <formula>0</formula>
    </cfRule>
    <cfRule type="cellIs" priority="12" operator="equal">
      <formula>0</formula>
    </cfRule>
  </conditionalFormatting>
  <conditionalFormatting sqref="Y3:Y5">
    <cfRule type="cellIs" dxfId="211" priority="7" operator="lessThan">
      <formula>0</formula>
    </cfRule>
    <cfRule type="cellIs" dxfId="210" priority="8" operator="greaterThan">
      <formula>0</formula>
    </cfRule>
    <cfRule type="cellIs" priority="9" operator="equal">
      <formula>0</formula>
    </cfRule>
  </conditionalFormatting>
  <conditionalFormatting sqref="Z7:Z16">
    <cfRule type="cellIs" dxfId="209" priority="4" operator="lessThan">
      <formula>0</formula>
    </cfRule>
    <cfRule type="cellIs" dxfId="208" priority="5" operator="greaterThan">
      <formula>0</formula>
    </cfRule>
    <cfRule type="cellIs" priority="6" operator="equal">
      <formula>0</formula>
    </cfRule>
  </conditionalFormatting>
  <conditionalFormatting sqref="Y7:Y16">
    <cfRule type="cellIs" dxfId="207" priority="1" operator="lessThan">
      <formula>0</formula>
    </cfRule>
    <cfRule type="cellIs" dxfId="206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27559055118110237" header="0.15748031496062992" footer="0.15748031496062992"/>
  <pageSetup paperSize="9" scale="44" orientation="landscape" r:id="rId1"/>
  <headerFooter alignWithMargins="0">
    <oddFooter>&amp;C&amp;9Pág. &amp;P de &amp;N</oddFooter>
  </headerFooter>
  <colBreaks count="1" manualBreakCount="1">
    <brk id="21" max="3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49"/>
  <sheetViews>
    <sheetView showGridLines="0" zoomScaleNormal="100" workbookViewId="0">
      <pane xSplit="1" ySplit="1" topLeftCell="B2" activePane="bottomRight" state="frozen"/>
      <selection activeCell="I8" sqref="I8"/>
      <selection pane="topRight" activeCell="I8" sqref="I8"/>
      <selection pane="bottomLeft" activeCell="I8" sqref="I8"/>
      <selection pane="bottomRight"/>
    </sheetView>
  </sheetViews>
  <sheetFormatPr defaultRowHeight="12.75"/>
  <cols>
    <col min="1" max="1" width="47" style="55" customWidth="1"/>
    <col min="2" max="21" width="10.5703125" style="47" customWidth="1"/>
    <col min="22" max="26" width="11.140625" style="47" customWidth="1"/>
    <col min="27" max="30" width="7.28515625" style="47" customWidth="1"/>
    <col min="31" max="32" width="8.28515625" style="2" bestFit="1" customWidth="1"/>
    <col min="33" max="33" width="10" style="2" bestFit="1" customWidth="1"/>
    <col min="34" max="34" width="7.140625" style="2" customWidth="1"/>
    <col min="35" max="35" width="8.85546875" style="2" customWidth="1"/>
    <col min="36" max="40" width="9.140625" style="2" bestFit="1" customWidth="1"/>
    <col min="41" max="41" width="11.7109375" style="2" customWidth="1"/>
    <col min="42" max="99" width="9.140625" style="2"/>
    <col min="100" max="16384" width="9.140625" style="3"/>
  </cols>
  <sheetData>
    <row r="1" spans="1:99" ht="31.5" customHeight="1">
      <c r="A1" s="1" t="s">
        <v>225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24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99" s="8" customFormat="1" ht="31.5" customHeight="1">
      <c r="A2" s="4" t="s">
        <v>9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6" t="s">
        <v>3</v>
      </c>
      <c r="W2" s="94" t="s">
        <v>166</v>
      </c>
      <c r="X2" s="94" t="s">
        <v>165</v>
      </c>
      <c r="Y2" s="271" t="s">
        <v>208</v>
      </c>
      <c r="Z2" s="271" t="s">
        <v>207</v>
      </c>
      <c r="AA2" s="7"/>
      <c r="AB2" s="7"/>
      <c r="AC2" s="7"/>
      <c r="AD2" s="7"/>
      <c r="AE2" s="7"/>
      <c r="AF2" s="7"/>
      <c r="AG2" s="7"/>
      <c r="AI2" s="9"/>
      <c r="AJ2" s="9"/>
      <c r="AK2" s="9"/>
      <c r="AL2" s="9"/>
      <c r="AM2" s="9"/>
      <c r="AN2" s="9"/>
      <c r="AO2" s="10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</row>
    <row r="3" spans="1:99" s="8" customFormat="1" ht="27" customHeight="1">
      <c r="A3" s="56" t="s">
        <v>10</v>
      </c>
      <c r="B3" s="57">
        <v>519.395399</v>
      </c>
      <c r="C3" s="57">
        <v>502.82590199999999</v>
      </c>
      <c r="D3" s="57">
        <v>535.05962199999999</v>
      </c>
      <c r="E3" s="57">
        <v>558.59211700000003</v>
      </c>
      <c r="F3" s="57">
        <v>562.76527999999996</v>
      </c>
      <c r="G3" s="57">
        <v>539.03929700000003</v>
      </c>
      <c r="H3" s="57">
        <v>557.28995099999997</v>
      </c>
      <c r="I3" s="57">
        <v>624.87343799999996</v>
      </c>
      <c r="J3" s="57">
        <v>610.69973000000005</v>
      </c>
      <c r="K3" s="57">
        <v>581.91526799999997</v>
      </c>
      <c r="L3" s="57">
        <v>614.38020500000005</v>
      </c>
      <c r="M3" s="57">
        <v>656.91826000000003</v>
      </c>
      <c r="N3" s="57">
        <v>703.50483499999996</v>
      </c>
      <c r="O3" s="57">
        <v>720.79356199999995</v>
      </c>
      <c r="P3" s="57">
        <v>726.28480300000001</v>
      </c>
      <c r="Q3" s="57">
        <v>735.533905</v>
      </c>
      <c r="R3" s="57">
        <v>723.97362499999997</v>
      </c>
      <c r="S3" s="57">
        <v>778.04100000000005</v>
      </c>
      <c r="T3" s="14">
        <v>801.21669799999995</v>
      </c>
      <c r="U3" s="14">
        <v>819.40233799999999</v>
      </c>
      <c r="V3" s="15">
        <f>AVERAGE(B3:U3)</f>
        <v>643.62526175000005</v>
      </c>
      <c r="W3" s="95">
        <f>(U3/B3)^(1/19)-1</f>
        <v>2.4285454007012541E-2</v>
      </c>
      <c r="X3" s="95">
        <f>(U3-B3)/B3</f>
        <v>0.57760800264616896</v>
      </c>
      <c r="Y3" s="95">
        <f>(U3/L3)^(1/10)-1</f>
        <v>2.9214742497251089E-2</v>
      </c>
      <c r="Z3" s="95">
        <f>(U3-L3)/L3</f>
        <v>0.33370562939930642</v>
      </c>
      <c r="AA3" s="14"/>
      <c r="AB3" s="14"/>
      <c r="AC3" s="14"/>
      <c r="AD3" s="14"/>
      <c r="AE3" s="229"/>
      <c r="AF3" s="7"/>
      <c r="AG3" s="7"/>
      <c r="AO3" s="10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58"/>
      <c r="BM3" s="2"/>
      <c r="BN3" s="11"/>
      <c r="BO3" s="11"/>
      <c r="BP3" s="11"/>
      <c r="BQ3" s="11"/>
      <c r="BR3" s="11"/>
      <c r="BS3" s="11"/>
      <c r="BT3" s="11"/>
      <c r="BU3" s="11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</row>
    <row r="4" spans="1:99" s="8" customFormat="1" ht="27" customHeight="1">
      <c r="A4" s="56" t="s">
        <v>11</v>
      </c>
      <c r="B4" s="57">
        <v>109.39156</v>
      </c>
      <c r="C4" s="57">
        <v>82.665809999999993</v>
      </c>
      <c r="D4" s="57">
        <v>71.481241999999995</v>
      </c>
      <c r="E4" s="57">
        <v>71.830828999999994</v>
      </c>
      <c r="F4" s="57">
        <v>76.908420000000007</v>
      </c>
      <c r="G4" s="57">
        <v>70.523994999999999</v>
      </c>
      <c r="H4" s="57">
        <v>56.864902000000001</v>
      </c>
      <c r="I4" s="57">
        <v>70.266786999999994</v>
      </c>
      <c r="J4" s="57">
        <v>100.403476</v>
      </c>
      <c r="K4" s="57">
        <v>101.696251</v>
      </c>
      <c r="L4" s="57">
        <v>89.311069000000003</v>
      </c>
      <c r="M4" s="57">
        <v>81.914569</v>
      </c>
      <c r="N4" s="57">
        <v>86.371300000000005</v>
      </c>
      <c r="O4" s="57">
        <v>122.399001</v>
      </c>
      <c r="P4" s="57">
        <v>125.15399099999999</v>
      </c>
      <c r="Q4" s="57">
        <v>116.754909</v>
      </c>
      <c r="R4" s="57">
        <v>110.19053599999999</v>
      </c>
      <c r="S4" s="57">
        <v>137.20592600000001</v>
      </c>
      <c r="T4" s="14">
        <v>158.10439199999999</v>
      </c>
      <c r="U4" s="14">
        <v>169.208338</v>
      </c>
      <c r="V4" s="15">
        <f>AVERAGE(B4:U4)</f>
        <v>100.43236515</v>
      </c>
      <c r="W4" s="150">
        <f>(U4/B4)^(1/19)-1</f>
        <v>2.3223293231054765E-2</v>
      </c>
      <c r="X4" s="150">
        <f>(U4-B4)/B4</f>
        <v>0.54681346531670272</v>
      </c>
      <c r="Y4" s="150">
        <f>(U4/L4)^(1/10)-1</f>
        <v>6.598635894502336E-2</v>
      </c>
      <c r="Z4" s="150">
        <f>(U4-L4)/L4</f>
        <v>0.89459537204733253</v>
      </c>
      <c r="AA4" s="14"/>
      <c r="AB4" s="14"/>
      <c r="AC4" s="14"/>
      <c r="AD4" s="14"/>
      <c r="AE4" s="7"/>
      <c r="AF4" s="7"/>
      <c r="AG4" s="7"/>
      <c r="AH4" s="11"/>
      <c r="AO4" s="10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58"/>
      <c r="BM4" s="2"/>
      <c r="BN4" s="11"/>
      <c r="BO4" s="11"/>
      <c r="BP4" s="11"/>
      <c r="BQ4" s="11"/>
      <c r="BR4" s="11"/>
      <c r="BS4" s="11"/>
      <c r="BT4" s="11"/>
      <c r="BU4" s="11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</row>
    <row r="5" spans="1:99" s="8" customFormat="1" ht="19.5" customHeight="1">
      <c r="A5" s="19" t="s">
        <v>6</v>
      </c>
      <c r="B5" s="20">
        <f t="shared" ref="B5:R5" si="0">B3-B4</f>
        <v>410.00383899999997</v>
      </c>
      <c r="C5" s="20">
        <f t="shared" si="0"/>
        <v>420.16009199999996</v>
      </c>
      <c r="D5" s="20">
        <f t="shared" si="0"/>
        <v>463.57837999999998</v>
      </c>
      <c r="E5" s="20">
        <f t="shared" si="0"/>
        <v>486.76128800000004</v>
      </c>
      <c r="F5" s="20">
        <f t="shared" si="0"/>
        <v>485.85685999999998</v>
      </c>
      <c r="G5" s="20">
        <f t="shared" si="0"/>
        <v>468.51530200000002</v>
      </c>
      <c r="H5" s="20">
        <f t="shared" si="0"/>
        <v>500.42504899999994</v>
      </c>
      <c r="I5" s="20">
        <f t="shared" si="0"/>
        <v>554.60665099999994</v>
      </c>
      <c r="J5" s="20">
        <f t="shared" si="0"/>
        <v>510.29625400000003</v>
      </c>
      <c r="K5" s="20">
        <f t="shared" si="0"/>
        <v>480.21901699999995</v>
      </c>
      <c r="L5" s="20">
        <f t="shared" si="0"/>
        <v>525.06913600000007</v>
      </c>
      <c r="M5" s="20">
        <f t="shared" si="0"/>
        <v>575.003691</v>
      </c>
      <c r="N5" s="20">
        <f t="shared" si="0"/>
        <v>617.13353499999994</v>
      </c>
      <c r="O5" s="20">
        <f t="shared" si="0"/>
        <v>598.39456099999995</v>
      </c>
      <c r="P5" s="20">
        <f t="shared" si="0"/>
        <v>601.13081199999999</v>
      </c>
      <c r="Q5" s="20">
        <f t="shared" si="0"/>
        <v>618.77899600000001</v>
      </c>
      <c r="R5" s="20">
        <f t="shared" si="0"/>
        <v>613.78308900000002</v>
      </c>
      <c r="S5" s="20">
        <f>S3-S4</f>
        <v>640.83507400000008</v>
      </c>
      <c r="T5" s="20">
        <f>T3-T4</f>
        <v>643.11230599999999</v>
      </c>
      <c r="U5" s="20">
        <f t="shared" ref="U5" si="1">U3-U4</f>
        <v>650.19399999999996</v>
      </c>
      <c r="V5" s="21">
        <f>V3-V4</f>
        <v>543.19289660000004</v>
      </c>
      <c r="W5" s="98"/>
      <c r="X5" s="98"/>
      <c r="Y5" s="22"/>
      <c r="Z5" s="14"/>
      <c r="AA5" s="14"/>
      <c r="AB5" s="14"/>
      <c r="AC5" s="14"/>
      <c r="AD5" s="14"/>
      <c r="AE5" s="23"/>
      <c r="AF5" s="23"/>
      <c r="AH5" s="11"/>
      <c r="AI5" s="24"/>
      <c r="AJ5" s="24"/>
      <c r="AK5" s="24"/>
      <c r="AL5" s="24"/>
      <c r="AM5" s="24"/>
      <c r="AO5" s="10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58"/>
      <c r="BM5" s="2"/>
      <c r="BN5" s="11"/>
      <c r="BO5" s="11"/>
      <c r="BP5" s="11"/>
      <c r="BQ5" s="11"/>
      <c r="BR5" s="11"/>
      <c r="BS5" s="11"/>
      <c r="BT5" s="11"/>
      <c r="BU5" s="11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</row>
    <row r="6" spans="1:99" s="8" customFormat="1" ht="19.5" customHeight="1">
      <c r="A6" s="25" t="s">
        <v>7</v>
      </c>
      <c r="B6" s="26">
        <f t="shared" ref="B6:R6" si="2">B3/B4</f>
        <v>4.748039053469939</v>
      </c>
      <c r="C6" s="26">
        <f t="shared" si="2"/>
        <v>6.0826344289132352</v>
      </c>
      <c r="D6" s="26">
        <f t="shared" si="2"/>
        <v>7.4853151264495379</v>
      </c>
      <c r="E6" s="26">
        <f t="shared" si="2"/>
        <v>7.7764954793992436</v>
      </c>
      <c r="F6" s="26">
        <f t="shared" si="2"/>
        <v>7.317342886513595</v>
      </c>
      <c r="G6" s="26">
        <f t="shared" si="2"/>
        <v>7.6433460271216918</v>
      </c>
      <c r="H6" s="26">
        <f t="shared" si="2"/>
        <v>9.8002446394790237</v>
      </c>
      <c r="I6" s="26">
        <f t="shared" si="2"/>
        <v>8.8928705107862704</v>
      </c>
      <c r="J6" s="26">
        <f t="shared" si="2"/>
        <v>6.0824560496291991</v>
      </c>
      <c r="K6" s="26">
        <f t="shared" si="2"/>
        <v>5.7220916432799473</v>
      </c>
      <c r="L6" s="26">
        <f t="shared" si="2"/>
        <v>6.8791048173435261</v>
      </c>
      <c r="M6" s="26">
        <f t="shared" si="2"/>
        <v>8.0195533959288738</v>
      </c>
      <c r="N6" s="26">
        <f t="shared" si="2"/>
        <v>8.1451226854290706</v>
      </c>
      <c r="O6" s="26">
        <f t="shared" si="2"/>
        <v>5.8888843545381544</v>
      </c>
      <c r="P6" s="26">
        <f t="shared" si="2"/>
        <v>5.8031293864212454</v>
      </c>
      <c r="Q6" s="26">
        <f t="shared" si="2"/>
        <v>6.2998113852326334</v>
      </c>
      <c r="R6" s="26">
        <f t="shared" si="2"/>
        <v>6.5701978707136881</v>
      </c>
      <c r="S6" s="26">
        <f>S3/S4</f>
        <v>5.6706078424047082</v>
      </c>
      <c r="T6" s="26">
        <f>T3/T4</f>
        <v>5.0676435225151746</v>
      </c>
      <c r="U6" s="26">
        <f t="shared" ref="U6" si="3">U3/U4</f>
        <v>4.8425647795204982</v>
      </c>
      <c r="V6" s="27">
        <f>V3/V4</f>
        <v>6.4085443053015672</v>
      </c>
      <c r="W6" s="98"/>
      <c r="X6" s="98"/>
      <c r="Y6" s="22"/>
      <c r="Z6" s="14"/>
      <c r="AA6" s="14"/>
      <c r="AB6" s="14"/>
      <c r="AC6" s="14"/>
      <c r="AD6" s="14"/>
      <c r="AE6" s="23"/>
      <c r="AF6" s="23"/>
      <c r="AH6" s="11"/>
      <c r="AI6" s="308"/>
      <c r="AJ6" s="308"/>
      <c r="AK6" s="308"/>
      <c r="AL6" s="308"/>
      <c r="AM6" s="308"/>
      <c r="AN6" s="308"/>
      <c r="AO6" s="10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58"/>
      <c r="BM6" s="2"/>
      <c r="BN6" s="11"/>
      <c r="BO6" s="11"/>
      <c r="BP6" s="11"/>
      <c r="BQ6" s="11"/>
      <c r="BR6" s="11"/>
      <c r="BS6" s="11"/>
      <c r="BT6" s="11"/>
      <c r="BU6" s="11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</row>
    <row r="7" spans="1:99" s="8" customFormat="1" ht="12.75" customHeight="1">
      <c r="A7" s="28"/>
      <c r="J7" s="29"/>
      <c r="K7" s="29"/>
      <c r="L7" s="29"/>
      <c r="M7" s="29"/>
      <c r="N7" s="29"/>
      <c r="Q7" s="30"/>
      <c r="R7" s="31"/>
      <c r="S7" s="31"/>
      <c r="T7" s="272"/>
      <c r="U7" s="272"/>
      <c r="V7" s="272"/>
      <c r="W7" s="309" t="s">
        <v>105</v>
      </c>
      <c r="X7" s="309"/>
      <c r="Y7" s="309"/>
      <c r="Z7" s="309"/>
      <c r="AA7" s="31"/>
      <c r="AB7" s="31"/>
      <c r="AC7" s="31"/>
      <c r="AD7" s="31"/>
      <c r="AE7" s="23"/>
      <c r="AF7" s="23"/>
      <c r="AI7" s="32"/>
      <c r="AJ7" s="32"/>
      <c r="AK7" s="32"/>
      <c r="AL7" s="32"/>
      <c r="AM7" s="32"/>
      <c r="AN7" s="32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58"/>
      <c r="BM7" s="2"/>
      <c r="BN7" s="11"/>
      <c r="BO7" s="11"/>
      <c r="BP7" s="11"/>
      <c r="BQ7" s="11"/>
      <c r="BR7" s="11"/>
      <c r="BS7" s="11"/>
      <c r="BT7" s="11"/>
      <c r="BU7" s="11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</row>
    <row r="8" spans="1:99" s="8" customFormat="1" ht="18" customHeight="1">
      <c r="A8" s="3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34"/>
      <c r="AF8" s="34"/>
      <c r="AI8" s="32"/>
      <c r="AJ8" s="32"/>
      <c r="AK8" s="32"/>
      <c r="AL8" s="32"/>
      <c r="AM8" s="32"/>
      <c r="AN8" s="32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58"/>
      <c r="BM8" s="2"/>
      <c r="BN8" s="11"/>
      <c r="BO8" s="11"/>
      <c r="BP8" s="11"/>
      <c r="BQ8" s="11"/>
      <c r="BR8" s="11"/>
      <c r="BS8" s="11"/>
      <c r="BT8" s="11"/>
      <c r="BU8" s="11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</row>
    <row r="9" spans="1:99" s="37" customFormat="1" ht="18" customHeight="1">
      <c r="A9" s="3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35"/>
      <c r="AF9" s="34"/>
      <c r="AG9" s="8"/>
      <c r="AH9" s="8"/>
      <c r="AI9" s="36"/>
      <c r="AJ9" s="36"/>
      <c r="AK9" s="36"/>
      <c r="AL9" s="36"/>
      <c r="AM9" s="36"/>
      <c r="AN9" s="36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58"/>
      <c r="BM9" s="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</row>
    <row r="10" spans="1:99" s="40" customFormat="1" ht="18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5"/>
      <c r="AF10" s="34"/>
      <c r="AG10" s="8"/>
      <c r="AH10" s="8"/>
      <c r="AI10" s="36"/>
      <c r="AJ10" s="36"/>
      <c r="AK10" s="36"/>
      <c r="AL10" s="36"/>
      <c r="AM10" s="36"/>
      <c r="AN10" s="36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58"/>
      <c r="BM10" s="2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</row>
    <row r="11" spans="1:99" s="42" customFormat="1" ht="18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5"/>
      <c r="AF11" s="34"/>
      <c r="AG11" s="8"/>
      <c r="AH11" s="8"/>
      <c r="AI11" s="36"/>
      <c r="AJ11" s="36"/>
      <c r="AK11" s="36"/>
      <c r="AL11" s="36"/>
      <c r="AM11" s="36"/>
      <c r="AN11" s="36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/>
      <c r="BM11" s="2"/>
      <c r="BN11" s="2"/>
      <c r="BO11" s="2"/>
      <c r="BP11" s="2"/>
      <c r="BQ11" s="2"/>
      <c r="BR11" s="2"/>
      <c r="BS11" s="2"/>
      <c r="BT11" s="2"/>
      <c r="BU11" s="2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</row>
    <row r="12" spans="1:99" s="42" customFormat="1" ht="18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44"/>
      <c r="AF12" s="23"/>
      <c r="AG12" s="8"/>
      <c r="AH12" s="8"/>
      <c r="AI12" s="36"/>
      <c r="AJ12" s="36"/>
      <c r="AK12" s="36"/>
      <c r="AL12" s="36"/>
      <c r="AM12" s="36"/>
      <c r="AN12" s="36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11"/>
      <c r="BN12" s="2"/>
      <c r="BO12" s="2"/>
      <c r="BP12" s="2"/>
      <c r="BQ12" s="2"/>
      <c r="BR12" s="2"/>
      <c r="BS12" s="2"/>
      <c r="BT12" s="2"/>
      <c r="BU12" s="2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</row>
    <row r="13" spans="1:99" s="8" customFormat="1" ht="18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4"/>
      <c r="AF13" s="23"/>
      <c r="AI13" s="36"/>
      <c r="AJ13" s="36"/>
      <c r="AK13" s="36"/>
      <c r="AL13" s="36"/>
      <c r="AM13" s="36"/>
      <c r="AN13" s="36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59"/>
      <c r="BM13" s="11"/>
      <c r="BN13" s="11"/>
      <c r="BO13" s="11"/>
      <c r="BP13" s="11"/>
      <c r="BQ13" s="11"/>
      <c r="BR13" s="11"/>
      <c r="BS13" s="11"/>
      <c r="BT13" s="11"/>
      <c r="BU13" s="11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</row>
    <row r="14" spans="1:99" s="8" customFormat="1" ht="18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4"/>
      <c r="AF14" s="23"/>
      <c r="AI14" s="36"/>
      <c r="AJ14" s="36"/>
      <c r="AK14" s="36"/>
      <c r="AL14" s="36"/>
      <c r="AM14" s="36"/>
      <c r="AN14" s="36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59"/>
      <c r="BM14" s="11"/>
      <c r="BN14" s="11"/>
      <c r="BO14" s="11"/>
      <c r="BP14" s="11"/>
      <c r="BQ14" s="11"/>
      <c r="BR14" s="11"/>
      <c r="BS14" s="11"/>
      <c r="BT14" s="11"/>
      <c r="BU14" s="11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</row>
    <row r="15" spans="1:99" s="8" customFormat="1" ht="18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4"/>
      <c r="AF15" s="23"/>
      <c r="AI15" s="36"/>
      <c r="AJ15" s="36"/>
      <c r="AK15" s="36"/>
      <c r="AL15" s="23"/>
      <c r="AM15" s="36"/>
      <c r="AN15" s="36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58"/>
      <c r="BM15" s="2"/>
      <c r="BN15" s="11"/>
      <c r="BO15" s="11"/>
      <c r="BP15" s="11"/>
      <c r="BQ15" s="11"/>
      <c r="BR15" s="11"/>
      <c r="BS15" s="11"/>
      <c r="BT15" s="11"/>
      <c r="BU15" s="11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</row>
    <row r="16" spans="1:99" s="8" customFormat="1" ht="18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4"/>
      <c r="AF16" s="23"/>
      <c r="AI16" s="36"/>
      <c r="AJ16" s="36"/>
      <c r="AK16" s="36"/>
      <c r="AL16" s="23"/>
      <c r="AM16" s="36"/>
      <c r="AN16" s="36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60"/>
      <c r="BM16" s="32"/>
      <c r="BN16" s="11"/>
      <c r="BO16" s="11"/>
      <c r="BP16" s="11"/>
      <c r="BQ16" s="11"/>
      <c r="BR16" s="11"/>
      <c r="BS16" s="11"/>
      <c r="BT16" s="11"/>
      <c r="BU16" s="11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</row>
    <row r="17" spans="1:99" s="8" customFormat="1" ht="18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4"/>
      <c r="AF17" s="23"/>
      <c r="AI17" s="36"/>
      <c r="AJ17" s="36"/>
      <c r="AK17" s="36"/>
      <c r="AL17" s="23"/>
      <c r="AM17" s="36"/>
      <c r="AN17" s="36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59"/>
      <c r="BM17" s="11"/>
      <c r="BN17" s="11"/>
      <c r="BO17" s="11"/>
      <c r="BP17" s="11"/>
      <c r="BQ17" s="11"/>
      <c r="BR17" s="11"/>
      <c r="BS17" s="11"/>
      <c r="BT17" s="11"/>
      <c r="BU17" s="11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</row>
    <row r="18" spans="1:99" s="8" customFormat="1" ht="12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4"/>
      <c r="AF18" s="23"/>
      <c r="AH18" s="11"/>
      <c r="AI18" s="36"/>
      <c r="AJ18" s="36"/>
      <c r="AK18" s="36"/>
      <c r="AL18" s="23"/>
      <c r="AM18" s="36"/>
      <c r="AN18" s="36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59"/>
      <c r="BM18" s="11"/>
      <c r="BN18" s="11"/>
      <c r="BO18" s="11"/>
      <c r="BP18" s="11"/>
      <c r="BQ18" s="11"/>
      <c r="BR18" s="11"/>
      <c r="BS18" s="11"/>
      <c r="BT18" s="11"/>
      <c r="BU18" s="11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</row>
    <row r="19" spans="1:99">
      <c r="A19" s="46" t="s">
        <v>163</v>
      </c>
      <c r="BL19" s="59"/>
      <c r="BM19" s="11"/>
    </row>
    <row r="20" spans="1:99">
      <c r="BL20" s="59"/>
      <c r="BM20" s="11"/>
    </row>
    <row r="21" spans="1:99">
      <c r="BL21" s="59"/>
      <c r="BM21" s="11"/>
    </row>
    <row r="22" spans="1:99">
      <c r="BL22" s="59"/>
      <c r="BM22" s="11"/>
    </row>
    <row r="23" spans="1:99">
      <c r="BL23" s="61"/>
      <c r="BM23" s="41"/>
    </row>
    <row r="24" spans="1:99">
      <c r="BL24" s="58"/>
    </row>
    <row r="25" spans="1:99">
      <c r="BL25" s="59"/>
      <c r="BM25" s="11"/>
    </row>
    <row r="26" spans="1:99">
      <c r="BL26" s="59"/>
      <c r="BM26" s="11"/>
    </row>
    <row r="27" spans="1:99">
      <c r="BL27" s="59"/>
      <c r="BM27" s="11"/>
    </row>
    <row r="28" spans="1:99">
      <c r="BL28" s="58"/>
    </row>
    <row r="29" spans="1:99">
      <c r="BL29" s="58"/>
    </row>
    <row r="30" spans="1:99">
      <c r="BL30" s="58"/>
    </row>
    <row r="31" spans="1:99">
      <c r="BL31" s="58"/>
    </row>
    <row r="32" spans="1:99">
      <c r="BL32" s="58"/>
    </row>
    <row r="33" spans="1:64">
      <c r="BL33" s="58"/>
    </row>
    <row r="34" spans="1:64">
      <c r="BL34" s="58"/>
    </row>
    <row r="35" spans="1:64">
      <c r="BL35" s="58"/>
    </row>
    <row r="41" spans="1:64" s="2" customFormat="1" ht="11.25">
      <c r="A41" s="46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  <c r="P41" s="49"/>
      <c r="Q41" s="49"/>
      <c r="R41" s="49"/>
      <c r="S41" s="49"/>
      <c r="T41" s="39"/>
      <c r="U41" s="39"/>
      <c r="V41" s="310">
        <v>42864.635367939816</v>
      </c>
      <c r="W41" s="310"/>
      <c r="X41" s="310"/>
      <c r="Y41" s="310"/>
      <c r="Z41" s="310"/>
      <c r="AA41" s="310"/>
      <c r="AB41" s="310"/>
      <c r="AC41" s="310"/>
      <c r="AD41" s="310"/>
    </row>
    <row r="42" spans="1:64" s="2" customFormat="1" ht="10.5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64" s="2" customFormat="1">
      <c r="A43" s="3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47"/>
      <c r="P43" s="47"/>
      <c r="Q43" s="47"/>
      <c r="R43" s="47"/>
      <c r="S43" s="47"/>
      <c r="T43" s="47"/>
      <c r="U43" s="47"/>
      <c r="V43" s="51"/>
      <c r="W43" s="51"/>
      <c r="X43" s="51"/>
      <c r="Y43" s="51"/>
      <c r="Z43" s="51"/>
      <c r="AA43" s="51"/>
      <c r="AB43" s="51"/>
      <c r="AC43" s="3"/>
      <c r="AD43" s="3"/>
    </row>
    <row r="44" spans="1:64" s="2" customFormat="1" ht="10.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</row>
    <row r="49" spans="23:32">
      <c r="W49" s="274"/>
      <c r="X49" s="274"/>
      <c r="Y49" s="274"/>
      <c r="Z49" s="274"/>
      <c r="AA49" s="274"/>
      <c r="AB49" s="274"/>
      <c r="AC49" s="274"/>
      <c r="AD49" s="274"/>
      <c r="AE49" s="275"/>
      <c r="AF49" s="275"/>
    </row>
  </sheetData>
  <mergeCells count="3">
    <mergeCell ref="AI6:AN6"/>
    <mergeCell ref="V41:AD41"/>
    <mergeCell ref="W7:Z7"/>
  </mergeCells>
  <conditionalFormatting sqref="B5:R5 T5:U5">
    <cfRule type="cellIs" dxfId="205" priority="40" operator="lessThan">
      <formula>0</formula>
    </cfRule>
    <cfRule type="cellIs" dxfId="204" priority="41" operator="greaterThan">
      <formula>0</formula>
    </cfRule>
    <cfRule type="cellIs" priority="42" operator="equal">
      <formula>0</formula>
    </cfRule>
  </conditionalFormatting>
  <conditionalFormatting sqref="S5">
    <cfRule type="cellIs" dxfId="203" priority="34" operator="lessThan">
      <formula>0</formula>
    </cfRule>
    <cfRule type="cellIs" dxfId="202" priority="35" operator="greaterThan">
      <formula>0</formula>
    </cfRule>
    <cfRule type="cellIs" priority="36" operator="equal">
      <formula>0</formula>
    </cfRule>
  </conditionalFormatting>
  <conditionalFormatting sqref="X3:X4">
    <cfRule type="cellIs" dxfId="201" priority="31" operator="lessThan">
      <formula>0</formula>
    </cfRule>
    <cfRule type="cellIs" dxfId="200" priority="32" operator="greaterThan">
      <formula>0</formula>
    </cfRule>
    <cfRule type="cellIs" priority="33" operator="equal">
      <formula>0</formula>
    </cfRule>
  </conditionalFormatting>
  <conditionalFormatting sqref="W3:W4">
    <cfRule type="cellIs" dxfId="199" priority="28" operator="lessThan">
      <formula>0</formula>
    </cfRule>
    <cfRule type="cellIs" dxfId="198" priority="29" operator="greaterThan">
      <formula>0</formula>
    </cfRule>
    <cfRule type="cellIs" priority="30" operator="equal">
      <formula>0</formula>
    </cfRule>
  </conditionalFormatting>
  <conditionalFormatting sqref="V5">
    <cfRule type="cellIs" dxfId="197" priority="13" operator="lessThan">
      <formula>0</formula>
    </cfRule>
    <cfRule type="cellIs" dxfId="196" priority="14" operator="greaterThan">
      <formula>0</formula>
    </cfRule>
    <cfRule type="cellIs" priority="15" operator="equal">
      <formula>0</formula>
    </cfRule>
  </conditionalFormatting>
  <conditionalFormatting sqref="Z3">
    <cfRule type="cellIs" dxfId="195" priority="10" operator="lessThan">
      <formula>0</formula>
    </cfRule>
    <cfRule type="cellIs" dxfId="194" priority="11" operator="greaterThan">
      <formula>0</formula>
    </cfRule>
    <cfRule type="cellIs" priority="12" operator="equal">
      <formula>0</formula>
    </cfRule>
  </conditionalFormatting>
  <conditionalFormatting sqref="Y3">
    <cfRule type="cellIs" dxfId="193" priority="7" operator="lessThan">
      <formula>0</formula>
    </cfRule>
    <cfRule type="cellIs" dxfId="192" priority="8" operator="greaterThan">
      <formula>0</formula>
    </cfRule>
    <cfRule type="cellIs" priority="9" operator="equal">
      <formula>0</formula>
    </cfRule>
  </conditionalFormatting>
  <conditionalFormatting sqref="Z4">
    <cfRule type="cellIs" dxfId="191" priority="4" operator="lessThan">
      <formula>0</formula>
    </cfRule>
    <cfRule type="cellIs" dxfId="190" priority="5" operator="greaterThan">
      <formula>0</formula>
    </cfRule>
    <cfRule type="cellIs" priority="6" operator="equal">
      <formula>0</formula>
    </cfRule>
  </conditionalFormatting>
  <conditionalFormatting sqref="Y4">
    <cfRule type="cellIs" dxfId="189" priority="1" operator="lessThan">
      <formula>0</formula>
    </cfRule>
    <cfRule type="cellIs" dxfId="188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27559055118110237" header="0.15748031496062992" footer="0.15748031496062992"/>
  <pageSetup paperSize="9" scale="45" fitToHeight="3" orientation="landscape" r:id="rId1"/>
  <headerFooter alignWithMargins="0">
    <oddFooter>&amp;C&amp;9Pág.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49"/>
  <sheetViews>
    <sheetView showGridLines="0" zoomScaleNormal="100" workbookViewId="0">
      <pane xSplit="1" ySplit="1" topLeftCell="B2" activePane="bottomRight" state="frozen"/>
      <selection activeCell="I8" sqref="I8"/>
      <selection pane="topRight" activeCell="I8" sqref="I8"/>
      <selection pane="bottomLeft" activeCell="I8" sqref="I8"/>
      <selection pane="bottomRight"/>
    </sheetView>
  </sheetViews>
  <sheetFormatPr defaultRowHeight="12.75"/>
  <cols>
    <col min="1" max="1" width="35.42578125" style="55" customWidth="1"/>
    <col min="2" max="21" width="10.5703125" style="47" customWidth="1"/>
    <col min="22" max="26" width="11.140625" style="47" customWidth="1"/>
    <col min="27" max="30" width="7.28515625" style="47" customWidth="1"/>
    <col min="31" max="32" width="8.28515625" style="2" bestFit="1" customWidth="1"/>
    <col min="33" max="33" width="10" style="2" bestFit="1" customWidth="1"/>
    <col min="34" max="34" width="7.140625" style="2" customWidth="1"/>
    <col min="35" max="35" width="8.85546875" style="2" customWidth="1"/>
    <col min="36" max="40" width="9.140625" style="2" bestFit="1" customWidth="1"/>
    <col min="41" max="41" width="11.7109375" style="2" customWidth="1"/>
    <col min="42" max="99" width="9.140625" style="2"/>
    <col min="100" max="16384" width="9.140625" style="3"/>
  </cols>
  <sheetData>
    <row r="1" spans="1:99" ht="31.5" customHeight="1">
      <c r="A1" s="1" t="s">
        <v>226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24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99" s="8" customFormat="1" ht="31.5" customHeight="1">
      <c r="A2" s="4" t="s">
        <v>12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6" t="s">
        <v>3</v>
      </c>
      <c r="W2" s="94" t="s">
        <v>166</v>
      </c>
      <c r="X2" s="94" t="s">
        <v>165</v>
      </c>
      <c r="Y2" s="271" t="s">
        <v>208</v>
      </c>
      <c r="Z2" s="271" t="s">
        <v>207</v>
      </c>
      <c r="AA2" s="14"/>
      <c r="AB2" s="14"/>
      <c r="AC2" s="14"/>
      <c r="AD2" s="14"/>
      <c r="AE2" s="14"/>
      <c r="AF2" s="14"/>
      <c r="AG2" s="14"/>
      <c r="AH2" s="14"/>
      <c r="AI2" s="9"/>
      <c r="AJ2" s="9"/>
      <c r="AK2" s="9"/>
      <c r="AL2" s="9"/>
      <c r="AM2" s="9"/>
      <c r="AN2" s="9"/>
      <c r="AO2" s="10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2"/>
      <c r="BM2" s="2"/>
      <c r="BN2" s="2"/>
      <c r="BO2" s="2"/>
      <c r="BP2" s="11"/>
      <c r="BQ2" s="11"/>
      <c r="BR2" s="11"/>
      <c r="BS2" s="11"/>
      <c r="BT2" s="11"/>
      <c r="BU2" s="11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</row>
    <row r="3" spans="1:99" s="8" customFormat="1" ht="15" customHeight="1">
      <c r="A3" s="13" t="s">
        <v>133</v>
      </c>
      <c r="B3" s="14">
        <v>11.886210999999999</v>
      </c>
      <c r="C3" s="14">
        <v>17.057376000000001</v>
      </c>
      <c r="D3" s="14">
        <v>16.649146999999999</v>
      </c>
      <c r="E3" s="14">
        <v>17.676783</v>
      </c>
      <c r="F3" s="14">
        <v>21.88128</v>
      </c>
      <c r="G3" s="14">
        <v>33.73545</v>
      </c>
      <c r="H3" s="14">
        <v>44.952944000000002</v>
      </c>
      <c r="I3" s="14">
        <v>59.900768999999997</v>
      </c>
      <c r="J3" s="14">
        <v>81.514404999999996</v>
      </c>
      <c r="K3" s="14">
        <v>83.793508000000003</v>
      </c>
      <c r="L3" s="14">
        <v>105.799544</v>
      </c>
      <c r="M3" s="14">
        <v>154.56865300000001</v>
      </c>
      <c r="N3" s="14">
        <v>187.28659200000001</v>
      </c>
      <c r="O3" s="14">
        <v>262.34749900000003</v>
      </c>
      <c r="P3" s="14">
        <v>305.26777799999996</v>
      </c>
      <c r="Q3" s="14">
        <v>366.699299</v>
      </c>
      <c r="R3" s="14">
        <v>356.51926899999995</v>
      </c>
      <c r="S3" s="14">
        <v>438.56272999999999</v>
      </c>
      <c r="T3" s="14">
        <v>508.26050900000001</v>
      </c>
      <c r="U3" s="14">
        <v>491.56253499999997</v>
      </c>
      <c r="V3" s="15">
        <f>AVERAGE(B3:U3)</f>
        <v>178.29611405</v>
      </c>
      <c r="W3" s="95">
        <f>(U3/B3)^(1/20)-1</f>
        <v>0.2045553669722433</v>
      </c>
      <c r="X3" s="95">
        <f>(U3-B3)/B3</f>
        <v>40.355696529364991</v>
      </c>
      <c r="Y3" s="95">
        <f>(U3/L3)^(1/10)-1</f>
        <v>0.16602939240583159</v>
      </c>
      <c r="Z3" s="95">
        <f>(U3-L3)/L3</f>
        <v>3.6461687490826988</v>
      </c>
      <c r="AA3" s="14"/>
      <c r="AB3" s="14"/>
      <c r="AC3" s="14"/>
      <c r="AD3" s="14"/>
      <c r="AE3" s="14"/>
      <c r="AF3" s="14"/>
      <c r="AG3" s="14"/>
      <c r="AH3" s="14"/>
      <c r="AO3" s="10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2"/>
      <c r="BM3" s="2"/>
      <c r="BN3" s="2"/>
      <c r="BO3" s="2"/>
      <c r="BP3" s="11"/>
      <c r="BQ3" s="11"/>
      <c r="BR3" s="11"/>
      <c r="BS3" s="11"/>
      <c r="BT3" s="11"/>
      <c r="BU3" s="11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</row>
    <row r="4" spans="1:99" s="8" customFormat="1" ht="15" customHeight="1">
      <c r="A4" s="13" t="s">
        <v>134</v>
      </c>
      <c r="B4" s="14">
        <v>48.587668999999998</v>
      </c>
      <c r="C4" s="14">
        <v>41.176133999999998</v>
      </c>
      <c r="D4" s="14">
        <v>34.561943999999997</v>
      </c>
      <c r="E4" s="14">
        <v>32.740599000000003</v>
      </c>
      <c r="F4" s="14">
        <v>44.847695999999999</v>
      </c>
      <c r="G4" s="14">
        <v>47.190162999999998</v>
      </c>
      <c r="H4" s="14">
        <v>54.977823000000001</v>
      </c>
      <c r="I4" s="14">
        <v>55.286147999999997</v>
      </c>
      <c r="J4" s="14">
        <v>60.31203</v>
      </c>
      <c r="K4" s="14">
        <v>50.374352000000002</v>
      </c>
      <c r="L4" s="14">
        <v>56.154730999999998</v>
      </c>
      <c r="M4" s="14">
        <v>60.867472999999997</v>
      </c>
      <c r="N4" s="14">
        <v>75.745633999999995</v>
      </c>
      <c r="O4" s="14">
        <v>78.685248000000001</v>
      </c>
      <c r="P4" s="14">
        <v>67.705354</v>
      </c>
      <c r="Q4" s="14">
        <v>67.461457999999993</v>
      </c>
      <c r="R4" s="14">
        <v>55.226408999999997</v>
      </c>
      <c r="S4" s="14">
        <v>64.197258000000005</v>
      </c>
      <c r="T4" s="14">
        <v>70.573044999999993</v>
      </c>
      <c r="U4" s="14">
        <v>55.554625000000001</v>
      </c>
      <c r="V4" s="15">
        <f>AVERAGE(B4:U4)</f>
        <v>56.111289650000003</v>
      </c>
      <c r="W4" s="95">
        <f t="shared" ref="W4:W8" si="0">(U4/B4)^(1/20)-1</f>
        <v>6.7223440273336266E-3</v>
      </c>
      <c r="X4" s="95">
        <f t="shared" ref="X4:X8" si="1">(U4-B4)/B4</f>
        <v>0.14338938548379432</v>
      </c>
      <c r="Y4" s="95">
        <f t="shared" ref="Y4:Y7" si="2">(U4/L4)^(1/10)-1</f>
        <v>-1.0738393359792653E-3</v>
      </c>
      <c r="Z4" s="95">
        <f t="shared" ref="Z4:Z8" si="3">(U4-L4)/L4</f>
        <v>-1.0686650782816443E-2</v>
      </c>
      <c r="AA4" s="14"/>
      <c r="AB4" s="14"/>
      <c r="AC4" s="14"/>
      <c r="AD4" s="14"/>
      <c r="AE4" s="14"/>
      <c r="AF4" s="14"/>
      <c r="AG4" s="14"/>
      <c r="AH4" s="14"/>
      <c r="AO4" s="10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2"/>
      <c r="BM4" s="2"/>
      <c r="BN4" s="2"/>
      <c r="BO4" s="2"/>
      <c r="BP4" s="11"/>
      <c r="BQ4" s="11"/>
      <c r="BR4" s="11"/>
      <c r="BS4" s="11"/>
      <c r="BT4" s="11"/>
      <c r="BU4" s="11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</row>
    <row r="5" spans="1:99" s="8" customFormat="1" ht="18" customHeight="1">
      <c r="A5" s="16" t="s">
        <v>4</v>
      </c>
      <c r="B5" s="17">
        <f t="shared" ref="B5:U5" si="4">SUM(B3:B4)</f>
        <v>60.473879999999994</v>
      </c>
      <c r="C5" s="17">
        <f t="shared" si="4"/>
        <v>58.233509999999995</v>
      </c>
      <c r="D5" s="17">
        <f t="shared" si="4"/>
        <v>51.211090999999996</v>
      </c>
      <c r="E5" s="17">
        <f t="shared" si="4"/>
        <v>50.417382000000003</v>
      </c>
      <c r="F5" s="17">
        <f t="shared" si="4"/>
        <v>66.728976000000003</v>
      </c>
      <c r="G5" s="17">
        <f t="shared" si="4"/>
        <v>80.925612999999998</v>
      </c>
      <c r="H5" s="17">
        <f t="shared" si="4"/>
        <v>99.930767000000003</v>
      </c>
      <c r="I5" s="17">
        <f t="shared" si="4"/>
        <v>115.18691699999999</v>
      </c>
      <c r="J5" s="17">
        <f t="shared" si="4"/>
        <v>141.826435</v>
      </c>
      <c r="K5" s="17">
        <f t="shared" si="4"/>
        <v>134.16786000000002</v>
      </c>
      <c r="L5" s="17">
        <f t="shared" si="4"/>
        <v>161.954275</v>
      </c>
      <c r="M5" s="17">
        <f t="shared" si="4"/>
        <v>215.436126</v>
      </c>
      <c r="N5" s="17">
        <f t="shared" si="4"/>
        <v>263.03222600000004</v>
      </c>
      <c r="O5" s="17">
        <f t="shared" si="4"/>
        <v>341.03274700000003</v>
      </c>
      <c r="P5" s="17">
        <f t="shared" si="4"/>
        <v>372.97313199999996</v>
      </c>
      <c r="Q5" s="17">
        <f t="shared" si="4"/>
        <v>434.16075699999999</v>
      </c>
      <c r="R5" s="17">
        <f t="shared" si="4"/>
        <v>411.74567799999994</v>
      </c>
      <c r="S5" s="17">
        <f t="shared" si="4"/>
        <v>502.75998800000002</v>
      </c>
      <c r="T5" s="17">
        <f t="shared" si="4"/>
        <v>578.83355400000005</v>
      </c>
      <c r="U5" s="17">
        <f t="shared" si="4"/>
        <v>547.11716000000001</v>
      </c>
      <c r="V5" s="18">
        <f>SUM(V3:V4)</f>
        <v>234.4074037</v>
      </c>
      <c r="W5" s="96">
        <f t="shared" si="0"/>
        <v>0.11641490270444232</v>
      </c>
      <c r="X5" s="96">
        <f t="shared" si="1"/>
        <v>8.0471648255412092</v>
      </c>
      <c r="Y5" s="96">
        <f t="shared" si="2"/>
        <v>0.12945463503992194</v>
      </c>
      <c r="Z5" s="96">
        <f t="shared" si="3"/>
        <v>2.3782199327557114</v>
      </c>
      <c r="AA5" s="14"/>
      <c r="AB5" s="14"/>
      <c r="AC5" s="14"/>
      <c r="AD5" s="14"/>
      <c r="AE5" s="14"/>
      <c r="AF5" s="14"/>
      <c r="AG5" s="14"/>
      <c r="AH5" s="14"/>
      <c r="AO5" s="10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</row>
    <row r="6" spans="1:99" s="8" customFormat="1" ht="15" customHeight="1">
      <c r="A6" s="13" t="s">
        <v>133</v>
      </c>
      <c r="B6" s="14">
        <v>57.064042000000001</v>
      </c>
      <c r="C6" s="14">
        <v>74.108307999999994</v>
      </c>
      <c r="D6" s="14">
        <v>75.038248999999993</v>
      </c>
      <c r="E6" s="14">
        <v>92.520915000000002</v>
      </c>
      <c r="F6" s="14">
        <v>100.200581</v>
      </c>
      <c r="G6" s="14">
        <v>108.544799</v>
      </c>
      <c r="H6" s="14">
        <v>142.34169600000001</v>
      </c>
      <c r="I6" s="14">
        <v>113.268748</v>
      </c>
      <c r="J6" s="14">
        <v>118.445216</v>
      </c>
      <c r="K6" s="14">
        <v>88.421218999999994</v>
      </c>
      <c r="L6" s="14">
        <v>110.84772599999999</v>
      </c>
      <c r="M6" s="14">
        <v>99.264572000000001</v>
      </c>
      <c r="N6" s="14">
        <v>134.667236</v>
      </c>
      <c r="O6" s="14">
        <v>187.92422199999999</v>
      </c>
      <c r="P6" s="14">
        <v>164.32814300000001</v>
      </c>
      <c r="Q6" s="14">
        <v>221.34029500000003</v>
      </c>
      <c r="R6" s="14">
        <v>215.12139300000001</v>
      </c>
      <c r="S6" s="14">
        <v>260.17319800000001</v>
      </c>
      <c r="T6" s="14">
        <v>241.72528400000002</v>
      </c>
      <c r="U6" s="14">
        <v>229.18765200000001</v>
      </c>
      <c r="V6" s="15">
        <f>AVERAGE(B6:U6)</f>
        <v>141.72667470000002</v>
      </c>
      <c r="W6" s="95">
        <f t="shared" si="0"/>
        <v>7.199172821622235E-2</v>
      </c>
      <c r="X6" s="95">
        <f t="shared" si="1"/>
        <v>3.0163234844107261</v>
      </c>
      <c r="Y6" s="95">
        <f t="shared" si="2"/>
        <v>7.5341589457263547E-2</v>
      </c>
      <c r="Z6" s="95">
        <f t="shared" si="3"/>
        <v>1.0675900198439796</v>
      </c>
      <c r="AA6" s="14"/>
      <c r="AB6" s="14"/>
      <c r="AC6" s="14"/>
      <c r="AD6" s="14"/>
      <c r="AE6" s="14"/>
      <c r="AF6" s="14"/>
      <c r="AG6" s="14"/>
      <c r="AH6" s="14"/>
      <c r="AO6" s="10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</row>
    <row r="7" spans="1:99" s="8" customFormat="1" ht="15" customHeight="1">
      <c r="A7" s="13" t="s">
        <v>134</v>
      </c>
      <c r="B7" s="14">
        <v>18.228135000000002</v>
      </c>
      <c r="C7" s="14">
        <v>21.047156999999999</v>
      </c>
      <c r="D7" s="14">
        <v>22.097390999999998</v>
      </c>
      <c r="E7" s="14">
        <v>40.313302</v>
      </c>
      <c r="F7" s="14">
        <v>47.633938000000001</v>
      </c>
      <c r="G7" s="14">
        <v>62.271462999999997</v>
      </c>
      <c r="H7" s="14">
        <v>77.697726000000003</v>
      </c>
      <c r="I7" s="14">
        <v>68.484770999999995</v>
      </c>
      <c r="J7" s="14">
        <v>72.391445000000004</v>
      </c>
      <c r="K7" s="14">
        <v>59.609423999999997</v>
      </c>
      <c r="L7" s="14">
        <v>54.946314999999998</v>
      </c>
      <c r="M7" s="14">
        <v>65.162783000000005</v>
      </c>
      <c r="N7" s="14">
        <v>63.488298999999998</v>
      </c>
      <c r="O7" s="14">
        <v>96.176229000000006</v>
      </c>
      <c r="P7" s="14">
        <v>70.694888000000006</v>
      </c>
      <c r="Q7" s="14">
        <v>90.963530000000006</v>
      </c>
      <c r="R7" s="14">
        <v>62.347199000000003</v>
      </c>
      <c r="S7" s="14">
        <v>93.049861000000007</v>
      </c>
      <c r="T7" s="14">
        <v>85.290030000000002</v>
      </c>
      <c r="U7" s="14">
        <v>61.747358999999996</v>
      </c>
      <c r="V7" s="15">
        <f>AVERAGE(B7:U7)</f>
        <v>61.682062249999987</v>
      </c>
      <c r="W7" s="95">
        <f t="shared" si="0"/>
        <v>6.2903427573818504E-2</v>
      </c>
      <c r="X7" s="95">
        <f t="shared" si="1"/>
        <v>2.3874754054652323</v>
      </c>
      <c r="Y7" s="95">
        <f t="shared" si="2"/>
        <v>1.1737812531678937E-2</v>
      </c>
      <c r="Z7" s="95">
        <f t="shared" si="3"/>
        <v>0.12377616224127128</v>
      </c>
      <c r="AA7" s="14"/>
      <c r="AB7" s="14"/>
      <c r="AC7" s="14"/>
      <c r="AD7" s="14"/>
      <c r="AE7" s="14"/>
      <c r="AF7" s="14"/>
      <c r="AG7" s="14"/>
      <c r="AH7" s="14"/>
      <c r="AO7" s="10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</row>
    <row r="8" spans="1:99" s="8" customFormat="1" ht="18" customHeight="1">
      <c r="A8" s="16" t="s">
        <v>5</v>
      </c>
      <c r="B8" s="17">
        <f t="shared" ref="B8:T8" si="5">SUM(B6:B7)</f>
        <v>75.292177000000009</v>
      </c>
      <c r="C8" s="17">
        <f t="shared" si="5"/>
        <v>95.155464999999992</v>
      </c>
      <c r="D8" s="17">
        <f t="shared" si="5"/>
        <v>97.135639999999995</v>
      </c>
      <c r="E8" s="17">
        <f t="shared" si="5"/>
        <v>132.834217</v>
      </c>
      <c r="F8" s="17">
        <f t="shared" si="5"/>
        <v>147.834519</v>
      </c>
      <c r="G8" s="17">
        <f t="shared" si="5"/>
        <v>170.81626199999999</v>
      </c>
      <c r="H8" s="17">
        <f t="shared" si="5"/>
        <v>220.039422</v>
      </c>
      <c r="I8" s="17">
        <f t="shared" si="5"/>
        <v>181.75351899999998</v>
      </c>
      <c r="J8" s="17">
        <f t="shared" si="5"/>
        <v>190.83666099999999</v>
      </c>
      <c r="K8" s="17">
        <f t="shared" si="5"/>
        <v>148.030643</v>
      </c>
      <c r="L8" s="17">
        <f t="shared" si="5"/>
        <v>165.79404099999999</v>
      </c>
      <c r="M8" s="17">
        <f t="shared" si="5"/>
        <v>164.42735500000001</v>
      </c>
      <c r="N8" s="17">
        <f t="shared" si="5"/>
        <v>198.15553499999999</v>
      </c>
      <c r="O8" s="17">
        <f t="shared" si="5"/>
        <v>284.10045100000002</v>
      </c>
      <c r="P8" s="17">
        <f t="shared" si="5"/>
        <v>235.023031</v>
      </c>
      <c r="Q8" s="17">
        <f t="shared" si="5"/>
        <v>312.30382500000002</v>
      </c>
      <c r="R8" s="17">
        <f t="shared" si="5"/>
        <v>277.468592</v>
      </c>
      <c r="S8" s="17">
        <f>SUM(S6:S7)</f>
        <v>353.22305900000003</v>
      </c>
      <c r="T8" s="17">
        <f t="shared" si="5"/>
        <v>327.01531399999999</v>
      </c>
      <c r="U8" s="17">
        <f t="shared" ref="U8" si="6">SUM(U6:U7)</f>
        <v>290.93501100000003</v>
      </c>
      <c r="V8" s="18">
        <f>SUM(V6:V7)</f>
        <v>203.40873694999999</v>
      </c>
      <c r="W8" s="97">
        <f t="shared" si="0"/>
        <v>6.9922465502714415E-2</v>
      </c>
      <c r="X8" s="97">
        <f t="shared" si="1"/>
        <v>2.8640802084923114</v>
      </c>
      <c r="Y8" s="97">
        <f>(U8/L8)^(1/10)-1</f>
        <v>5.7846630403834975E-2</v>
      </c>
      <c r="Z8" s="97">
        <f t="shared" si="3"/>
        <v>0.75479775536685334</v>
      </c>
      <c r="AA8" s="14"/>
      <c r="AB8" s="14"/>
      <c r="AC8" s="14"/>
      <c r="AD8" s="14"/>
      <c r="AE8" s="14"/>
      <c r="AF8" s="14"/>
      <c r="AG8" s="14"/>
      <c r="AH8" s="14"/>
      <c r="AO8" s="10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</row>
    <row r="9" spans="1:99" s="8" customFormat="1" ht="19.5" customHeight="1">
      <c r="A9" s="19" t="s">
        <v>6</v>
      </c>
      <c r="B9" s="20">
        <f t="shared" ref="B9:R9" si="7">B5-B8</f>
        <v>-14.818297000000015</v>
      </c>
      <c r="C9" s="20">
        <f t="shared" si="7"/>
        <v>-36.921954999999997</v>
      </c>
      <c r="D9" s="20">
        <f t="shared" si="7"/>
        <v>-45.924548999999999</v>
      </c>
      <c r="E9" s="20">
        <f t="shared" si="7"/>
        <v>-82.416834999999992</v>
      </c>
      <c r="F9" s="20">
        <f t="shared" si="7"/>
        <v>-81.105542999999997</v>
      </c>
      <c r="G9" s="20">
        <f t="shared" si="7"/>
        <v>-89.890648999999996</v>
      </c>
      <c r="H9" s="20">
        <f t="shared" si="7"/>
        <v>-120.108655</v>
      </c>
      <c r="I9" s="20">
        <f t="shared" si="7"/>
        <v>-66.566601999999989</v>
      </c>
      <c r="J9" s="20">
        <f t="shared" si="7"/>
        <v>-49.010225999999989</v>
      </c>
      <c r="K9" s="20">
        <f t="shared" si="7"/>
        <v>-13.862782999999979</v>
      </c>
      <c r="L9" s="20">
        <f t="shared" si="7"/>
        <v>-3.8397659999999973</v>
      </c>
      <c r="M9" s="20">
        <f t="shared" si="7"/>
        <v>51.008770999999996</v>
      </c>
      <c r="N9" s="20">
        <f t="shared" si="7"/>
        <v>64.876691000000051</v>
      </c>
      <c r="O9" s="20">
        <f t="shared" si="7"/>
        <v>56.932296000000008</v>
      </c>
      <c r="P9" s="20">
        <f t="shared" si="7"/>
        <v>137.95010099999996</v>
      </c>
      <c r="Q9" s="20">
        <f t="shared" si="7"/>
        <v>121.85693199999997</v>
      </c>
      <c r="R9" s="20">
        <f t="shared" si="7"/>
        <v>134.27708599999994</v>
      </c>
      <c r="S9" s="20">
        <f>S5-S8</f>
        <v>149.53692899999999</v>
      </c>
      <c r="T9" s="20">
        <f>T3-T8</f>
        <v>181.24519500000002</v>
      </c>
      <c r="U9" s="20">
        <f t="shared" ref="U9" si="8">U5-U8</f>
        <v>256.18214899999998</v>
      </c>
      <c r="V9" s="21">
        <f>V3-V8</f>
        <v>-25.112622899999991</v>
      </c>
      <c r="W9" s="98"/>
      <c r="X9" s="98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24"/>
      <c r="AJ9" s="24"/>
      <c r="AK9" s="24"/>
      <c r="AL9" s="24"/>
      <c r="AM9" s="24"/>
      <c r="AO9" s="10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</row>
    <row r="10" spans="1:99" s="8" customFormat="1" ht="19.5" customHeight="1">
      <c r="A10" s="25" t="s">
        <v>7</v>
      </c>
      <c r="B10" s="26">
        <f t="shared" ref="B10:R10" si="9">B5/B8</f>
        <v>0.80318942032981711</v>
      </c>
      <c r="C10" s="26">
        <f t="shared" si="9"/>
        <v>0.6119828220060719</v>
      </c>
      <c r="D10" s="26">
        <f t="shared" si="9"/>
        <v>0.52721216435079854</v>
      </c>
      <c r="E10" s="26">
        <f t="shared" si="9"/>
        <v>0.37955116639863962</v>
      </c>
      <c r="F10" s="26">
        <f t="shared" si="9"/>
        <v>0.45137614984224356</v>
      </c>
      <c r="G10" s="26">
        <f t="shared" si="9"/>
        <v>0.47375824791201671</v>
      </c>
      <c r="H10" s="26">
        <f t="shared" si="9"/>
        <v>0.4541493796507064</v>
      </c>
      <c r="I10" s="26">
        <f t="shared" si="9"/>
        <v>0.63375343505728765</v>
      </c>
      <c r="J10" s="26">
        <f t="shared" si="9"/>
        <v>0.7431823332939157</v>
      </c>
      <c r="K10" s="26">
        <f t="shared" si="9"/>
        <v>0.90635193687566451</v>
      </c>
      <c r="L10" s="26">
        <f t="shared" si="9"/>
        <v>0.97684014469494718</v>
      </c>
      <c r="M10" s="26">
        <f t="shared" si="9"/>
        <v>1.3102207111462687</v>
      </c>
      <c r="N10" s="26">
        <f t="shared" si="9"/>
        <v>1.3274028706793382</v>
      </c>
      <c r="O10" s="26">
        <f t="shared" si="9"/>
        <v>1.2003949511505703</v>
      </c>
      <c r="P10" s="26">
        <f t="shared" si="9"/>
        <v>1.5869641813954818</v>
      </c>
      <c r="Q10" s="26">
        <f t="shared" si="9"/>
        <v>1.3901871262703873</v>
      </c>
      <c r="R10" s="26">
        <f t="shared" si="9"/>
        <v>1.4839361638451676</v>
      </c>
      <c r="S10" s="26">
        <f>S5/S8</f>
        <v>1.4233498498748915</v>
      </c>
      <c r="T10" s="26">
        <f>T3/T8</f>
        <v>1.5542406952843806</v>
      </c>
      <c r="U10" s="26">
        <f t="shared" ref="U10" si="10">U5/U8</f>
        <v>1.8805476801140306</v>
      </c>
      <c r="V10" s="27">
        <f>V3/V8</f>
        <v>0.87654108040515022</v>
      </c>
      <c r="W10" s="98"/>
      <c r="X10" s="98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308"/>
      <c r="AJ10" s="308"/>
      <c r="AK10" s="308"/>
      <c r="AL10" s="308"/>
      <c r="AM10" s="308"/>
      <c r="AN10" s="308"/>
      <c r="AO10" s="10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</row>
    <row r="11" spans="1:99" s="8" customFormat="1" ht="12.75" customHeight="1">
      <c r="A11" s="28"/>
      <c r="J11" s="29"/>
      <c r="K11" s="29"/>
      <c r="L11" s="29"/>
      <c r="M11" s="29"/>
      <c r="N11" s="29"/>
      <c r="Q11" s="30"/>
      <c r="R11" s="31"/>
      <c r="S11" s="31"/>
      <c r="T11" s="272"/>
      <c r="U11" s="272"/>
      <c r="V11" s="272"/>
      <c r="W11" s="309" t="s">
        <v>105</v>
      </c>
      <c r="X11" s="309"/>
      <c r="Y11" s="309"/>
      <c r="Z11" s="309"/>
      <c r="AA11" s="31"/>
      <c r="AB11" s="31"/>
      <c r="AC11" s="31"/>
      <c r="AD11" s="31"/>
      <c r="AE11" s="23"/>
      <c r="AF11" s="23"/>
      <c r="AI11" s="32"/>
      <c r="AJ11" s="32"/>
      <c r="AK11" s="32"/>
      <c r="AL11" s="32"/>
      <c r="AM11" s="32"/>
      <c r="AN11" s="32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2"/>
      <c r="BM11" s="2"/>
      <c r="BN11" s="2"/>
      <c r="BO11" s="2"/>
      <c r="BP11" s="11"/>
      <c r="BQ11" s="11"/>
      <c r="BR11" s="11"/>
      <c r="BS11" s="11"/>
      <c r="BT11" s="11"/>
      <c r="BU11" s="11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</row>
    <row r="12" spans="1:99" s="8" customFormat="1" ht="18" customHeight="1">
      <c r="A12" s="3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34"/>
      <c r="AF12" s="34"/>
      <c r="AI12" s="32"/>
      <c r="AJ12" s="32"/>
      <c r="AK12" s="32"/>
      <c r="AL12" s="32"/>
      <c r="AM12" s="32"/>
      <c r="AN12" s="32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</row>
    <row r="13" spans="1:99" s="37" customFormat="1" ht="18" customHeight="1">
      <c r="A13" s="33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35"/>
      <c r="AF13" s="34"/>
      <c r="AG13" s="8"/>
      <c r="AH13" s="8"/>
      <c r="AI13" s="36"/>
      <c r="AJ13" s="36"/>
      <c r="AK13" s="36"/>
      <c r="AL13" s="36"/>
      <c r="AM13" s="36"/>
      <c r="AN13" s="36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11"/>
      <c r="BM13" s="11"/>
      <c r="BN13" s="11"/>
      <c r="BO13" s="11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</row>
    <row r="14" spans="1:99" s="40" customFormat="1" ht="18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5"/>
      <c r="AF14" s="34"/>
      <c r="AG14" s="8"/>
      <c r="AH14" s="8"/>
      <c r="AI14" s="36"/>
      <c r="AJ14" s="36"/>
      <c r="AK14" s="36"/>
      <c r="AL14" s="36"/>
      <c r="AM14" s="36"/>
      <c r="AN14" s="36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11"/>
      <c r="BM14" s="11"/>
      <c r="BN14" s="11"/>
      <c r="BO14" s="1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</row>
    <row r="15" spans="1:99" s="42" customFormat="1" ht="18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5"/>
      <c r="AF15" s="34"/>
      <c r="AG15" s="8"/>
      <c r="AH15" s="8"/>
      <c r="AI15" s="36"/>
      <c r="AJ15" s="36"/>
      <c r="AK15" s="36"/>
      <c r="AL15" s="36"/>
      <c r="AM15" s="36"/>
      <c r="AN15" s="36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11"/>
      <c r="BM15" s="11"/>
      <c r="BN15" s="11"/>
      <c r="BO15" s="11"/>
      <c r="BP15" s="2"/>
      <c r="BQ15" s="2"/>
      <c r="BR15" s="2"/>
      <c r="BS15" s="2"/>
      <c r="BT15" s="2"/>
      <c r="BU15" s="2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</row>
    <row r="16" spans="1:99" s="42" customFormat="1" ht="18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4"/>
      <c r="AF16" s="23"/>
      <c r="AG16" s="8"/>
      <c r="AH16" s="8"/>
      <c r="AI16" s="36"/>
      <c r="AJ16" s="36"/>
      <c r="AK16" s="36"/>
      <c r="AL16" s="36"/>
      <c r="AM16" s="36"/>
      <c r="AN16" s="36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11"/>
      <c r="BM16" s="11"/>
      <c r="BN16" s="11"/>
      <c r="BO16" s="11"/>
      <c r="BP16" s="2"/>
      <c r="BQ16" s="2"/>
      <c r="BR16" s="2"/>
      <c r="BS16" s="2"/>
      <c r="BT16" s="2"/>
      <c r="BU16" s="2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</row>
    <row r="17" spans="1:99" s="8" customFormat="1" ht="18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4"/>
      <c r="AF17" s="23"/>
      <c r="AI17" s="36"/>
      <c r="AJ17" s="36"/>
      <c r="AK17" s="36"/>
      <c r="AL17" s="36"/>
      <c r="AM17" s="36"/>
      <c r="AN17" s="36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2"/>
      <c r="BM17" s="2"/>
      <c r="BN17" s="2"/>
      <c r="BO17" s="2"/>
      <c r="BP17" s="11"/>
      <c r="BQ17" s="11"/>
      <c r="BR17" s="11"/>
      <c r="BS17" s="11"/>
      <c r="BT17" s="11"/>
      <c r="BU17" s="11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</row>
    <row r="18" spans="1:99" s="8" customFormat="1" ht="18" customHeigh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4"/>
      <c r="AF18" s="23"/>
      <c r="AI18" s="36"/>
      <c r="AJ18" s="36"/>
      <c r="AK18" s="36"/>
      <c r="AL18" s="36"/>
      <c r="AM18" s="36"/>
      <c r="AN18" s="36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2"/>
      <c r="BM18" s="2"/>
      <c r="BN18" s="2"/>
      <c r="BO18" s="2"/>
      <c r="BP18" s="11"/>
      <c r="BQ18" s="11"/>
      <c r="BR18" s="11"/>
      <c r="BS18" s="11"/>
      <c r="BT18" s="11"/>
      <c r="BU18" s="11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</row>
    <row r="19" spans="1:99" s="8" customFormat="1" ht="18" customHeight="1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44"/>
      <c r="AF19" s="23"/>
      <c r="AI19" s="36"/>
      <c r="AJ19" s="36"/>
      <c r="AK19" s="36"/>
      <c r="AL19" s="23"/>
      <c r="AM19" s="36"/>
      <c r="AN19" s="36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2"/>
      <c r="BM19" s="2"/>
      <c r="BN19" s="2"/>
      <c r="BO19" s="2"/>
      <c r="BP19" s="11"/>
      <c r="BQ19" s="11"/>
      <c r="BR19" s="11"/>
      <c r="BS19" s="11"/>
      <c r="BT19" s="11"/>
      <c r="BU19" s="11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</row>
    <row r="20" spans="1:99" s="8" customFormat="1" ht="18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4"/>
      <c r="AF20" s="23"/>
      <c r="AI20" s="36"/>
      <c r="AJ20" s="36"/>
      <c r="AK20" s="36"/>
      <c r="AL20" s="23"/>
      <c r="AM20" s="36"/>
      <c r="AN20" s="36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2"/>
      <c r="BM20" s="2"/>
      <c r="BN20" s="2" t="s">
        <v>13</v>
      </c>
      <c r="BO20" s="2" t="s">
        <v>13</v>
      </c>
      <c r="BP20" s="11"/>
      <c r="BQ20" s="11"/>
      <c r="BR20" s="11"/>
      <c r="BS20" s="11"/>
      <c r="BT20" s="11"/>
      <c r="BU20" s="11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</row>
    <row r="21" spans="1:99" s="8" customFormat="1" ht="18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44"/>
      <c r="AF21" s="23"/>
      <c r="AI21" s="36"/>
      <c r="AJ21" s="36"/>
      <c r="AK21" s="36"/>
      <c r="AL21" s="23"/>
      <c r="AM21" s="36"/>
      <c r="AN21" s="36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2"/>
      <c r="BM21" s="2"/>
      <c r="BN21" s="2" t="s">
        <v>13</v>
      </c>
      <c r="BO21" s="2" t="s">
        <v>13</v>
      </c>
      <c r="BP21" s="11"/>
      <c r="BQ21" s="11"/>
      <c r="BR21" s="11"/>
      <c r="BS21" s="11"/>
      <c r="BT21" s="11"/>
      <c r="BU21" s="11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</row>
    <row r="22" spans="1:99" s="8" customFormat="1" ht="12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4"/>
      <c r="AF22" s="23"/>
      <c r="AH22" s="11"/>
      <c r="AI22" s="36"/>
      <c r="AJ22" s="36"/>
      <c r="AK22" s="36"/>
      <c r="AL22" s="23"/>
      <c r="AM22" s="36"/>
      <c r="AN22" s="36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 t="s">
        <v>13</v>
      </c>
      <c r="BO22" s="11" t="s">
        <v>13</v>
      </c>
      <c r="BP22" s="11"/>
      <c r="BQ22" s="11"/>
      <c r="BR22" s="11"/>
      <c r="BS22" s="11"/>
      <c r="BT22" s="11"/>
      <c r="BU22" s="11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</row>
    <row r="23" spans="1:99">
      <c r="A23" s="46" t="s">
        <v>163</v>
      </c>
      <c r="BL23" s="32"/>
      <c r="BM23" s="32"/>
      <c r="BN23" s="32" t="s">
        <v>13</v>
      </c>
      <c r="BO23" s="32" t="s">
        <v>13</v>
      </c>
    </row>
    <row r="24" spans="1:99">
      <c r="BL24" s="11"/>
      <c r="BM24" s="11"/>
      <c r="BN24" s="11" t="s">
        <v>13</v>
      </c>
      <c r="BO24" s="11" t="s">
        <v>13</v>
      </c>
    </row>
    <row r="25" spans="1:99">
      <c r="BL25" s="11"/>
      <c r="BM25" s="11"/>
      <c r="BN25" s="11" t="s">
        <v>13</v>
      </c>
      <c r="BO25" s="11" t="s">
        <v>13</v>
      </c>
    </row>
    <row r="26" spans="1:99">
      <c r="BL26" s="11"/>
      <c r="BM26" s="11"/>
      <c r="BN26" s="11" t="s">
        <v>13</v>
      </c>
      <c r="BO26" s="11" t="s">
        <v>13</v>
      </c>
    </row>
    <row r="27" spans="1:99">
      <c r="BL27" s="11"/>
      <c r="BM27" s="11"/>
      <c r="BN27" s="11" t="s">
        <v>13</v>
      </c>
      <c r="BO27" s="11" t="s">
        <v>13</v>
      </c>
    </row>
    <row r="28" spans="1:99">
      <c r="BN28" s="2" t="s">
        <v>13</v>
      </c>
      <c r="BO28" s="2" t="s">
        <v>13</v>
      </c>
    </row>
    <row r="29" spans="1:99">
      <c r="BN29" s="2" t="s">
        <v>13</v>
      </c>
      <c r="BO29" s="2" t="s">
        <v>13</v>
      </c>
    </row>
    <row r="30" spans="1:99">
      <c r="BL30" s="11"/>
      <c r="BM30" s="11"/>
      <c r="BN30" s="11" t="s">
        <v>13</v>
      </c>
      <c r="BO30" s="11" t="s">
        <v>13</v>
      </c>
    </row>
    <row r="31" spans="1:99">
      <c r="BL31" s="11"/>
      <c r="BM31" s="11"/>
      <c r="BN31" s="11" t="s">
        <v>13</v>
      </c>
      <c r="BO31" s="11" t="s">
        <v>13</v>
      </c>
    </row>
    <row r="32" spans="1:99">
      <c r="BL32" s="11"/>
      <c r="BM32" s="11"/>
      <c r="BN32" s="11" t="s">
        <v>13</v>
      </c>
      <c r="BO32" s="11" t="s">
        <v>13</v>
      </c>
    </row>
    <row r="33" spans="1:67">
      <c r="BN33" s="2" t="s">
        <v>13</v>
      </c>
      <c r="BO33" s="2" t="s">
        <v>13</v>
      </c>
    </row>
    <row r="34" spans="1:67">
      <c r="BN34" s="2" t="s">
        <v>13</v>
      </c>
      <c r="BO34" s="2" t="s">
        <v>13</v>
      </c>
    </row>
    <row r="35" spans="1:67">
      <c r="BN35" s="2" t="s">
        <v>13</v>
      </c>
      <c r="BO35" s="2" t="s">
        <v>13</v>
      </c>
    </row>
    <row r="36" spans="1:67">
      <c r="BN36" s="2" t="s">
        <v>13</v>
      </c>
      <c r="BO36" s="2" t="s">
        <v>13</v>
      </c>
    </row>
    <row r="37" spans="1:67">
      <c r="BN37" s="2" t="s">
        <v>13</v>
      </c>
      <c r="BO37" s="2" t="s">
        <v>13</v>
      </c>
    </row>
    <row r="45" spans="1:67" s="2" customFormat="1" ht="11.25">
      <c r="A45" s="46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  <c r="P45" s="49"/>
      <c r="Q45" s="49"/>
      <c r="R45" s="49"/>
      <c r="S45" s="49"/>
      <c r="T45" s="39"/>
      <c r="U45" s="39"/>
      <c r="V45" s="310">
        <v>42864.635367939816</v>
      </c>
      <c r="W45" s="310"/>
      <c r="X45" s="310"/>
      <c r="Y45" s="310"/>
      <c r="Z45" s="310"/>
      <c r="AA45" s="310"/>
      <c r="AB45" s="310"/>
      <c r="AC45" s="310"/>
      <c r="AD45" s="310"/>
    </row>
    <row r="46" spans="1:67" s="2" customFormat="1" ht="10.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67" s="2" customFormat="1">
      <c r="A47" s="3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47"/>
      <c r="P47" s="47"/>
      <c r="Q47" s="47"/>
      <c r="R47" s="47"/>
      <c r="S47" s="47"/>
      <c r="T47" s="47"/>
      <c r="U47" s="47"/>
      <c r="V47" s="51"/>
      <c r="W47" s="51"/>
      <c r="X47" s="51"/>
      <c r="Y47" s="51"/>
      <c r="Z47" s="51"/>
      <c r="AA47" s="51"/>
      <c r="AB47" s="51"/>
      <c r="AC47" s="3"/>
      <c r="AD47" s="3"/>
    </row>
    <row r="48" spans="1:67" s="2" customFormat="1" ht="10.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</row>
    <row r="49" spans="23:32">
      <c r="W49" s="274"/>
      <c r="X49" s="274"/>
      <c r="Y49" s="274"/>
      <c r="Z49" s="274"/>
      <c r="AA49" s="274"/>
      <c r="AB49" s="274"/>
      <c r="AC49" s="274"/>
      <c r="AD49" s="274"/>
      <c r="AE49" s="275"/>
      <c r="AF49" s="275"/>
    </row>
  </sheetData>
  <mergeCells count="3">
    <mergeCell ref="AI10:AN10"/>
    <mergeCell ref="V45:AD45"/>
    <mergeCell ref="W11:Z11"/>
  </mergeCells>
  <conditionalFormatting sqref="B9:R9 U9">
    <cfRule type="cellIs" dxfId="187" priority="58" operator="lessThan">
      <formula>0</formula>
    </cfRule>
    <cfRule type="cellIs" dxfId="186" priority="59" operator="greaterThan">
      <formula>0</formula>
    </cfRule>
    <cfRule type="cellIs" priority="60" operator="equal">
      <formula>0</formula>
    </cfRule>
  </conditionalFormatting>
  <conditionalFormatting sqref="S9">
    <cfRule type="cellIs" dxfId="185" priority="52" operator="lessThan">
      <formula>0</formula>
    </cfRule>
    <cfRule type="cellIs" dxfId="184" priority="53" operator="greaterThan">
      <formula>0</formula>
    </cfRule>
    <cfRule type="cellIs" priority="54" operator="equal">
      <formula>0</formula>
    </cfRule>
  </conditionalFormatting>
  <conditionalFormatting sqref="X3:X4">
    <cfRule type="cellIs" dxfId="183" priority="49" operator="lessThan">
      <formula>0</formula>
    </cfRule>
    <cfRule type="cellIs" dxfId="182" priority="50" operator="greaterThan">
      <formula>0</formula>
    </cfRule>
    <cfRule type="cellIs" priority="51" operator="equal">
      <formula>0</formula>
    </cfRule>
  </conditionalFormatting>
  <conditionalFormatting sqref="W3:W4">
    <cfRule type="cellIs" dxfId="181" priority="46" operator="lessThan">
      <formula>0</formula>
    </cfRule>
    <cfRule type="cellIs" dxfId="180" priority="47" operator="greaterThan">
      <formula>0</formula>
    </cfRule>
    <cfRule type="cellIs" priority="48" operator="equal">
      <formula>0</formula>
    </cfRule>
  </conditionalFormatting>
  <conditionalFormatting sqref="X5:X7">
    <cfRule type="cellIs" dxfId="179" priority="43" operator="lessThan">
      <formula>0</formula>
    </cfRule>
    <cfRule type="cellIs" dxfId="178" priority="44" operator="greaterThan">
      <formula>0</formula>
    </cfRule>
    <cfRule type="cellIs" priority="45" operator="equal">
      <formula>0</formula>
    </cfRule>
  </conditionalFormatting>
  <conditionalFormatting sqref="W5:W7">
    <cfRule type="cellIs" dxfId="177" priority="40" operator="lessThan">
      <formula>0</formula>
    </cfRule>
    <cfRule type="cellIs" dxfId="176" priority="41" operator="greaterThan">
      <formula>0</formula>
    </cfRule>
    <cfRule type="cellIs" priority="42" operator="equal">
      <formula>0</formula>
    </cfRule>
  </conditionalFormatting>
  <conditionalFormatting sqref="T9">
    <cfRule type="cellIs" dxfId="175" priority="28" operator="lessThan">
      <formula>0</formula>
    </cfRule>
    <cfRule type="cellIs" dxfId="174" priority="29" operator="greaterThan">
      <formula>0</formula>
    </cfRule>
    <cfRule type="cellIs" priority="30" operator="equal">
      <formula>0</formula>
    </cfRule>
  </conditionalFormatting>
  <conditionalFormatting sqref="V9">
    <cfRule type="cellIs" dxfId="173" priority="25" operator="lessThan">
      <formula>0</formula>
    </cfRule>
    <cfRule type="cellIs" dxfId="172" priority="26" operator="greaterThan">
      <formula>0</formula>
    </cfRule>
    <cfRule type="cellIs" priority="27" operator="equal">
      <formula>0</formula>
    </cfRule>
  </conditionalFormatting>
  <conditionalFormatting sqref="X8">
    <cfRule type="cellIs" dxfId="171" priority="22" operator="lessThan">
      <formula>0</formula>
    </cfRule>
    <cfRule type="cellIs" dxfId="170" priority="23" operator="greaterThan">
      <formula>0</formula>
    </cfRule>
    <cfRule type="cellIs" priority="24" operator="equal">
      <formula>0</formula>
    </cfRule>
  </conditionalFormatting>
  <conditionalFormatting sqref="W8">
    <cfRule type="cellIs" dxfId="169" priority="19" operator="lessThan">
      <formula>0</formula>
    </cfRule>
    <cfRule type="cellIs" dxfId="168" priority="20" operator="greaterThan">
      <formula>0</formula>
    </cfRule>
    <cfRule type="cellIs" priority="21" operator="equal">
      <formula>0</formula>
    </cfRule>
  </conditionalFormatting>
  <conditionalFormatting sqref="Z3:Z4 Z6:Z7">
    <cfRule type="cellIs" dxfId="167" priority="16" operator="lessThan">
      <formula>0</formula>
    </cfRule>
    <cfRule type="cellIs" dxfId="166" priority="17" operator="greaterThan">
      <formula>0</formula>
    </cfRule>
    <cfRule type="cellIs" priority="18" operator="equal">
      <formula>0</formula>
    </cfRule>
  </conditionalFormatting>
  <conditionalFormatting sqref="Y3:Y4 Y6:Y7">
    <cfRule type="cellIs" dxfId="165" priority="13" operator="lessThan">
      <formula>0</formula>
    </cfRule>
    <cfRule type="cellIs" dxfId="164" priority="14" operator="greaterThan">
      <formula>0</formula>
    </cfRule>
    <cfRule type="cellIs" priority="15" operator="equal">
      <formula>0</formula>
    </cfRule>
  </conditionalFormatting>
  <conditionalFormatting sqref="Z5">
    <cfRule type="cellIs" dxfId="163" priority="10" operator="lessThan">
      <formula>0</formula>
    </cfRule>
    <cfRule type="cellIs" dxfId="162" priority="11" operator="greaterThan">
      <formula>0</formula>
    </cfRule>
    <cfRule type="cellIs" priority="12" operator="equal">
      <formula>0</formula>
    </cfRule>
  </conditionalFormatting>
  <conditionalFormatting sqref="Y5">
    <cfRule type="cellIs" dxfId="161" priority="7" operator="lessThan">
      <formula>0</formula>
    </cfRule>
    <cfRule type="cellIs" dxfId="160" priority="8" operator="greaterThan">
      <formula>0</formula>
    </cfRule>
    <cfRule type="cellIs" priority="9" operator="equal">
      <formula>0</formula>
    </cfRule>
  </conditionalFormatting>
  <conditionalFormatting sqref="Z8">
    <cfRule type="cellIs" dxfId="159" priority="4" operator="lessThan">
      <formula>0</formula>
    </cfRule>
    <cfRule type="cellIs" dxfId="158" priority="5" operator="greaterThan">
      <formula>0</formula>
    </cfRule>
    <cfRule type="cellIs" priority="6" operator="equal">
      <formula>0</formula>
    </cfRule>
  </conditionalFormatting>
  <conditionalFormatting sqref="Y8">
    <cfRule type="cellIs" dxfId="157" priority="1" operator="lessThan">
      <formula>0</formula>
    </cfRule>
    <cfRule type="cellIs" dxfId="156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27559055118110237" header="0.15748031496062992" footer="0.15748031496062992"/>
  <pageSetup paperSize="9" scale="47" fitToHeight="3" orientation="landscape" r:id="rId1"/>
  <headerFooter alignWithMargins="0">
    <oddFooter>&amp;C&amp;9Pág.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15</vt:i4>
      </vt:variant>
      <vt:variant>
        <vt:lpstr>Intervalos com nome</vt:lpstr>
      </vt:variant>
      <vt:variant>
        <vt:i4>51</vt:i4>
      </vt:variant>
    </vt:vector>
  </HeadingPairs>
  <TitlesOfParts>
    <vt:vector size="66" baseType="lpstr">
      <vt:lpstr>INDICE</vt:lpstr>
      <vt:lpstr>CAF</vt:lpstr>
      <vt:lpstr>Agricultura</vt:lpstr>
      <vt:lpstr>Silvicultura</vt:lpstr>
      <vt:lpstr>Imp_Exp_Hortofrutícolas</vt:lpstr>
      <vt:lpstr>Imp_Exp_Pecuária</vt:lpstr>
      <vt:lpstr>Imp_Exp_Carnes</vt:lpstr>
      <vt:lpstr>Imp_Exp_Vinho</vt:lpstr>
      <vt:lpstr>Imp_Exp_Azeite</vt:lpstr>
      <vt:lpstr>Imp_Exp_Cereais</vt:lpstr>
      <vt:lpstr>Imp_Exp_ProdutosFloresta</vt:lpstr>
      <vt:lpstr>Imp_Exp_Cortiça</vt:lpstr>
      <vt:lpstr>Imp_Exp_Madeira</vt:lpstr>
      <vt:lpstr>Imp_Exp_Pasta madeira</vt:lpstr>
      <vt:lpstr>Imp_Exp_Papel e cartão</vt:lpstr>
      <vt:lpstr>Agricultura!Área_de_Impressão</vt:lpstr>
      <vt:lpstr>CAF!Área_de_Impressão</vt:lpstr>
      <vt:lpstr>Imp_Exp_Azeite!Área_de_Impressão</vt:lpstr>
      <vt:lpstr>Imp_Exp_Carnes!Área_de_Impressão</vt:lpstr>
      <vt:lpstr>Imp_Exp_Cereais!Área_de_Impressão</vt:lpstr>
      <vt:lpstr>Imp_Exp_Cortiça!Área_de_Impressão</vt:lpstr>
      <vt:lpstr>Imp_Exp_Hortofrutícolas!Área_de_Impressão</vt:lpstr>
      <vt:lpstr>Imp_Exp_Madeira!Área_de_Impressão</vt:lpstr>
      <vt:lpstr>'Imp_Exp_Papel e cartão'!Área_de_Impressão</vt:lpstr>
      <vt:lpstr>'Imp_Exp_Pasta madeira'!Área_de_Impressão</vt:lpstr>
      <vt:lpstr>Imp_Exp_Pecuária!Área_de_Impressão</vt:lpstr>
      <vt:lpstr>Imp_Exp_ProdutosFloresta!Área_de_Impressão</vt:lpstr>
      <vt:lpstr>Imp_Exp_Vinho!Área_de_Impressão</vt:lpstr>
      <vt:lpstr>INDICE!Área_de_Impressão</vt:lpstr>
      <vt:lpstr>Silvicultura!Área_de_Impressão</vt:lpstr>
      <vt:lpstr>Evolução_da_Formação_Bruta_de_Capital_Fixo_na_Agricultura</vt:lpstr>
      <vt:lpstr>Evolução_da_Produção__Consumos_Intermédios__VABpm_e_volume_de_trabalho_Agrícolas</vt:lpstr>
      <vt:lpstr>Evolução_da_produção_agrícola__a_preços_base___preços_constantes_2016__milhões_de_euros</vt:lpstr>
      <vt:lpstr>Evolução_da_produção_agrícola__a_preços_base___preços_correntes__milhões_de_euros</vt:lpstr>
      <vt:lpstr>Evolução_da_produção_silvícola_preços_constantes_2016__milhões_de_euros</vt:lpstr>
      <vt:lpstr>Evolução_da_produção_silvícola_preços_correntes__milhões_de_euros</vt:lpstr>
      <vt:lpstr>Evolução_do_Índice_de_Preços_implícito_na_produção_silvícola</vt:lpstr>
      <vt:lpstr>Evolução_do_índice_de_preços_implícito_nos_consumos_intermédios_agrícolas</vt:lpstr>
      <vt:lpstr>Evolução_do_índice_de_preços_implícitos_na_produção_agrícola</vt:lpstr>
      <vt:lpstr>Evolução_do_VAB_da_agricultura__da_silvicultura__das_indústrias_agrolimentares__IABT___das_indústrias_florestais__IF___do_complexo_agroalimentar__do_complexo_florestal_e_PIBpm</vt:lpstr>
      <vt:lpstr>Evolução_dos_consumos_intermédios_agrícolas__preços_constantes_2016__milhões_de_euros</vt:lpstr>
      <vt:lpstr>Evolução_dos_consumos_intermédios_agrícolas__preços_correntes__milhões_de_euros</vt:lpstr>
      <vt:lpstr>Exportações__milhões_de_euros</vt:lpstr>
      <vt:lpstr>Grau_de_autoaprovisionamento1_de_bens_alimentares2</vt:lpstr>
      <vt:lpstr>Importações__milhões_de_euros</vt:lpstr>
      <vt:lpstr>Peso_do_VAB_dos_Complexos_Agroalimentar_e_Florestal_no_PIBpm</vt:lpstr>
      <vt:lpstr>Peso_nas_Exportações</vt:lpstr>
      <vt:lpstr>Peso_nas_Importações</vt:lpstr>
      <vt:lpstr>Peso_no_saldo_comercial</vt:lpstr>
      <vt:lpstr>Saldo_comercial__milhões_de_euros</vt:lpstr>
      <vt:lpstr>Taxa_de_cobertura</vt:lpstr>
      <vt:lpstr>Agricultura!Títulos_de_Impressão</vt:lpstr>
      <vt:lpstr>CAF!Títulos_de_Impressão</vt:lpstr>
      <vt:lpstr>Imp_Exp_Azeite!Títulos_de_Impressão</vt:lpstr>
      <vt:lpstr>Imp_Exp_Carnes!Títulos_de_Impressão</vt:lpstr>
      <vt:lpstr>Imp_Exp_Cereais!Títulos_de_Impressão</vt:lpstr>
      <vt:lpstr>Imp_Exp_Cortiça!Títulos_de_Impressão</vt:lpstr>
      <vt:lpstr>Imp_Exp_Hortofrutícolas!Títulos_de_Impressão</vt:lpstr>
      <vt:lpstr>Imp_Exp_Madeira!Títulos_de_Impressão</vt:lpstr>
      <vt:lpstr>'Imp_Exp_Papel e cartão'!Títulos_de_Impressão</vt:lpstr>
      <vt:lpstr>'Imp_Exp_Pasta madeira'!Títulos_de_Impressão</vt:lpstr>
      <vt:lpstr>Imp_Exp_Pecuária!Títulos_de_Impressão</vt:lpstr>
      <vt:lpstr>Imp_Exp_ProdutosFloresta!Títulos_de_Impressão</vt:lpstr>
      <vt:lpstr>Imp_Exp_Vinho!Títulos_de_Impressão</vt:lpstr>
      <vt:lpstr>INDICE!Títulos_de_Impressão</vt:lpstr>
      <vt:lpstr>Silvicultura!Títulos_de_Impressão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Sousa</dc:creator>
  <cp:lastModifiedBy>Ana David</cp:lastModifiedBy>
  <cp:lastPrinted>2020-10-12T15:08:41Z</cp:lastPrinted>
  <dcterms:created xsi:type="dcterms:W3CDTF">2014-07-07T14:14:34Z</dcterms:created>
  <dcterms:modified xsi:type="dcterms:W3CDTF">2020-10-14T15:24:42Z</dcterms:modified>
</cp:coreProperties>
</file>