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C:\Users\anadias\Documents\WORK_D\AMIS\GlobalAgrimar\ATUALIZACAO_2023\FICHEIROS\Carnes\"/>
    </mc:Choice>
  </mc:AlternateContent>
  <bookViews>
    <workbookView xWindow="570" yWindow="1965" windowWidth="19440" windowHeight="8190" tabRatio="655"/>
  </bookViews>
  <sheets>
    <sheet name="ÍNDICE" sheetId="1" r:id="rId1"/>
    <sheet name="1" sheetId="2" r:id="rId2"/>
    <sheet name="2" sheetId="3" r:id="rId3"/>
    <sheet name="3" sheetId="4" r:id="rId4"/>
    <sheet name="4" sheetId="5" r:id="rId5"/>
    <sheet name="5" sheetId="9" r:id="rId6"/>
    <sheet name="6" sheetId="8" r:id="rId7"/>
  </sheets>
  <definedNames>
    <definedName name="_xlnm.Print_Area" localSheetId="1">'1'!$B$1:$M$29</definedName>
  </definedNames>
  <calcPr calcId="152511"/>
</workbook>
</file>

<file path=xl/calcChain.xml><?xml version="1.0" encoding="utf-8"?>
<calcChain xmlns="http://schemas.openxmlformats.org/spreadsheetml/2006/main">
  <c r="G38" i="4" l="1"/>
  <c r="H38" i="4"/>
  <c r="D38" i="4"/>
  <c r="C38" i="4"/>
  <c r="D20" i="4"/>
  <c r="C20" i="4"/>
  <c r="P7" i="5" l="1"/>
  <c r="P8" i="5" s="1"/>
  <c r="P17" i="8" l="1"/>
  <c r="P19" i="8" s="1"/>
  <c r="P16" i="8"/>
  <c r="P8" i="8"/>
  <c r="P10" i="8" s="1"/>
  <c r="P7" i="8"/>
  <c r="Q8" i="3"/>
  <c r="Q5" i="3"/>
  <c r="Q27" i="2"/>
  <c r="Q26" i="2"/>
  <c r="Q24" i="2"/>
  <c r="Q23" i="2"/>
  <c r="Q21" i="2"/>
  <c r="Q20" i="2"/>
  <c r="Q18" i="2"/>
  <c r="Q15" i="2"/>
  <c r="Q11" i="2"/>
  <c r="Q10" i="2"/>
  <c r="Q8" i="2"/>
  <c r="Q5" i="2"/>
  <c r="P9" i="8" l="1"/>
  <c r="Q28" i="2"/>
  <c r="P18" i="8"/>
  <c r="Q25" i="2"/>
  <c r="P8" i="3"/>
  <c r="K8" i="5" l="1"/>
  <c r="J8" i="5"/>
  <c r="I8" i="5"/>
  <c r="H8" i="5"/>
  <c r="G8" i="5"/>
  <c r="F8" i="5"/>
  <c r="E8" i="5"/>
  <c r="O7" i="5" l="1"/>
  <c r="O8" i="5" s="1"/>
  <c r="O17" i="8" l="1"/>
  <c r="O18" i="8" s="1"/>
  <c r="O16" i="8"/>
  <c r="O8" i="8"/>
  <c r="O9" i="8" s="1"/>
  <c r="O7" i="8"/>
  <c r="P5" i="3"/>
  <c r="P27" i="2"/>
  <c r="P26" i="2"/>
  <c r="P24" i="2"/>
  <c r="P23" i="2"/>
  <c r="P21" i="2"/>
  <c r="P20" i="2"/>
  <c r="P18" i="2"/>
  <c r="P15" i="2"/>
  <c r="P11" i="2"/>
  <c r="P10" i="2"/>
  <c r="P8" i="2"/>
  <c r="P5" i="2"/>
  <c r="P28" i="2" l="1"/>
  <c r="O19" i="8"/>
  <c r="O10" i="8"/>
  <c r="P25" i="2"/>
  <c r="N17" i="8"/>
  <c r="N19" i="8" s="1"/>
  <c r="M17" i="8"/>
  <c r="M18" i="8" s="1"/>
  <c r="L17" i="8"/>
  <c r="L19" i="8" s="1"/>
  <c r="K17" i="8"/>
  <c r="K19" i="8" s="1"/>
  <c r="J17" i="8"/>
  <c r="J19" i="8" s="1"/>
  <c r="I17" i="8"/>
  <c r="I18" i="8" s="1"/>
  <c r="H17" i="8"/>
  <c r="H19" i="8" s="1"/>
  <c r="G17" i="8"/>
  <c r="G19" i="8" s="1"/>
  <c r="F17" i="8"/>
  <c r="F19" i="8" s="1"/>
  <c r="E17" i="8"/>
  <c r="E18" i="8" s="1"/>
  <c r="D17" i="8"/>
  <c r="D19" i="8" s="1"/>
  <c r="N16" i="8"/>
  <c r="M16" i="8"/>
  <c r="L16" i="8"/>
  <c r="K16" i="8"/>
  <c r="J16" i="8"/>
  <c r="I16" i="8"/>
  <c r="H16" i="8"/>
  <c r="G16" i="8"/>
  <c r="F16" i="8"/>
  <c r="E16" i="8"/>
  <c r="D16" i="8"/>
  <c r="N5" i="9"/>
  <c r="F18" i="8" l="1"/>
  <c r="G18" i="8"/>
  <c r="K18" i="8"/>
  <c r="H18" i="8"/>
  <c r="N18" i="8"/>
  <c r="L18" i="8"/>
  <c r="D18" i="8"/>
  <c r="J18" i="8"/>
  <c r="E19" i="8"/>
  <c r="I19" i="8"/>
  <c r="M19" i="8"/>
  <c r="N7" i="5" l="1"/>
  <c r="N8" i="5" s="1"/>
  <c r="M7" i="5"/>
  <c r="M8" i="5" s="1"/>
  <c r="L7" i="5"/>
  <c r="L8" i="5" s="1"/>
  <c r="K7" i="5"/>
  <c r="J7" i="5"/>
  <c r="I7" i="5"/>
  <c r="H7" i="5"/>
  <c r="G7" i="5"/>
  <c r="F7" i="5"/>
  <c r="E7" i="5"/>
  <c r="O8" i="3" l="1"/>
  <c r="O5" i="3"/>
  <c r="O27" i="2"/>
  <c r="O26" i="2"/>
  <c r="O24" i="2"/>
  <c r="O23" i="2"/>
  <c r="O21" i="2"/>
  <c r="O20" i="2"/>
  <c r="O18" i="2"/>
  <c r="O15" i="2"/>
  <c r="O11" i="2"/>
  <c r="O10" i="2"/>
  <c r="O8" i="2"/>
  <c r="O5" i="2"/>
  <c r="M5" i="9"/>
  <c r="N8" i="8"/>
  <c r="N10" i="8" s="1"/>
  <c r="N7" i="8"/>
  <c r="O25" i="2" l="1"/>
  <c r="O28" i="2"/>
  <c r="N9" i="8"/>
  <c r="M8" i="8"/>
  <c r="M10" i="8" s="1"/>
  <c r="M7" i="8"/>
  <c r="L5" i="9"/>
  <c r="M9" i="8" l="1"/>
  <c r="N8" i="3" l="1"/>
  <c r="N5" i="3"/>
  <c r="N27" i="2"/>
  <c r="N26" i="2"/>
  <c r="N24" i="2"/>
  <c r="N23" i="2"/>
  <c r="N21" i="2"/>
  <c r="N20" i="2"/>
  <c r="N18" i="2"/>
  <c r="N15" i="2"/>
  <c r="N11" i="2"/>
  <c r="N10" i="2"/>
  <c r="N8" i="2"/>
  <c r="N5" i="2"/>
  <c r="N25" i="2" l="1"/>
  <c r="N28" i="2"/>
  <c r="K5" i="9"/>
  <c r="L8" i="8" l="1"/>
  <c r="L10" i="8" s="1"/>
  <c r="L7" i="8"/>
  <c r="M8" i="3"/>
  <c r="M5" i="3"/>
  <c r="M27" i="2"/>
  <c r="M26" i="2"/>
  <c r="M24" i="2"/>
  <c r="M23" i="2"/>
  <c r="M21" i="2"/>
  <c r="M20" i="2"/>
  <c r="M18" i="2"/>
  <c r="M15" i="2"/>
  <c r="M11" i="2"/>
  <c r="M10" i="2"/>
  <c r="M8" i="2"/>
  <c r="M5" i="2"/>
  <c r="L9" i="8" l="1"/>
  <c r="M25" i="2"/>
  <c r="M28" i="2"/>
  <c r="J5" i="9" l="1"/>
  <c r="K8" i="8" l="1"/>
  <c r="K10" i="8" s="1"/>
  <c r="K7" i="8"/>
  <c r="K9" i="8" l="1"/>
  <c r="L8" i="3"/>
  <c r="L5" i="3"/>
  <c r="L27" i="2"/>
  <c r="L26" i="2"/>
  <c r="L24" i="2"/>
  <c r="L23" i="2"/>
  <c r="L21" i="2"/>
  <c r="L20" i="2"/>
  <c r="L18" i="2"/>
  <c r="L15" i="2"/>
  <c r="L11" i="2"/>
  <c r="L10" i="2"/>
  <c r="L8" i="2"/>
  <c r="L5" i="2"/>
  <c r="L25" i="2" l="1"/>
  <c r="L28" i="2"/>
  <c r="I5" i="9"/>
  <c r="H5" i="9"/>
  <c r="J8" i="8"/>
  <c r="J10" i="8" s="1"/>
  <c r="J7" i="8"/>
  <c r="K8" i="3"/>
  <c r="K5" i="3"/>
  <c r="K27" i="2"/>
  <c r="K26" i="2"/>
  <c r="K24" i="2"/>
  <c r="K23" i="2"/>
  <c r="K21" i="2"/>
  <c r="K20" i="2"/>
  <c r="K18" i="2"/>
  <c r="K15" i="2"/>
  <c r="K11" i="2"/>
  <c r="K10" i="2"/>
  <c r="K8" i="2"/>
  <c r="K5" i="2"/>
  <c r="K25" i="2" l="1"/>
  <c r="J9" i="8"/>
  <c r="K28" i="2"/>
  <c r="I8" i="8"/>
  <c r="I10" i="8" s="1"/>
  <c r="I7" i="8"/>
  <c r="I9" i="8" l="1"/>
  <c r="G5" i="9" l="1"/>
  <c r="H8" i="8" l="1"/>
  <c r="H10" i="8" s="1"/>
  <c r="H7" i="8"/>
  <c r="J8" i="3"/>
  <c r="J5" i="3"/>
  <c r="J27" i="2"/>
  <c r="J26" i="2"/>
  <c r="J24" i="2"/>
  <c r="J23" i="2"/>
  <c r="J21" i="2"/>
  <c r="J20" i="2"/>
  <c r="J18" i="2"/>
  <c r="J15" i="2"/>
  <c r="J11" i="2"/>
  <c r="J10" i="2"/>
  <c r="J8" i="2"/>
  <c r="J5" i="2"/>
  <c r="J25" i="2" l="1"/>
  <c r="H9" i="8"/>
  <c r="J28" i="2"/>
  <c r="G8" i="8"/>
  <c r="G10" i="8" s="1"/>
  <c r="G7" i="8"/>
  <c r="F5" i="9"/>
  <c r="E5" i="9"/>
  <c r="D5" i="9"/>
  <c r="G9" i="8" l="1"/>
  <c r="I8" i="3" l="1"/>
  <c r="I5" i="3"/>
  <c r="I27" i="2"/>
  <c r="I26" i="2"/>
  <c r="I24" i="2"/>
  <c r="I23" i="2"/>
  <c r="I21" i="2"/>
  <c r="I20" i="2"/>
  <c r="I18" i="2"/>
  <c r="I15" i="2"/>
  <c r="I11" i="2"/>
  <c r="I10" i="2"/>
  <c r="I8" i="2"/>
  <c r="I5" i="2"/>
  <c r="I28" i="2" l="1"/>
  <c r="I25" i="2"/>
  <c r="G23" i="2"/>
  <c r="G20" i="4" l="1"/>
  <c r="H8" i="3"/>
  <c r="H5" i="3"/>
  <c r="H27" i="2"/>
  <c r="H26" i="2"/>
  <c r="H24" i="2"/>
  <c r="H23" i="2"/>
  <c r="H21" i="2"/>
  <c r="H20" i="2"/>
  <c r="H18" i="2"/>
  <c r="H15" i="2"/>
  <c r="H11" i="2"/>
  <c r="H10" i="2"/>
  <c r="H8" i="2"/>
  <c r="H5" i="2"/>
  <c r="H28" i="2" l="1"/>
  <c r="H25" i="2"/>
  <c r="F8" i="8" l="1"/>
  <c r="F10" i="8" s="1"/>
  <c r="E8" i="8"/>
  <c r="E10" i="8" s="1"/>
  <c r="F7" i="8"/>
  <c r="E7" i="8"/>
  <c r="H20" i="4"/>
  <c r="G8" i="3"/>
  <c r="G5" i="3"/>
  <c r="G27" i="2"/>
  <c r="G26" i="2"/>
  <c r="G24" i="2"/>
  <c r="G21" i="2"/>
  <c r="G20" i="2"/>
  <c r="G18" i="2"/>
  <c r="G15" i="2"/>
  <c r="G11" i="2"/>
  <c r="G10" i="2"/>
  <c r="G8" i="2"/>
  <c r="G5" i="2"/>
  <c r="E8" i="3"/>
  <c r="E5" i="3"/>
  <c r="E27" i="2"/>
  <c r="E26" i="2"/>
  <c r="E24" i="2"/>
  <c r="E23" i="2"/>
  <c r="E21" i="2"/>
  <c r="E20" i="2"/>
  <c r="E18" i="2"/>
  <c r="E15" i="2"/>
  <c r="E11" i="2"/>
  <c r="E10" i="2"/>
  <c r="E8" i="2"/>
  <c r="E5" i="2"/>
  <c r="F27" i="2"/>
  <c r="F26" i="2"/>
  <c r="F24" i="2"/>
  <c r="F23" i="2"/>
  <c r="F21" i="2"/>
  <c r="F20" i="2"/>
  <c r="F11" i="2"/>
  <c r="F10" i="2"/>
  <c r="F8" i="3"/>
  <c r="F5" i="3"/>
  <c r="F18" i="2"/>
  <c r="F15" i="2"/>
  <c r="F8" i="2"/>
  <c r="F5" i="2"/>
  <c r="D7" i="8"/>
  <c r="D8" i="8"/>
  <c r="D10" i="8" s="1"/>
  <c r="G25" i="2"/>
  <c r="F9" i="8" l="1"/>
  <c r="E9" i="8"/>
  <c r="E25" i="2"/>
  <c r="F25" i="2"/>
  <c r="E28" i="2"/>
  <c r="G28" i="2"/>
  <c r="F28" i="2"/>
  <c r="D9" i="8"/>
  <c r="D7" i="5"/>
  <c r="D8" i="5" s="1"/>
</calcChain>
</file>

<file path=xl/sharedStrings.xml><?xml version="1.0" encoding="utf-8"?>
<sst xmlns="http://schemas.openxmlformats.org/spreadsheetml/2006/main" count="206" uniqueCount="91">
  <si>
    <t>1. Comércio Internacional</t>
  </si>
  <si>
    <t>Produto</t>
  </si>
  <si>
    <t>Unidade</t>
  </si>
  <si>
    <t>Fluxo</t>
  </si>
  <si>
    <t>Entradas</t>
  </si>
  <si>
    <t>Saídas</t>
  </si>
  <si>
    <t>Saldo</t>
  </si>
  <si>
    <t>Preço Médio de Importação</t>
  </si>
  <si>
    <t>EUR/Kg</t>
  </si>
  <si>
    <t>Preço Médio de Exportação</t>
  </si>
  <si>
    <t>PT</t>
  </si>
  <si>
    <t>Total</t>
  </si>
  <si>
    <t>Voltar ao índice</t>
  </si>
  <si>
    <r>
      <t xml:space="preserve">Valor 
</t>
    </r>
    <r>
      <rPr>
        <sz val="10"/>
        <color indexed="60"/>
        <rFont val="Arial"/>
        <family val="2"/>
      </rPr>
      <t>(1000 EUR)</t>
    </r>
  </si>
  <si>
    <t>Espanha</t>
  </si>
  <si>
    <t>Angola</t>
  </si>
  <si>
    <t>Cabo Verde</t>
  </si>
  <si>
    <t>França</t>
  </si>
  <si>
    <t>TOTAL</t>
  </si>
  <si>
    <t>Rubrica</t>
  </si>
  <si>
    <t>Grau de Auto-Aprovisionamento</t>
  </si>
  <si>
    <t>%</t>
  </si>
  <si>
    <t>Produção</t>
  </si>
  <si>
    <t>Importação</t>
  </si>
  <si>
    <t>Exportação</t>
  </si>
  <si>
    <t>Orientação Exportadora</t>
  </si>
  <si>
    <t>Consumo Aparente</t>
  </si>
  <si>
    <t>Grau de Abastecimento
do mercado interno</t>
  </si>
  <si>
    <t>Nota:</t>
  </si>
  <si>
    <t>Orientação Exportadora = Exportação / Produção x 100</t>
  </si>
  <si>
    <t>Consumo Aparente = Produção + Importação - Exportação</t>
  </si>
  <si>
    <t>Grau de Auto-Aprovisionamento = Produção / Consumo Aparente x 100</t>
  </si>
  <si>
    <t>Grau de Abastecimento do mercado interno = (Produção - Exportação) / Consumo Aparente x 100</t>
  </si>
  <si>
    <t>4. Produção</t>
  </si>
  <si>
    <t>Luxemburgo</t>
  </si>
  <si>
    <t>São Tomé e Príncipe</t>
  </si>
  <si>
    <t xml:space="preserve">Preparações de Carne - Comércio Internacional </t>
  </si>
  <si>
    <t xml:space="preserve">Preparações de Carne - Principais destinos das Saídas </t>
  </si>
  <si>
    <t>Total das Preparações de Carne</t>
  </si>
  <si>
    <t>Enchidos de Carne, Miudezas ou Sangue</t>
  </si>
  <si>
    <t>Alemanha</t>
  </si>
  <si>
    <t>Bélgica</t>
  </si>
  <si>
    <t>Irlanda</t>
  </si>
  <si>
    <t>Macau</t>
  </si>
  <si>
    <t>Moçambique</t>
  </si>
  <si>
    <t>Suíça</t>
  </si>
  <si>
    <t>Preparações de Carne - Indicadores de análise do Comércio Internacional</t>
  </si>
  <si>
    <t>6. Indicadores de análise do Comércio Internacional</t>
  </si>
  <si>
    <t>Peso da Prod. Certificada na Prod. Total</t>
  </si>
  <si>
    <t>Preparações de Carne - Produção Certificada IGP/ETG/DOP</t>
  </si>
  <si>
    <t>Produção Certificada IGP/ETG/DOP</t>
  </si>
  <si>
    <t>Produção total de Preparações de Carne</t>
  </si>
  <si>
    <t>5. Produção Certificada IGP/ETG/DOP</t>
  </si>
  <si>
    <t>2011</t>
  </si>
  <si>
    <t>Outros países</t>
  </si>
  <si>
    <t>PREPARAÇÕES DE CARNE</t>
  </si>
  <si>
    <t>Fonte:</t>
  </si>
  <si>
    <t>2. Destinos das Saídas UE/Países Terceiros</t>
  </si>
  <si>
    <t>Preparações de Carne - Destinos das Saídas - UE e Países Terceiros (PT)</t>
  </si>
  <si>
    <t>Itália</t>
  </si>
  <si>
    <t>Países Baixos</t>
  </si>
  <si>
    <t>2010</t>
  </si>
  <si>
    <r>
      <t>Quantidade</t>
    </r>
    <r>
      <rPr>
        <sz val="10"/>
        <color indexed="60"/>
        <rFont val="Arial"/>
        <family val="2"/>
      </rPr>
      <t xml:space="preserve"> 
(tonelada)</t>
    </r>
  </si>
  <si>
    <t>tonelada</t>
  </si>
  <si>
    <t>3. Origens das Entradas e Destinos das Saídas</t>
  </si>
  <si>
    <t>Polónia</t>
  </si>
  <si>
    <t>Preparações de Carne - Principais origens das Entradas</t>
  </si>
  <si>
    <t xml:space="preserve">2012 </t>
  </si>
  <si>
    <t>UE</t>
  </si>
  <si>
    <t xml:space="preserve">Códigos NC: 1601 - Enchidos </t>
  </si>
  <si>
    <t xml:space="preserve">                   1602 - Outros</t>
  </si>
  <si>
    <t>Finlândia</t>
  </si>
  <si>
    <t>Enchidos de carne, miudezas ou sangue</t>
  </si>
  <si>
    <t>Preparações e conservas de aves</t>
  </si>
  <si>
    <t>Preparações e conservas de carne e miudezas de bovino</t>
  </si>
  <si>
    <t>Fabricação de produtos à base de carne - Produção</t>
  </si>
  <si>
    <t>Outros produtos</t>
  </si>
  <si>
    <t>Carnes sec/sal/fum suíno e preparações de carne/miudezas suíno</t>
  </si>
  <si>
    <t xml:space="preserve">1. Preparações de Carne (excluindo os Enchidos) </t>
  </si>
  <si>
    <t>2. Enchidos</t>
  </si>
  <si>
    <t>Áustria</t>
  </si>
  <si>
    <t>Timor-Leste</t>
  </si>
  <si>
    <t>Reino Unido (não inc. Irlanda Norte)</t>
  </si>
  <si>
    <t>Outras Preparações de Carne, Miudezas ou Sangue</t>
  </si>
  <si>
    <r>
      <t xml:space="preserve">Quantidade
</t>
    </r>
    <r>
      <rPr>
        <sz val="10"/>
        <color rgb="FF808000"/>
        <rFont val="Arial"/>
        <family val="2"/>
      </rPr>
      <t>(tonelada)</t>
    </r>
  </si>
  <si>
    <r>
      <t xml:space="preserve">Valor
</t>
    </r>
    <r>
      <rPr>
        <sz val="10"/>
        <color rgb="FF808000"/>
        <rFont val="Arial"/>
        <family val="2"/>
      </rPr>
      <t>(1000 EUR)</t>
    </r>
  </si>
  <si>
    <r>
      <t xml:space="preserve">Total das Preparações de carne excluindo os Enchidos </t>
    </r>
    <r>
      <rPr>
        <b/>
        <vertAlign val="superscript"/>
        <sz val="10"/>
        <color rgb="FF808000"/>
        <rFont val="Arial"/>
        <family val="2"/>
      </rPr>
      <t>a)</t>
    </r>
  </si>
  <si>
    <r>
      <t xml:space="preserve">Total das Preparações de carne </t>
    </r>
    <r>
      <rPr>
        <b/>
        <vertAlign val="superscript"/>
        <sz val="10"/>
        <color rgb="FF808000"/>
        <rFont val="Arial"/>
        <family val="2"/>
      </rPr>
      <t>a)</t>
    </r>
  </si>
  <si>
    <t>China, República Popular da</t>
  </si>
  <si>
    <t>Reino Unido (não inc. Irlanda do Norte)</t>
  </si>
  <si>
    <t>atualizado em: out/2023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</si>
</sst>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 _€_-;\-* #,##0\ _€_-;_-* &quot;-&quot;??\ _€_-;_-@_-"/>
  </numFmts>
  <fonts count="22" x14ac:knownFonts="1">
    <font>
      <sz val="10"/>
      <name val="Arial"/>
      <family val="2"/>
    </font>
    <font>
      <b/>
      <sz val="10"/>
      <color indexed="60"/>
      <name val="Arial"/>
      <family val="2"/>
    </font>
    <font>
      <sz val="10"/>
      <color indexed="19"/>
      <name val="Arial"/>
      <family val="2"/>
    </font>
    <font>
      <u/>
      <sz val="10"/>
      <color indexed="12"/>
      <name val="Arial"/>
      <family val="2"/>
    </font>
    <font>
      <b/>
      <sz val="12"/>
      <color indexed="56"/>
      <name val="Arial"/>
      <family val="2"/>
    </font>
    <font>
      <sz val="10"/>
      <color indexed="60"/>
      <name val="Arial"/>
      <family val="2"/>
    </font>
    <font>
      <b/>
      <sz val="10"/>
      <color indexed="19"/>
      <name val="Arial"/>
      <family val="2"/>
    </font>
    <font>
      <i/>
      <sz val="10"/>
      <name val="Arial"/>
      <family val="2"/>
    </font>
    <font>
      <sz val="9"/>
      <name val="Arial"/>
      <family val="2"/>
    </font>
    <font>
      <sz val="8"/>
      <name val="Arial"/>
      <family val="2"/>
    </font>
    <font>
      <b/>
      <sz val="9"/>
      <color indexed="60"/>
      <name val="Arial"/>
      <family val="2"/>
    </font>
    <font>
      <sz val="10"/>
      <name val="Arial"/>
      <family val="2"/>
    </font>
    <font>
      <b/>
      <sz val="16"/>
      <color theme="0"/>
      <name val="Calibri"/>
      <family val="2"/>
      <scheme val="minor"/>
    </font>
    <font>
      <b/>
      <sz val="12"/>
      <color theme="0"/>
      <name val="Calibri"/>
      <family val="2"/>
      <scheme val="minor"/>
    </font>
    <font>
      <sz val="10"/>
      <color theme="1" tint="0.249977111117893"/>
      <name val="Arial"/>
      <family val="2"/>
    </font>
    <font>
      <u/>
      <sz val="9"/>
      <color theme="1" tint="0.249977111117893"/>
      <name val="Arial"/>
      <family val="2"/>
    </font>
    <font>
      <b/>
      <sz val="10"/>
      <name val="Arial"/>
      <family val="2"/>
    </font>
    <font>
      <sz val="9"/>
      <color theme="1"/>
      <name val="Calibri"/>
      <family val="2"/>
      <scheme val="minor"/>
    </font>
    <font>
      <b/>
      <sz val="10"/>
      <color rgb="FF808000"/>
      <name val="Arial"/>
      <family val="2"/>
    </font>
    <font>
      <sz val="10"/>
      <color rgb="FF808000"/>
      <name val="Arial"/>
      <family val="2"/>
    </font>
    <font>
      <b/>
      <sz val="9"/>
      <color rgb="FF808000"/>
      <name val="Arial"/>
      <family val="2"/>
    </font>
    <font>
      <b/>
      <vertAlign val="superscript"/>
      <sz val="10"/>
      <color rgb="FF808000"/>
      <name val="Arial"/>
      <family val="2"/>
    </font>
  </fonts>
  <fills count="8">
    <fill>
      <patternFill patternType="none"/>
    </fill>
    <fill>
      <patternFill patternType="gray125"/>
    </fill>
    <fill>
      <patternFill patternType="solid">
        <fgColor indexed="47"/>
        <bgColor indexed="9"/>
      </patternFill>
    </fill>
    <fill>
      <patternFill patternType="solid">
        <fgColor indexed="9"/>
        <bgColor indexed="26"/>
      </patternFill>
    </fill>
    <fill>
      <patternFill patternType="solid">
        <fgColor indexed="9"/>
        <bgColor indexed="64"/>
      </patternFill>
    </fill>
    <fill>
      <patternFill patternType="solid">
        <fgColor rgb="FF008080"/>
        <bgColor indexed="64"/>
      </patternFill>
    </fill>
    <fill>
      <patternFill patternType="solid">
        <fgColor theme="0" tint="-0.14999847407452621"/>
        <bgColor indexed="64"/>
      </patternFill>
    </fill>
    <fill>
      <patternFill patternType="solid">
        <fgColor rgb="FFDDDDDD"/>
        <bgColor indexed="64"/>
      </patternFill>
    </fill>
  </fills>
  <borders count="15">
    <border>
      <left/>
      <right/>
      <top/>
      <bottom/>
      <diagonal/>
    </border>
    <border>
      <left/>
      <right/>
      <top/>
      <bottom style="hair">
        <color indexed="47"/>
      </bottom>
      <diagonal/>
    </border>
    <border>
      <left/>
      <right/>
      <top/>
      <bottom style="thin">
        <color indexed="47"/>
      </bottom>
      <diagonal/>
    </border>
    <border>
      <left/>
      <right/>
      <top style="hair">
        <color indexed="47"/>
      </top>
      <bottom/>
      <diagonal/>
    </border>
    <border>
      <left/>
      <right/>
      <top style="hair">
        <color indexed="47"/>
      </top>
      <bottom style="hair">
        <color indexed="47"/>
      </bottom>
      <diagonal/>
    </border>
    <border>
      <left/>
      <right/>
      <top style="thin">
        <color indexed="47"/>
      </top>
      <bottom style="thin">
        <color indexed="47"/>
      </bottom>
      <diagonal/>
    </border>
    <border>
      <left/>
      <right/>
      <top style="thin">
        <color indexed="47"/>
      </top>
      <bottom style="hair">
        <color indexed="47"/>
      </bottom>
      <diagonal/>
    </border>
    <border>
      <left/>
      <right/>
      <top style="hair">
        <color theme="9" tint="0.59996337778862885"/>
      </top>
      <bottom/>
      <diagonal/>
    </border>
    <border>
      <left/>
      <right/>
      <top/>
      <bottom style="hair">
        <color theme="9" tint="0.59996337778862885"/>
      </bottom>
      <diagonal/>
    </border>
    <border>
      <left/>
      <right/>
      <top style="thin">
        <color indexed="47"/>
      </top>
      <bottom style="thin">
        <color theme="9" tint="0.59996337778862885"/>
      </bottom>
      <diagonal/>
    </border>
    <border>
      <left/>
      <right/>
      <top/>
      <bottom style="thin">
        <color theme="9" tint="0.59996337778862885"/>
      </bottom>
      <diagonal/>
    </border>
    <border>
      <left/>
      <right/>
      <top style="thin">
        <color theme="9" tint="0.59996337778862885"/>
      </top>
      <bottom style="thin">
        <color indexed="47"/>
      </bottom>
      <diagonal/>
    </border>
    <border>
      <left/>
      <right/>
      <top style="hair">
        <color theme="9" tint="0.59996337778862885"/>
      </top>
      <bottom style="thin">
        <color theme="9" tint="0.59996337778862885"/>
      </bottom>
      <diagonal/>
    </border>
    <border>
      <left/>
      <right/>
      <top style="thin">
        <color indexed="47"/>
      </top>
      <bottom/>
      <diagonal/>
    </border>
    <border>
      <left/>
      <right/>
      <top style="hair">
        <color indexed="47"/>
      </top>
      <bottom style="thin">
        <color indexed="47"/>
      </bottom>
      <diagonal/>
    </border>
  </borders>
  <cellStyleXfs count="7">
    <xf numFmtId="0" fontId="0" fillId="0" borderId="0"/>
    <xf numFmtId="0" fontId="2" fillId="0" borderId="0" applyNumberFormat="0" applyFill="0" applyProtection="0">
      <alignment vertical="center"/>
    </xf>
    <xf numFmtId="0" fontId="4" fillId="0" borderId="0" applyNumberFormat="0" applyFill="0" applyBorder="0" applyProtection="0">
      <alignment vertical="center"/>
    </xf>
    <xf numFmtId="0" fontId="3" fillId="0" borderId="0" applyNumberFormat="0" applyFill="0" applyBorder="0" applyAlignment="0" applyProtection="0"/>
    <xf numFmtId="0" fontId="1" fillId="2" borderId="0" applyNumberFormat="0" applyProtection="0">
      <alignment horizontal="center" vertical="center"/>
    </xf>
    <xf numFmtId="0" fontId="11" fillId="0" borderId="0"/>
    <xf numFmtId="43" fontId="11" fillId="0" borderId="0" applyFont="0" applyFill="0" applyBorder="0" applyAlignment="0" applyProtection="0"/>
  </cellStyleXfs>
  <cellXfs count="137">
    <xf numFmtId="0" fontId="0" fillId="0" borderId="0" xfId="0"/>
    <xf numFmtId="0" fontId="3" fillId="0" borderId="0" xfId="3" applyNumberFormat="1" applyFont="1" applyFill="1" applyBorder="1" applyAlignment="1" applyProtection="1"/>
    <xf numFmtId="0" fontId="0" fillId="0" borderId="0" xfId="0" applyAlignment="1">
      <alignment vertical="center"/>
    </xf>
    <xf numFmtId="0" fontId="1" fillId="2" borderId="0" xfId="4" applyNumberFormat="1" applyFont="1" applyBorder="1" applyProtection="1">
      <alignment horizontal="center" vertical="center"/>
    </xf>
    <xf numFmtId="0" fontId="5" fillId="2" borderId="0" xfId="4" applyNumberFormat="1" applyFont="1" applyBorder="1" applyProtection="1">
      <alignment horizontal="center" vertical="center"/>
    </xf>
    <xf numFmtId="0" fontId="1" fillId="2" borderId="0" xfId="4" applyNumberFormat="1" applyFont="1" applyBorder="1" applyAlignment="1" applyProtection="1">
      <alignment horizontal="right" vertical="center"/>
    </xf>
    <xf numFmtId="3" fontId="0" fillId="0" borderId="0" xfId="0" applyNumberFormat="1" applyFill="1" applyBorder="1" applyAlignment="1">
      <alignment vertical="center"/>
    </xf>
    <xf numFmtId="3" fontId="0" fillId="0" borderId="0" xfId="0" applyNumberFormat="1" applyBorder="1" applyAlignment="1">
      <alignment vertical="center"/>
    </xf>
    <xf numFmtId="3" fontId="7" fillId="3" borderId="1" xfId="0" applyNumberFormat="1" applyFont="1" applyFill="1" applyBorder="1" applyAlignment="1">
      <alignment vertical="center"/>
    </xf>
    <xf numFmtId="3" fontId="7" fillId="3" borderId="2" xfId="0" applyNumberFormat="1" applyFont="1" applyFill="1" applyBorder="1" applyAlignment="1">
      <alignment vertical="center"/>
    </xf>
    <xf numFmtId="0" fontId="0" fillId="0" borderId="0" xfId="0" applyBorder="1" applyAlignment="1">
      <alignment vertical="center"/>
    </xf>
    <xf numFmtId="164" fontId="0" fillId="0" borderId="3" xfId="0" applyNumberFormat="1" applyBorder="1" applyAlignment="1">
      <alignment vertical="center"/>
    </xf>
    <xf numFmtId="164" fontId="0" fillId="3" borderId="1" xfId="0" applyNumberFormat="1" applyFill="1" applyBorder="1" applyAlignment="1">
      <alignment vertical="center"/>
    </xf>
    <xf numFmtId="1" fontId="0" fillId="0" borderId="0" xfId="0" applyNumberFormat="1" applyAlignment="1">
      <alignment vertical="center"/>
    </xf>
    <xf numFmtId="0" fontId="3" fillId="0" borderId="0" xfId="3" applyNumberFormat="1" applyFont="1" applyFill="1" applyBorder="1" applyAlignment="1" applyProtection="1">
      <alignment horizontal="right" vertical="center"/>
    </xf>
    <xf numFmtId="3" fontId="9" fillId="0" borderId="0" xfId="0" applyNumberFormat="1" applyFont="1" applyAlignment="1">
      <alignment vertical="center"/>
    </xf>
    <xf numFmtId="0" fontId="9" fillId="0" borderId="0" xfId="0" applyFont="1" applyAlignment="1">
      <alignment vertical="center"/>
    </xf>
    <xf numFmtId="0" fontId="4" fillId="0" borderId="0" xfId="0" applyFont="1" applyAlignment="1">
      <alignment horizontal="left" vertical="center"/>
    </xf>
    <xf numFmtId="0" fontId="10" fillId="2" borderId="0" xfId="4" applyNumberFormat="1" applyFont="1" applyBorder="1" applyAlignment="1" applyProtection="1">
      <alignment horizontal="right" vertical="center" wrapText="1"/>
    </xf>
    <xf numFmtId="3" fontId="0" fillId="3" borderId="0" xfId="0" applyNumberFormat="1" applyFill="1" applyBorder="1" applyAlignment="1">
      <alignment vertical="center"/>
    </xf>
    <xf numFmtId="0" fontId="6" fillId="3" borderId="4" xfId="0" applyNumberFormat="1" applyFont="1" applyFill="1" applyBorder="1" applyAlignment="1" applyProtection="1">
      <alignment vertical="center"/>
    </xf>
    <xf numFmtId="3" fontId="0" fillId="0" borderId="0" xfId="0" applyNumberFormat="1" applyAlignment="1">
      <alignment vertical="center"/>
    </xf>
    <xf numFmtId="0" fontId="2" fillId="0" borderId="0" xfId="0" applyFont="1" applyBorder="1" applyAlignment="1">
      <alignment horizontal="center" vertical="center"/>
    </xf>
    <xf numFmtId="3" fontId="0" fillId="0" borderId="0" xfId="0" applyNumberFormat="1"/>
    <xf numFmtId="3" fontId="0" fillId="0" borderId="0" xfId="0" applyNumberFormat="1" applyFont="1" applyFill="1" applyBorder="1" applyAlignment="1">
      <alignment horizontal="right" vertical="center"/>
    </xf>
    <xf numFmtId="165" fontId="0" fillId="3" borderId="5" xfId="0" applyNumberFormat="1" applyFill="1" applyBorder="1" applyAlignment="1">
      <alignment vertical="center"/>
    </xf>
    <xf numFmtId="3" fontId="0" fillId="0" borderId="5" xfId="0" applyNumberFormat="1" applyBorder="1" applyAlignment="1">
      <alignment vertical="center"/>
    </xf>
    <xf numFmtId="165" fontId="0" fillId="0" borderId="2" xfId="0" applyNumberFormat="1" applyBorder="1" applyAlignment="1">
      <alignment vertical="center"/>
    </xf>
    <xf numFmtId="0" fontId="1" fillId="2" borderId="0" xfId="4" quotePrefix="1" applyNumberFormat="1" applyFont="1" applyBorder="1" applyAlignment="1" applyProtection="1">
      <alignment horizontal="right" vertical="center"/>
    </xf>
    <xf numFmtId="0" fontId="8" fillId="0" borderId="0" xfId="0" quotePrefix="1" applyFont="1" applyAlignment="1">
      <alignment horizontal="left" vertical="center"/>
    </xf>
    <xf numFmtId="0" fontId="4" fillId="0" borderId="0" xfId="2" quotePrefix="1" applyNumberFormat="1" applyFont="1" applyFill="1" applyBorder="1" applyAlignment="1" applyProtection="1">
      <alignment horizontal="left" vertical="center"/>
    </xf>
    <xf numFmtId="0" fontId="4" fillId="0" borderId="0" xfId="0" quotePrefix="1" applyFont="1" applyAlignment="1">
      <alignment horizontal="left" vertical="center"/>
    </xf>
    <xf numFmtId="3" fontId="0" fillId="4" borderId="0" xfId="0" applyNumberFormat="1" applyFill="1" applyBorder="1" applyAlignment="1">
      <alignment vertical="center"/>
    </xf>
    <xf numFmtId="3" fontId="0" fillId="0" borderId="1" xfId="0" applyNumberFormat="1" applyFont="1" applyFill="1" applyBorder="1" applyAlignment="1">
      <alignment horizontal="right" vertical="center"/>
    </xf>
    <xf numFmtId="0" fontId="6" fillId="0" borderId="0" xfId="0" applyNumberFormat="1" applyFont="1" applyFill="1" applyAlignment="1" applyProtection="1">
      <alignment vertical="center"/>
    </xf>
    <xf numFmtId="0" fontId="6" fillId="3" borderId="0" xfId="0" applyNumberFormat="1" applyFont="1" applyFill="1" applyAlignment="1" applyProtection="1">
      <alignment vertical="center"/>
    </xf>
    <xf numFmtId="0" fontId="6" fillId="3" borderId="0" xfId="0" quotePrefix="1" applyNumberFormat="1" applyFont="1" applyFill="1" applyAlignment="1" applyProtection="1">
      <alignment horizontal="left" vertical="center"/>
    </xf>
    <xf numFmtId="0" fontId="3" fillId="0" borderId="0" xfId="3" applyNumberFormat="1" applyFill="1" applyBorder="1" applyAlignment="1" applyProtection="1"/>
    <xf numFmtId="0" fontId="3" fillId="0" borderId="0" xfId="3" quotePrefix="1" applyNumberFormat="1" applyFont="1" applyFill="1" applyBorder="1" applyAlignment="1" applyProtection="1">
      <alignment horizontal="right" vertical="center"/>
    </xf>
    <xf numFmtId="0" fontId="3" fillId="0" borderId="0" xfId="3" applyAlignment="1">
      <alignment horizontal="right"/>
    </xf>
    <xf numFmtId="0" fontId="6" fillId="4" borderId="0" xfId="0" applyNumberFormat="1" applyFont="1" applyFill="1" applyAlignment="1" applyProtection="1">
      <alignment vertical="center"/>
    </xf>
    <xf numFmtId="0" fontId="4" fillId="0" borderId="0" xfId="0" applyFont="1" applyFill="1" applyAlignment="1">
      <alignment horizontal="left" vertical="center"/>
    </xf>
    <xf numFmtId="3" fontId="7" fillId="0" borderId="0" xfId="0" applyNumberFormat="1" applyFont="1" applyFill="1" applyBorder="1" applyAlignment="1">
      <alignment vertical="center"/>
    </xf>
    <xf numFmtId="0" fontId="6" fillId="0" borderId="0" xfId="0" quotePrefix="1" applyNumberFormat="1" applyFont="1" applyFill="1" applyAlignment="1" applyProtection="1">
      <alignment horizontal="left" vertical="center"/>
    </xf>
    <xf numFmtId="0" fontId="6" fillId="4" borderId="0" xfId="0" quotePrefix="1" applyNumberFormat="1" applyFont="1" applyFill="1" applyAlignment="1" applyProtection="1">
      <alignment horizontal="left" vertical="center"/>
    </xf>
    <xf numFmtId="0" fontId="0" fillId="0" borderId="0" xfId="0" applyFill="1" applyAlignment="1">
      <alignment vertical="center"/>
    </xf>
    <xf numFmtId="0" fontId="1" fillId="2" borderId="0" xfId="4" applyNumberFormat="1" applyFont="1" applyProtection="1">
      <alignment horizontal="center" vertical="center"/>
    </xf>
    <xf numFmtId="0" fontId="1" fillId="2" borderId="0" xfId="4" applyNumberFormat="1" applyAlignment="1" applyProtection="1">
      <alignment vertical="center"/>
    </xf>
    <xf numFmtId="3" fontId="0" fillId="3" borderId="0" xfId="0" applyNumberFormat="1" applyFill="1" applyBorder="1" applyAlignment="1">
      <alignment horizontal="right" vertical="center"/>
    </xf>
    <xf numFmtId="2" fontId="0" fillId="0" borderId="1" xfId="0" applyNumberFormat="1" applyBorder="1" applyAlignment="1">
      <alignment vertical="center"/>
    </xf>
    <xf numFmtId="0" fontId="9" fillId="0" borderId="0" xfId="0" applyFont="1" applyFill="1" applyBorder="1" applyAlignment="1">
      <alignment horizontal="left" vertical="center"/>
    </xf>
    <xf numFmtId="0" fontId="3" fillId="0" borderId="0" xfId="3" applyNumberFormat="1" applyFill="1" applyBorder="1" applyAlignment="1" applyProtection="1">
      <alignment horizontal="right" vertical="center"/>
    </xf>
    <xf numFmtId="3" fontId="0" fillId="0" borderId="0" xfId="0" applyNumberFormat="1" applyFill="1" applyBorder="1" applyAlignment="1">
      <alignment horizontal="right" vertical="center"/>
    </xf>
    <xf numFmtId="0" fontId="0" fillId="0" borderId="0" xfId="0" quotePrefix="1" applyAlignment="1">
      <alignment horizontal="left"/>
    </xf>
    <xf numFmtId="0" fontId="12" fillId="5" borderId="0" xfId="5" applyFont="1" applyFill="1" applyAlignment="1">
      <alignment horizontal="center" vertical="center"/>
    </xf>
    <xf numFmtId="0" fontId="13" fillId="5" borderId="0" xfId="5" applyFont="1" applyFill="1" applyAlignment="1">
      <alignment horizontal="center" vertical="center" wrapText="1"/>
    </xf>
    <xf numFmtId="0" fontId="3" fillId="6" borderId="0" xfId="3" applyNumberFormat="1" applyFont="1" applyFill="1" applyBorder="1" applyAlignment="1" applyProtection="1"/>
    <xf numFmtId="0" fontId="3" fillId="6" borderId="0" xfId="3" quotePrefix="1" applyNumberFormat="1" applyFont="1" applyFill="1" applyBorder="1" applyAlignment="1" applyProtection="1">
      <alignment horizontal="left"/>
    </xf>
    <xf numFmtId="0" fontId="14" fillId="0" borderId="0" xfId="0" applyFont="1"/>
    <xf numFmtId="0" fontId="15" fillId="0" borderId="0" xfId="0" applyFont="1" applyAlignment="1">
      <alignment horizontal="center" vertical="center"/>
    </xf>
    <xf numFmtId="0" fontId="0" fillId="0" borderId="0" xfId="0" quotePrefix="1" applyFont="1" applyAlignment="1">
      <alignment horizontal="left" vertical="center"/>
    </xf>
    <xf numFmtId="0" fontId="9" fillId="0" borderId="0" xfId="0" applyFont="1" applyAlignment="1">
      <alignment horizontal="right"/>
    </xf>
    <xf numFmtId="14" fontId="9" fillId="0" borderId="0" xfId="0" applyNumberFormat="1" applyFont="1" applyAlignment="1">
      <alignment horizontal="left"/>
    </xf>
    <xf numFmtId="0" fontId="0" fillId="0" borderId="0" xfId="0" applyFont="1"/>
    <xf numFmtId="1" fontId="0" fillId="0" borderId="0" xfId="0" applyNumberFormat="1"/>
    <xf numFmtId="3" fontId="16" fillId="3" borderId="4" xfId="0" applyNumberFormat="1" applyFont="1" applyFill="1" applyBorder="1" applyAlignment="1">
      <alignment vertical="center"/>
    </xf>
    <xf numFmtId="3" fontId="0" fillId="7" borderId="12" xfId="0" applyNumberFormat="1" applyFill="1" applyBorder="1" applyAlignment="1">
      <alignment vertical="center"/>
    </xf>
    <xf numFmtId="0" fontId="6" fillId="0" borderId="0" xfId="0" applyFont="1" applyBorder="1" applyAlignment="1">
      <alignment vertical="center" wrapText="1"/>
    </xf>
    <xf numFmtId="165" fontId="0" fillId="0" borderId="0" xfId="0" applyNumberFormat="1" applyBorder="1" applyAlignment="1">
      <alignment vertical="center"/>
    </xf>
    <xf numFmtId="3" fontId="0" fillId="0" borderId="13" xfId="0" applyNumberFormat="1" applyFont="1" applyFill="1" applyBorder="1" applyAlignment="1">
      <alignment horizontal="right" vertical="center"/>
    </xf>
    <xf numFmtId="0" fontId="17" fillId="0" borderId="0" xfId="0" quotePrefix="1" applyFont="1" applyAlignment="1">
      <alignment vertical="center"/>
    </xf>
    <xf numFmtId="0" fontId="17" fillId="0" borderId="0" xfId="0" quotePrefix="1" applyFont="1" applyAlignment="1">
      <alignment horizontal="center"/>
    </xf>
    <xf numFmtId="3" fontId="0" fillId="0" borderId="12" xfId="0" applyNumberFormat="1" applyFill="1" applyBorder="1" applyAlignment="1">
      <alignment vertical="center"/>
    </xf>
    <xf numFmtId="3" fontId="0" fillId="0" borderId="12" xfId="0" applyNumberFormat="1" applyFill="1" applyBorder="1" applyAlignment="1">
      <alignment horizontal="right" vertical="center"/>
    </xf>
    <xf numFmtId="3" fontId="0" fillId="7" borderId="0" xfId="0" applyNumberFormat="1" applyFill="1" applyBorder="1" applyAlignment="1">
      <alignment vertical="center"/>
    </xf>
    <xf numFmtId="0" fontId="6" fillId="0" borderId="14" xfId="0" applyFont="1" applyBorder="1" applyAlignment="1">
      <alignment horizontal="center" vertical="center" wrapText="1"/>
    </xf>
    <xf numFmtId="164" fontId="0" fillId="0" borderId="14" xfId="0" applyNumberFormat="1" applyFill="1" applyBorder="1" applyAlignment="1">
      <alignment vertical="center"/>
    </xf>
    <xf numFmtId="3" fontId="7" fillId="3" borderId="14" xfId="0" applyNumberFormat="1" applyFont="1" applyFill="1" applyBorder="1" applyAlignment="1">
      <alignment vertical="center"/>
    </xf>
    <xf numFmtId="166" fontId="0" fillId="0" borderId="0" xfId="6" applyNumberFormat="1" applyFont="1" applyAlignment="1">
      <alignment vertical="center"/>
    </xf>
    <xf numFmtId="3" fontId="0" fillId="0" borderId="0" xfId="0" applyNumberFormat="1" applyFill="1"/>
    <xf numFmtId="0" fontId="0" fillId="0" borderId="0" xfId="0" applyFill="1"/>
    <xf numFmtId="0" fontId="19" fillId="0" borderId="0" xfId="1" applyNumberFormat="1" applyFont="1" applyFill="1" applyProtection="1">
      <alignment vertical="center"/>
    </xf>
    <xf numFmtId="0" fontId="19" fillId="0" borderId="0" xfId="0" applyFont="1" applyBorder="1" applyAlignment="1">
      <alignment vertical="center"/>
    </xf>
    <xf numFmtId="0" fontId="19" fillId="3" borderId="1" xfId="0" applyFont="1" applyFill="1" applyBorder="1" applyAlignment="1">
      <alignment vertical="center"/>
    </xf>
    <xf numFmtId="0" fontId="19" fillId="3" borderId="14" xfId="0" applyFont="1" applyFill="1" applyBorder="1" applyAlignment="1">
      <alignment vertical="center"/>
    </xf>
    <xf numFmtId="0" fontId="18" fillId="0" borderId="0" xfId="0" applyFont="1" applyBorder="1" applyAlignment="1">
      <alignment horizontal="center" vertical="center" wrapText="1"/>
    </xf>
    <xf numFmtId="0" fontId="19" fillId="0" borderId="0" xfId="0" applyFont="1" applyFill="1" applyBorder="1" applyAlignment="1">
      <alignment vertical="center"/>
    </xf>
    <xf numFmtId="0" fontId="20" fillId="0" borderId="7" xfId="0" applyFont="1" applyFill="1" applyBorder="1" applyAlignment="1">
      <alignment vertical="center"/>
    </xf>
    <xf numFmtId="0" fontId="19" fillId="0" borderId="7" xfId="0" applyFont="1" applyFill="1" applyBorder="1" applyAlignment="1">
      <alignment vertical="center"/>
    </xf>
    <xf numFmtId="0" fontId="19" fillId="0" borderId="3" xfId="0" applyFont="1" applyBorder="1" applyAlignment="1">
      <alignment horizontal="center" vertical="center"/>
    </xf>
    <xf numFmtId="0" fontId="20" fillId="0" borderId="8" xfId="0" applyFont="1" applyFill="1" applyBorder="1" applyAlignment="1">
      <alignment vertical="center"/>
    </xf>
    <xf numFmtId="0" fontId="19" fillId="0" borderId="8" xfId="0" applyFont="1" applyFill="1" applyBorder="1" applyAlignment="1">
      <alignment vertical="center"/>
    </xf>
    <xf numFmtId="0" fontId="19" fillId="3" borderId="1" xfId="0" applyFont="1" applyFill="1" applyBorder="1" applyAlignment="1">
      <alignment horizontal="center" vertical="center"/>
    </xf>
    <xf numFmtId="0" fontId="18" fillId="0" borderId="14" xfId="0" applyFont="1" applyBorder="1" applyAlignment="1">
      <alignment horizontal="center" vertical="center" wrapText="1"/>
    </xf>
    <xf numFmtId="0" fontId="20" fillId="0" borderId="0" xfId="0" applyFont="1" applyFill="1" applyBorder="1" applyAlignment="1">
      <alignment vertical="center"/>
    </xf>
    <xf numFmtId="0" fontId="19" fillId="0" borderId="14" xfId="0" applyFont="1" applyFill="1" applyBorder="1" applyAlignment="1">
      <alignment horizontal="center" vertical="center"/>
    </xf>
    <xf numFmtId="0" fontId="19" fillId="3" borderId="2" xfId="0" applyFont="1" applyFill="1" applyBorder="1" applyAlignment="1">
      <alignment vertical="center"/>
    </xf>
    <xf numFmtId="0" fontId="18" fillId="7" borderId="0" xfId="4" applyNumberFormat="1" applyFont="1" applyFill="1" applyBorder="1" applyAlignment="1" applyProtection="1">
      <alignment horizontal="left" vertical="center"/>
    </xf>
    <xf numFmtId="0" fontId="19" fillId="7" borderId="0" xfId="4" applyNumberFormat="1" applyFont="1" applyFill="1" applyBorder="1" applyProtection="1">
      <alignment horizontal="center" vertical="center"/>
    </xf>
    <xf numFmtId="0" fontId="18" fillId="0" borderId="0" xfId="4" applyNumberFormat="1" applyFont="1" applyFill="1" applyBorder="1" applyAlignment="1" applyProtection="1">
      <alignment horizontal="left" vertical="center"/>
    </xf>
    <xf numFmtId="0" fontId="19" fillId="0" borderId="0" xfId="4" applyNumberFormat="1" applyFont="1" applyFill="1" applyBorder="1" applyProtection="1">
      <alignment horizontal="center" vertical="center"/>
    </xf>
    <xf numFmtId="0" fontId="18" fillId="7" borderId="12" xfId="0" quotePrefix="1" applyFont="1" applyFill="1" applyBorder="1" applyAlignment="1">
      <alignment horizontal="left" vertical="center"/>
    </xf>
    <xf numFmtId="0" fontId="19" fillId="7" borderId="12" xfId="0" applyFont="1" applyFill="1" applyBorder="1" applyAlignment="1">
      <alignment horizontal="center" vertical="center"/>
    </xf>
    <xf numFmtId="0" fontId="18" fillId="0" borderId="12" xfId="0" quotePrefix="1" applyFont="1" applyFill="1" applyBorder="1" applyAlignment="1">
      <alignment horizontal="left" vertical="center"/>
    </xf>
    <xf numFmtId="0" fontId="19" fillId="0" borderId="12" xfId="0" applyFont="1" applyFill="1" applyBorder="1" applyAlignment="1">
      <alignment horizontal="center" vertical="center"/>
    </xf>
    <xf numFmtId="0" fontId="19" fillId="0" borderId="0" xfId="1" applyNumberFormat="1" applyFont="1" applyFill="1" applyAlignment="1" applyProtection="1">
      <alignment horizontal="center" vertical="center"/>
    </xf>
    <xf numFmtId="0" fontId="19" fillId="3" borderId="0" xfId="1" applyNumberFormat="1" applyFont="1" applyFill="1" applyAlignment="1" applyProtection="1">
      <alignment horizontal="center" vertical="center"/>
    </xf>
    <xf numFmtId="0" fontId="20" fillId="0" borderId="1" xfId="0" applyNumberFormat="1" applyFont="1" applyFill="1" applyBorder="1" applyAlignment="1" applyProtection="1">
      <alignment vertical="center"/>
    </xf>
    <xf numFmtId="0" fontId="19" fillId="0" borderId="1" xfId="1" applyNumberFormat="1" applyFont="1" applyFill="1" applyBorder="1" applyAlignment="1" applyProtection="1">
      <alignment horizontal="center" vertical="center"/>
    </xf>
    <xf numFmtId="0" fontId="18" fillId="0" borderId="0" xfId="0" quotePrefix="1" applyNumberFormat="1" applyFont="1" applyFill="1" applyAlignment="1" applyProtection="1">
      <alignment horizontal="left" vertical="center"/>
    </xf>
    <xf numFmtId="0" fontId="18" fillId="3" borderId="0" xfId="0" quotePrefix="1" applyNumberFormat="1" applyFont="1" applyFill="1" applyAlignment="1" applyProtection="1">
      <alignment horizontal="left" vertical="center"/>
    </xf>
    <xf numFmtId="0" fontId="18" fillId="0" borderId="1" xfId="0" applyNumberFormat="1" applyFont="1" applyFill="1" applyBorder="1" applyAlignment="1" applyProtection="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18" fillId="3" borderId="5" xfId="0" applyFont="1" applyFill="1" applyBorder="1" applyAlignment="1">
      <alignment vertical="center"/>
    </xf>
    <xf numFmtId="0" fontId="19" fillId="3" borderId="5" xfId="0" applyFont="1" applyFill="1" applyBorder="1" applyAlignment="1">
      <alignment horizontal="center" vertical="center"/>
    </xf>
    <xf numFmtId="0" fontId="18" fillId="0" borderId="5" xfId="0" applyFont="1" applyBorder="1" applyAlignment="1">
      <alignment vertical="center"/>
    </xf>
    <xf numFmtId="0" fontId="19" fillId="0" borderId="5" xfId="0" applyFont="1" applyBorder="1" applyAlignment="1">
      <alignment horizontal="center" vertical="center"/>
    </xf>
    <xf numFmtId="0" fontId="18" fillId="0" borderId="2" xfId="0" applyFont="1" applyBorder="1" applyAlignment="1">
      <alignment vertical="center" wrapText="1"/>
    </xf>
    <xf numFmtId="0" fontId="19" fillId="0" borderId="2" xfId="0" applyFont="1" applyBorder="1" applyAlignment="1">
      <alignment horizontal="center" vertical="center"/>
    </xf>
    <xf numFmtId="0" fontId="18" fillId="0" borderId="13" xfId="0" applyFont="1" applyBorder="1" applyAlignment="1">
      <alignment vertical="center"/>
    </xf>
    <xf numFmtId="0" fontId="19" fillId="0" borderId="13" xfId="0" applyFont="1" applyBorder="1" applyAlignment="1">
      <alignment horizontal="center" vertical="center"/>
    </xf>
    <xf numFmtId="3" fontId="0" fillId="0" borderId="0" xfId="6" applyNumberFormat="1" applyFont="1" applyAlignment="1">
      <alignment vertical="center"/>
    </xf>
    <xf numFmtId="0" fontId="18" fillId="0" borderId="5" xfId="0" quotePrefix="1" applyFont="1" applyBorder="1" applyAlignment="1">
      <alignment horizontal="left" vertical="center" wrapText="1"/>
    </xf>
    <xf numFmtId="0" fontId="18" fillId="0" borderId="5" xfId="0" applyFont="1" applyBorder="1" applyAlignment="1">
      <alignment horizontal="left" vertical="center" wrapText="1"/>
    </xf>
    <xf numFmtId="0" fontId="18" fillId="0" borderId="9"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1" xfId="0" quotePrefix="1" applyFont="1" applyBorder="1" applyAlignment="1">
      <alignment horizontal="left" vertical="center" wrapText="1"/>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quotePrefix="1" applyFont="1" applyBorder="1" applyAlignment="1">
      <alignment horizontal="center" vertical="center" wrapText="1"/>
    </xf>
    <xf numFmtId="0" fontId="18" fillId="0" borderId="5" xfId="0" applyFont="1" applyBorder="1" applyAlignment="1">
      <alignment horizontal="center" vertical="center" wrapText="1"/>
    </xf>
  </cellXfs>
  <cellStyles count="7">
    <cellStyle name="Col_Unidade" xfId="1"/>
    <cellStyle name="H1" xfId="2"/>
    <cellStyle name="Hiperligação" xfId="3" builtinId="8"/>
    <cellStyle name="Linha1" xfId="4"/>
    <cellStyle name="Normal" xfId="0" builtinId="0"/>
    <cellStyle name="Normal_Tarifs préférentiels PAR zone et SH2  2" xfId="5"/>
    <cellStyle name="Vírgula" xfId="6"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9966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804C19"/>
      <rgbColor rgb="00993366"/>
      <rgbColor rgb="00333399"/>
      <rgbColor rgb="00333333"/>
    </indexedColors>
    <mruColors>
      <color rgb="FF808000"/>
      <color rgb="FFDDDDDD"/>
      <color rgb="FF008080"/>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Arial"/>
                <a:cs typeface="Arial"/>
              </a:rPr>
              <a:t>Enchidos de Carne, Miudezas ou Sangue - Preço Médio de Importação e de Exportação </a:t>
            </a:r>
            <a:r>
              <a:rPr lang="pt-PT" sz="1200" b="0" i="0" u="none" strike="noStrike" baseline="0">
                <a:solidFill>
                  <a:srgbClr val="008080"/>
                </a:solidFill>
                <a:latin typeface="Arial"/>
                <a:cs typeface="Arial"/>
              </a:rPr>
              <a:t>(€/kg)</a:t>
            </a:r>
          </a:p>
        </c:rich>
      </c:tx>
      <c:layout>
        <c:manualLayout>
          <c:xMode val="edge"/>
          <c:yMode val="edge"/>
          <c:x val="0.13553137453792161"/>
          <c:y val="6.3918804924537618E-4"/>
        </c:manualLayout>
      </c:layout>
      <c:overlay val="0"/>
      <c:spPr>
        <a:noFill/>
        <a:ln w="25400">
          <a:noFill/>
        </a:ln>
      </c:spPr>
    </c:title>
    <c:autoTitleDeleted val="0"/>
    <c:plotArea>
      <c:layout>
        <c:manualLayout>
          <c:layoutTarget val="inner"/>
          <c:xMode val="edge"/>
          <c:yMode val="edge"/>
          <c:x val="9.998193538909475E-2"/>
          <c:y val="0.13819095477386933"/>
          <c:w val="0.87623821349387288"/>
          <c:h val="0.66582914572864327"/>
        </c:manualLayout>
      </c:layout>
      <c:lineChart>
        <c:grouping val="standard"/>
        <c:varyColors val="0"/>
        <c:ser>
          <c:idx val="1"/>
          <c:order val="0"/>
          <c:tx>
            <c:strRef>
              <c:f>'1'!$B$10</c:f>
              <c:strCache>
                <c:ptCount val="1"/>
                <c:pt idx="0">
                  <c:v>Preço Médio de Importação</c:v>
                </c:pt>
              </c:strCache>
            </c:strRef>
          </c:tx>
          <c:spPr>
            <a:ln w="38100">
              <a:solidFill>
                <a:srgbClr val="F79646">
                  <a:lumMod val="75000"/>
                </a:srgbClr>
              </a:solidFill>
              <a:prstDash val="solid"/>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'1'!$E$10:$Q$10</c:f>
              <c:numCache>
                <c:formatCode>0.0</c:formatCode>
                <c:ptCount val="13"/>
                <c:pt idx="0">
                  <c:v>3.3607519335702265</c:v>
                </c:pt>
                <c:pt idx="1">
                  <c:v>3.4473058779673398</c:v>
                </c:pt>
                <c:pt idx="2">
                  <c:v>3.6588705860394595</c:v>
                </c:pt>
                <c:pt idx="3">
                  <c:v>3.3066637371986456</c:v>
                </c:pt>
                <c:pt idx="4">
                  <c:v>3.6645339342313972</c:v>
                </c:pt>
                <c:pt idx="5">
                  <c:v>3.6046137406554486</c:v>
                </c:pt>
                <c:pt idx="6">
                  <c:v>3.4514027482887988</c:v>
                </c:pt>
                <c:pt idx="7">
                  <c:v>3.8805422205913138</c:v>
                </c:pt>
                <c:pt idx="8">
                  <c:v>3.8837763606011269</c:v>
                </c:pt>
                <c:pt idx="9">
                  <c:v>4.0956328333571586</c:v>
                </c:pt>
                <c:pt idx="10">
                  <c:v>4.4480393202620592</c:v>
                </c:pt>
                <c:pt idx="11">
                  <c:v>4.2500574317862085</c:v>
                </c:pt>
                <c:pt idx="12">
                  <c:v>4.6042114353194137</c:v>
                </c:pt>
              </c:numCache>
            </c:numRef>
          </c:val>
          <c:smooth val="0"/>
        </c:ser>
        <c:ser>
          <c:idx val="0"/>
          <c:order val="1"/>
          <c:tx>
            <c:strRef>
              <c:f>'1'!$B$11</c:f>
              <c:strCache>
                <c:ptCount val="1"/>
                <c:pt idx="0">
                  <c:v>Preço Médio de Exportação</c:v>
                </c:pt>
              </c:strCache>
            </c:strRef>
          </c:tx>
          <c:spPr>
            <a:ln w="38100">
              <a:solidFill>
                <a:srgbClr val="008080"/>
              </a:solidFill>
              <a:prstDash val="solid"/>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'1'!$E$11:$Q$11</c:f>
              <c:numCache>
                <c:formatCode>0.0</c:formatCode>
                <c:ptCount val="13"/>
                <c:pt idx="0">
                  <c:v>2.144113100762771</c:v>
                </c:pt>
                <c:pt idx="1">
                  <c:v>2.0689190387698226</c:v>
                </c:pt>
                <c:pt idx="2">
                  <c:v>2.2069207986274533</c:v>
                </c:pt>
                <c:pt idx="3">
                  <c:v>2.3034946384013928</c:v>
                </c:pt>
                <c:pt idx="4">
                  <c:v>2.3185783235551138</c:v>
                </c:pt>
                <c:pt idx="5">
                  <c:v>2.1965071966967846</c:v>
                </c:pt>
                <c:pt idx="6">
                  <c:v>2.3057519345480473</c:v>
                </c:pt>
                <c:pt idx="7">
                  <c:v>2.2804660189423838</c:v>
                </c:pt>
                <c:pt idx="8">
                  <c:v>2.4352584127171091</c:v>
                </c:pt>
                <c:pt idx="9">
                  <c:v>2.3505451460560636</c:v>
                </c:pt>
                <c:pt idx="10">
                  <c:v>2.5957742827673491</c:v>
                </c:pt>
                <c:pt idx="11">
                  <c:v>2.6305024987463694</c:v>
                </c:pt>
                <c:pt idx="12">
                  <c:v>2.9797362127556739</c:v>
                </c:pt>
              </c:numCache>
            </c:numRef>
          </c:val>
          <c:smooth val="0"/>
        </c:ser>
        <c:dLbls>
          <c:showLegendKey val="0"/>
          <c:showVal val="0"/>
          <c:showCatName val="0"/>
          <c:showSerName val="0"/>
          <c:showPercent val="0"/>
          <c:showBubbleSize val="0"/>
        </c:dLbls>
        <c:smooth val="0"/>
        <c:axId val="-301623376"/>
        <c:axId val="-301613040"/>
      </c:lineChart>
      <c:catAx>
        <c:axId val="-301623376"/>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301613040"/>
        <c:crosses val="autoZero"/>
        <c:auto val="1"/>
        <c:lblAlgn val="ctr"/>
        <c:lblOffset val="100"/>
        <c:tickLblSkip val="1"/>
        <c:tickMarkSkip val="1"/>
        <c:noMultiLvlLbl val="0"/>
      </c:catAx>
      <c:valAx>
        <c:axId val="-301613040"/>
        <c:scaling>
          <c:orientation val="minMax"/>
        </c:scaling>
        <c:delete val="0"/>
        <c:axPos val="l"/>
        <c:majorGridlines>
          <c:spPr>
            <a:ln w="38100">
              <a:solidFill>
                <a:schemeClr val="bg1"/>
              </a:solidFill>
              <a:prstDash val="solid"/>
            </a:ln>
          </c:spPr>
        </c:majorGridlines>
        <c:numFmt formatCode="0.00" sourceLinked="0"/>
        <c:majorTickMark val="none"/>
        <c:minorTickMark val="none"/>
        <c:tickLblPos val="nextTo"/>
        <c:spPr>
          <a:ln w="3175">
            <a:noFill/>
            <a:prstDash val="solid"/>
          </a:ln>
        </c:spPr>
        <c:txPr>
          <a:bodyPr rot="0" vert="horz"/>
          <a:lstStyle/>
          <a:p>
            <a:pPr>
              <a:defRPr sz="900" b="0" i="0" u="none" strike="noStrike" baseline="0">
                <a:solidFill>
                  <a:srgbClr val="FF6600"/>
                </a:solidFill>
                <a:latin typeface="Arial"/>
                <a:ea typeface="Arial"/>
                <a:cs typeface="Arial"/>
              </a:defRPr>
            </a:pPr>
            <a:endParaRPr lang="pt-PT"/>
          </a:p>
        </c:txPr>
        <c:crossAx val="-301623376"/>
        <c:crosses val="autoZero"/>
        <c:crossBetween val="between"/>
        <c:majorUnit val="1.5"/>
      </c:valAx>
      <c:spPr>
        <a:solidFill>
          <a:schemeClr val="bg1">
            <a:lumMod val="95000"/>
          </a:schemeClr>
        </a:solidFill>
        <a:ln w="12700">
          <a:noFill/>
          <a:prstDash val="solid"/>
        </a:ln>
      </c:spPr>
    </c:plotArea>
    <c:legend>
      <c:legendPos val="b"/>
      <c:layout>
        <c:manualLayout>
          <c:xMode val="edge"/>
          <c:yMode val="edge"/>
          <c:x val="9.2919873779822471E-2"/>
          <c:y val="0.89631629938875079"/>
          <c:w val="0.82598425196850389"/>
          <c:h val="5.3432331025735857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Arial"/>
                <a:cs typeface="Arial"/>
              </a:rPr>
              <a:t>Outras Preparações de Carne - Preço Médio de Importação e de Exportação </a:t>
            </a:r>
            <a:r>
              <a:rPr lang="pt-PT" sz="1200" b="0" i="0" u="none" strike="noStrike" baseline="0">
                <a:solidFill>
                  <a:srgbClr val="008080"/>
                </a:solidFill>
                <a:latin typeface="Arial"/>
                <a:cs typeface="Arial"/>
              </a:rPr>
              <a:t>(€/kg)</a:t>
            </a:r>
          </a:p>
        </c:rich>
      </c:tx>
      <c:layout>
        <c:manualLayout>
          <c:xMode val="edge"/>
          <c:yMode val="edge"/>
          <c:x val="0.13835816502476184"/>
          <c:y val="6.5424447901932194E-4"/>
        </c:manualLayout>
      </c:layout>
      <c:overlay val="0"/>
      <c:spPr>
        <a:noFill/>
        <a:ln w="25400">
          <a:noFill/>
        </a:ln>
      </c:spPr>
    </c:title>
    <c:autoTitleDeleted val="0"/>
    <c:plotArea>
      <c:layout>
        <c:manualLayout>
          <c:layoutTarget val="inner"/>
          <c:xMode val="edge"/>
          <c:yMode val="edge"/>
          <c:x val="0.13190553899960555"/>
          <c:y val="0.13819095477386933"/>
          <c:w val="0.84220667542016181"/>
          <c:h val="0.66582914572864327"/>
        </c:manualLayout>
      </c:layout>
      <c:lineChart>
        <c:grouping val="standard"/>
        <c:varyColors val="0"/>
        <c:ser>
          <c:idx val="1"/>
          <c:order val="0"/>
          <c:tx>
            <c:strRef>
              <c:f>'1'!$B$20</c:f>
              <c:strCache>
                <c:ptCount val="1"/>
                <c:pt idx="0">
                  <c:v>Preço Médio de Importação</c:v>
                </c:pt>
              </c:strCache>
            </c:strRef>
          </c:tx>
          <c:spPr>
            <a:ln w="38100">
              <a:solidFill>
                <a:srgbClr val="F79646">
                  <a:lumMod val="75000"/>
                </a:srgbClr>
              </a:solidFill>
              <a:prstDash val="solid"/>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'1'!$E$20:$Q$20</c:f>
              <c:numCache>
                <c:formatCode>0.0</c:formatCode>
                <c:ptCount val="13"/>
                <c:pt idx="0">
                  <c:v>3.3417082562694826</c:v>
                </c:pt>
                <c:pt idx="1">
                  <c:v>3.42765440061586</c:v>
                </c:pt>
                <c:pt idx="2">
                  <c:v>3.0396794095919852</c:v>
                </c:pt>
                <c:pt idx="3">
                  <c:v>3.4849200123323922</c:v>
                </c:pt>
                <c:pt idx="4">
                  <c:v>3.1512722626165846</c:v>
                </c:pt>
                <c:pt idx="5">
                  <c:v>3.200909781775477</c:v>
                </c:pt>
                <c:pt idx="6">
                  <c:v>3.1916157475243678</c:v>
                </c:pt>
                <c:pt idx="7">
                  <c:v>3.3032685454276547</c:v>
                </c:pt>
                <c:pt idx="8">
                  <c:v>3.4128865354686391</c:v>
                </c:pt>
                <c:pt idx="9">
                  <c:v>3.5626096566328962</c:v>
                </c:pt>
                <c:pt idx="10">
                  <c:v>3.6453275943616035</c:v>
                </c:pt>
                <c:pt idx="11">
                  <c:v>3.6779434964729276</c:v>
                </c:pt>
                <c:pt idx="12">
                  <c:v>4.4276213173270875</c:v>
                </c:pt>
              </c:numCache>
            </c:numRef>
          </c:val>
          <c:smooth val="0"/>
        </c:ser>
        <c:ser>
          <c:idx val="0"/>
          <c:order val="1"/>
          <c:tx>
            <c:strRef>
              <c:f>'1'!$B$21</c:f>
              <c:strCache>
                <c:ptCount val="1"/>
                <c:pt idx="0">
                  <c:v>Preço Médio de Exportação</c:v>
                </c:pt>
              </c:strCache>
            </c:strRef>
          </c:tx>
          <c:spPr>
            <a:ln w="38100">
              <a:solidFill>
                <a:srgbClr val="008080"/>
              </a:solidFill>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'1'!$E$21:$Q$21</c:f>
              <c:numCache>
                <c:formatCode>0.0</c:formatCode>
                <c:ptCount val="13"/>
                <c:pt idx="0">
                  <c:v>2.735252652285411</c:v>
                </c:pt>
                <c:pt idx="1">
                  <c:v>2.6334615697427481</c:v>
                </c:pt>
                <c:pt idx="2">
                  <c:v>2.6247780908834253</c:v>
                </c:pt>
                <c:pt idx="3">
                  <c:v>3.045048336179256</c:v>
                </c:pt>
                <c:pt idx="4">
                  <c:v>2.8969996628609191</c:v>
                </c:pt>
                <c:pt idx="5">
                  <c:v>2.8378763729695904</c:v>
                </c:pt>
                <c:pt idx="6">
                  <c:v>3.1148664808076245</c:v>
                </c:pt>
                <c:pt idx="7">
                  <c:v>2.6468170196739664</c:v>
                </c:pt>
                <c:pt idx="8">
                  <c:v>2.3285195607453919</c:v>
                </c:pt>
                <c:pt idx="9">
                  <c:v>2.285162849375832</c:v>
                </c:pt>
                <c:pt idx="10">
                  <c:v>2.2435289789549633</c:v>
                </c:pt>
                <c:pt idx="11">
                  <c:v>2.2405503933237059</c:v>
                </c:pt>
                <c:pt idx="12">
                  <c:v>2.6527858469365206</c:v>
                </c:pt>
              </c:numCache>
            </c:numRef>
          </c:val>
          <c:smooth val="0"/>
        </c:ser>
        <c:dLbls>
          <c:showLegendKey val="0"/>
          <c:showVal val="0"/>
          <c:showCatName val="0"/>
          <c:showSerName val="0"/>
          <c:showPercent val="0"/>
          <c:showBubbleSize val="0"/>
        </c:dLbls>
        <c:smooth val="0"/>
        <c:axId val="-301625552"/>
        <c:axId val="-301612496"/>
      </c:lineChart>
      <c:catAx>
        <c:axId val="-301625552"/>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301612496"/>
        <c:crosses val="autoZero"/>
        <c:auto val="1"/>
        <c:lblAlgn val="ctr"/>
        <c:lblOffset val="100"/>
        <c:tickLblSkip val="1"/>
        <c:tickMarkSkip val="1"/>
        <c:noMultiLvlLbl val="0"/>
      </c:catAx>
      <c:valAx>
        <c:axId val="-301612496"/>
        <c:scaling>
          <c:orientation val="minMax"/>
        </c:scaling>
        <c:delete val="0"/>
        <c:axPos val="l"/>
        <c:majorGridlines>
          <c:spPr>
            <a:ln w="38100">
              <a:solidFill>
                <a:schemeClr val="bg1"/>
              </a:solidFill>
              <a:prstDash val="solid"/>
            </a:ln>
          </c:spPr>
        </c:majorGridlines>
        <c:numFmt formatCode="0.00" sourceLinked="0"/>
        <c:majorTickMark val="none"/>
        <c:minorTickMark val="none"/>
        <c:tickLblPos val="nextTo"/>
        <c:spPr>
          <a:ln w="3175">
            <a:noFill/>
            <a:prstDash val="solid"/>
          </a:ln>
        </c:spPr>
        <c:txPr>
          <a:bodyPr rot="0" vert="horz"/>
          <a:lstStyle/>
          <a:p>
            <a:pPr>
              <a:defRPr sz="900" b="0" i="0" u="none" strike="noStrike" baseline="0">
                <a:solidFill>
                  <a:srgbClr val="FF6600"/>
                </a:solidFill>
                <a:latin typeface="Arial"/>
                <a:ea typeface="Arial"/>
                <a:cs typeface="Arial"/>
              </a:defRPr>
            </a:pPr>
            <a:endParaRPr lang="pt-PT"/>
          </a:p>
        </c:txPr>
        <c:crossAx val="-301625552"/>
        <c:crosses val="autoZero"/>
        <c:crossBetween val="between"/>
        <c:majorUnit val="1.5"/>
      </c:valAx>
      <c:spPr>
        <a:solidFill>
          <a:schemeClr val="bg1">
            <a:lumMod val="95000"/>
          </a:schemeClr>
        </a:solidFill>
        <a:ln w="12700">
          <a:noFill/>
          <a:prstDash val="solid"/>
        </a:ln>
      </c:spPr>
    </c:plotArea>
    <c:legend>
      <c:legendPos val="b"/>
      <c:layout>
        <c:manualLayout>
          <c:xMode val="edge"/>
          <c:yMode val="edge"/>
          <c:x val="0.20306486895808801"/>
          <c:y val="0.90398826347023231"/>
          <c:w val="0.69764054648841145"/>
          <c:h val="6.1183336761622735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Arial"/>
                <a:cs typeface="Arial"/>
              </a:rPr>
              <a:t>Total das Preparações de Carne - Destinos das Saídas - UE e PT </a:t>
            </a:r>
            <a:r>
              <a:rPr lang="pt-PT" sz="1200" b="0" i="0" u="none" strike="noStrike" baseline="0">
                <a:solidFill>
                  <a:srgbClr val="008080"/>
                </a:solidFill>
                <a:latin typeface="Arial"/>
                <a:cs typeface="Arial"/>
              </a:rPr>
              <a:t>(t)</a:t>
            </a:r>
          </a:p>
        </c:rich>
      </c:tx>
      <c:layout>
        <c:manualLayout>
          <c:xMode val="edge"/>
          <c:yMode val="edge"/>
          <c:x val="0.13018866312597002"/>
          <c:y val="2.4974150958402926E-4"/>
        </c:manualLayout>
      </c:layout>
      <c:overlay val="0"/>
      <c:spPr>
        <a:noFill/>
        <a:ln w="25400">
          <a:noFill/>
        </a:ln>
      </c:spPr>
    </c:title>
    <c:autoTitleDeleted val="0"/>
    <c:plotArea>
      <c:layout>
        <c:manualLayout>
          <c:layoutTarget val="inner"/>
          <c:xMode val="edge"/>
          <c:yMode val="edge"/>
          <c:x val="9.5246808248185683E-2"/>
          <c:y val="0.13819095477386933"/>
          <c:w val="0.85831126927009338"/>
          <c:h val="0.66582914572864327"/>
        </c:manualLayout>
      </c:layout>
      <c:lineChart>
        <c:grouping val="standard"/>
        <c:varyColors val="0"/>
        <c:ser>
          <c:idx val="1"/>
          <c:order val="0"/>
          <c:tx>
            <c:strRef>
              <c:f>'2'!$D$3</c:f>
              <c:strCache>
                <c:ptCount val="1"/>
                <c:pt idx="0">
                  <c:v>UE</c:v>
                </c:pt>
              </c:strCache>
            </c:strRef>
          </c:tx>
          <c:spPr>
            <a:ln w="38100">
              <a:solidFill>
                <a:srgbClr val="F79646">
                  <a:lumMod val="75000"/>
                </a:srgbClr>
              </a:solidFill>
              <a:prstDash val="solid"/>
            </a:ln>
          </c:spPr>
          <c:marker>
            <c:symbol val="none"/>
          </c:marker>
          <c:cat>
            <c:numRef>
              <c:f>'2'!$E$2:$Q$2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'2'!$E$3:$Q$3</c:f>
              <c:numCache>
                <c:formatCode>#,##0</c:formatCode>
                <c:ptCount val="13"/>
                <c:pt idx="0">
                  <c:v>4354.8140000000003</c:v>
                </c:pt>
                <c:pt idx="1">
                  <c:v>3397.7220000000002</c:v>
                </c:pt>
                <c:pt idx="2">
                  <c:v>4766.6989999999996</c:v>
                </c:pt>
                <c:pt idx="3">
                  <c:v>3565.0990000000002</c:v>
                </c:pt>
                <c:pt idx="4">
                  <c:v>4272.7240000000002</c:v>
                </c:pt>
                <c:pt idx="5">
                  <c:v>12713.897000000001</c:v>
                </c:pt>
                <c:pt idx="6">
                  <c:v>15060.218999999999</c:v>
                </c:pt>
                <c:pt idx="7">
                  <c:v>12643.682000000001</c:v>
                </c:pt>
                <c:pt idx="8">
                  <c:v>8017.3040000000001</c:v>
                </c:pt>
                <c:pt idx="9">
                  <c:v>9687.5570000000007</c:v>
                </c:pt>
                <c:pt idx="10">
                  <c:v>10083.146000000001</c:v>
                </c:pt>
                <c:pt idx="11">
                  <c:v>12744.233</c:v>
                </c:pt>
                <c:pt idx="12">
                  <c:v>12185.109</c:v>
                </c:pt>
              </c:numCache>
            </c:numRef>
          </c:val>
          <c:smooth val="0"/>
        </c:ser>
        <c:ser>
          <c:idx val="0"/>
          <c:order val="1"/>
          <c:tx>
            <c:strRef>
              <c:f>'2'!$D$4</c:f>
              <c:strCache>
                <c:ptCount val="1"/>
                <c:pt idx="0">
                  <c:v>PT</c:v>
                </c:pt>
              </c:strCache>
            </c:strRef>
          </c:tx>
          <c:spPr>
            <a:ln w="38100">
              <a:solidFill>
                <a:srgbClr val="008080"/>
              </a:solidFill>
              <a:prstDash val="solid"/>
            </a:ln>
          </c:spPr>
          <c:marker>
            <c:symbol val="none"/>
          </c:marker>
          <c:cat>
            <c:numRef>
              <c:f>'2'!$E$2:$Q$2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'2'!$E$4:$Q$4</c:f>
              <c:numCache>
                <c:formatCode>#,##0</c:formatCode>
                <c:ptCount val="13"/>
                <c:pt idx="0">
                  <c:v>27702.082999999999</c:v>
                </c:pt>
                <c:pt idx="1">
                  <c:v>38117.822999999997</c:v>
                </c:pt>
                <c:pt idx="2">
                  <c:v>36203.959000000003</c:v>
                </c:pt>
                <c:pt idx="3">
                  <c:v>40155.114999999998</c:v>
                </c:pt>
                <c:pt idx="4">
                  <c:v>40172.141000000003</c:v>
                </c:pt>
                <c:pt idx="5">
                  <c:v>34041.139000000003</c:v>
                </c:pt>
                <c:pt idx="6">
                  <c:v>24727.587</c:v>
                </c:pt>
                <c:pt idx="7">
                  <c:v>23409.378000000001</c:v>
                </c:pt>
                <c:pt idx="8">
                  <c:v>17021.328000000001</c:v>
                </c:pt>
                <c:pt idx="9">
                  <c:v>17346.587</c:v>
                </c:pt>
                <c:pt idx="10">
                  <c:v>15113.793</c:v>
                </c:pt>
                <c:pt idx="11">
                  <c:v>13120.773999999999</c:v>
                </c:pt>
                <c:pt idx="12">
                  <c:v>14986.544</c:v>
                </c:pt>
              </c:numCache>
            </c:numRef>
          </c:val>
          <c:smooth val="0"/>
        </c:ser>
        <c:dLbls>
          <c:showLegendKey val="0"/>
          <c:showVal val="0"/>
          <c:showCatName val="0"/>
          <c:showSerName val="0"/>
          <c:showPercent val="0"/>
          <c:showBubbleSize val="0"/>
        </c:dLbls>
        <c:smooth val="0"/>
        <c:axId val="-301621200"/>
        <c:axId val="-301636976"/>
      </c:lineChart>
      <c:catAx>
        <c:axId val="-30162120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301636976"/>
        <c:crosses val="autoZero"/>
        <c:auto val="1"/>
        <c:lblAlgn val="ctr"/>
        <c:lblOffset val="100"/>
        <c:tickLblSkip val="1"/>
        <c:tickMarkSkip val="1"/>
        <c:noMultiLvlLbl val="0"/>
      </c:catAx>
      <c:valAx>
        <c:axId val="-301636976"/>
        <c:scaling>
          <c:orientation val="minMax"/>
          <c:max val="50000"/>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rgbClr val="FF6600"/>
                </a:solidFill>
                <a:latin typeface="Arial"/>
                <a:ea typeface="Arial"/>
                <a:cs typeface="Arial"/>
              </a:defRPr>
            </a:pPr>
            <a:endParaRPr lang="pt-PT"/>
          </a:p>
        </c:txPr>
        <c:crossAx val="-301621200"/>
        <c:crosses val="autoZero"/>
        <c:crossBetween val="between"/>
        <c:majorUnit val="10000"/>
      </c:valAx>
      <c:spPr>
        <a:solidFill>
          <a:schemeClr val="bg1">
            <a:lumMod val="95000"/>
          </a:schemeClr>
        </a:solidFill>
        <a:ln w="12700">
          <a:noFill/>
          <a:prstDash val="solid"/>
        </a:ln>
      </c:spPr>
    </c:plotArea>
    <c:legend>
      <c:legendPos val="b"/>
      <c:layout>
        <c:manualLayout>
          <c:xMode val="edge"/>
          <c:yMode val="edge"/>
          <c:x val="0.1929201254906428"/>
          <c:y val="0.8963165513401733"/>
          <c:w val="0.60931763276425888"/>
          <c:h val="8.418006840054082E-2"/>
        </c:manualLayout>
      </c:layout>
      <c:overlay val="1"/>
      <c:spPr>
        <a:solidFill>
          <a:srgbClr val="FFFFFF"/>
        </a:solidFill>
        <a:ln w="0">
          <a:noFill/>
          <a:prstDash val="solid"/>
        </a:ln>
      </c:spPr>
      <c:txPr>
        <a:bodyPr/>
        <a:lstStyle/>
        <a:p>
          <a:pPr>
            <a:defRPr sz="755"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1" i="0" u="none" strike="noStrike" baseline="0">
                <a:solidFill>
                  <a:srgbClr val="008080"/>
                </a:solidFill>
                <a:latin typeface="Arial"/>
                <a:ea typeface="Arial"/>
                <a:cs typeface="Arial"/>
              </a:defRPr>
            </a:pPr>
            <a:r>
              <a:rPr lang="pt-PT" sz="1100"/>
              <a:t>Preparações de Carne - Peso da Prod. Certificada na Prod. Total (%)</a:t>
            </a:r>
            <a:endParaRPr lang="pt-PT" sz="1100" b="0"/>
          </a:p>
        </c:rich>
      </c:tx>
      <c:layout>
        <c:manualLayout>
          <c:xMode val="edge"/>
          <c:yMode val="edge"/>
          <c:x val="0.15725802850112316"/>
          <c:y val="1.3977883085100441E-2"/>
        </c:manualLayout>
      </c:layout>
      <c:overlay val="0"/>
      <c:spPr>
        <a:noFill/>
        <a:ln w="25400">
          <a:noFill/>
        </a:ln>
      </c:spPr>
    </c:title>
    <c:autoTitleDeleted val="0"/>
    <c:plotArea>
      <c:layout>
        <c:manualLayout>
          <c:layoutTarget val="inner"/>
          <c:xMode val="edge"/>
          <c:yMode val="edge"/>
          <c:x val="8.4577447701049316E-2"/>
          <c:y val="0.13819088618100239"/>
          <c:w val="0.88796067214181196"/>
          <c:h val="0.69726409526816813"/>
        </c:manualLayout>
      </c:layout>
      <c:lineChart>
        <c:grouping val="standard"/>
        <c:varyColors val="0"/>
        <c:ser>
          <c:idx val="0"/>
          <c:order val="0"/>
          <c:tx>
            <c:strRef>
              <c:f>'5'!$B$5</c:f>
              <c:strCache>
                <c:ptCount val="1"/>
                <c:pt idx="0">
                  <c:v>Peso da Prod. Certificada na Prod. Total</c:v>
                </c:pt>
              </c:strCache>
            </c:strRef>
          </c:tx>
          <c:spPr>
            <a:ln w="31750" cmpd="sng">
              <a:solidFill>
                <a:srgbClr val="F79646">
                  <a:lumMod val="75000"/>
                </a:srgbClr>
              </a:solidFill>
              <a:prstDash val="solid"/>
              <a:headEnd type="none"/>
              <a:tailEnd type="none"/>
            </a:ln>
          </c:spPr>
          <c:marker>
            <c:symbol val="none"/>
          </c:marker>
          <c:cat>
            <c:numRef>
              <c:f>'5'!$D$2:$P$2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'5'!$D$5:$P$5</c:f>
              <c:numCache>
                <c:formatCode>0.00</c:formatCode>
                <c:ptCount val="13"/>
                <c:pt idx="0">
                  <c:v>0.38573026150274742</c:v>
                </c:pt>
                <c:pt idx="1">
                  <c:v>0.39460279353031991</c:v>
                </c:pt>
                <c:pt idx="2">
                  <c:v>0.36654859132612216</c:v>
                </c:pt>
                <c:pt idx="3">
                  <c:v>0.4232835691451669</c:v>
                </c:pt>
                <c:pt idx="4">
                  <c:v>0.35215598700710171</c:v>
                </c:pt>
                <c:pt idx="5">
                  <c:v>0.33973756751722645</c:v>
                </c:pt>
                <c:pt idx="6">
                  <c:v>0.30050032770274893</c:v>
                </c:pt>
                <c:pt idx="7">
                  <c:v>0.37301523806083769</c:v>
                </c:pt>
                <c:pt idx="8">
                  <c:v>0.52949772387198046</c:v>
                </c:pt>
                <c:pt idx="9">
                  <c:v>0.57669961227407962</c:v>
                </c:pt>
                <c:pt idx="10">
                  <c:v>0.75726783763731953</c:v>
                </c:pt>
              </c:numCache>
            </c:numRef>
          </c:val>
          <c:smooth val="0"/>
        </c:ser>
        <c:dLbls>
          <c:showLegendKey val="0"/>
          <c:showVal val="0"/>
          <c:showCatName val="0"/>
          <c:showSerName val="0"/>
          <c:showPercent val="0"/>
          <c:showBubbleSize val="0"/>
        </c:dLbls>
        <c:smooth val="0"/>
        <c:axId val="-301640240"/>
        <c:axId val="-301623920"/>
      </c:lineChart>
      <c:catAx>
        <c:axId val="-30164024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301623920"/>
        <c:crosses val="autoZero"/>
        <c:auto val="1"/>
        <c:lblAlgn val="ctr"/>
        <c:lblOffset val="100"/>
        <c:tickLblSkip val="1"/>
        <c:tickMarkSkip val="1"/>
        <c:noMultiLvlLbl val="0"/>
      </c:catAx>
      <c:valAx>
        <c:axId val="-301623920"/>
        <c:scaling>
          <c:orientation val="minMax"/>
        </c:scaling>
        <c:delete val="0"/>
        <c:axPos val="l"/>
        <c:majorGridlines>
          <c:spPr>
            <a:ln w="38100">
              <a:solidFill>
                <a:schemeClr val="bg1"/>
              </a:solidFill>
              <a:prstDash val="solid"/>
            </a:ln>
          </c:spPr>
        </c:majorGridlines>
        <c:numFmt formatCode="#,##0.00" sourceLinked="0"/>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301640240"/>
        <c:crosses val="autoZero"/>
        <c:crossBetween val="between"/>
      </c:valAx>
      <c:spPr>
        <a:solidFill>
          <a:schemeClr val="bg1">
            <a:lumMod val="95000"/>
          </a:schemeClr>
        </a:solid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Calibri"/>
              </a:rPr>
              <a:t>Preparações de Carne - Produção, Importação, Exportação e Consumo Aparente </a:t>
            </a:r>
            <a:r>
              <a:rPr lang="pt-PT" sz="1200" b="0" i="0" u="none" strike="noStrike" baseline="0">
                <a:solidFill>
                  <a:srgbClr val="008080"/>
                </a:solidFill>
                <a:latin typeface="Calibri"/>
              </a:rPr>
              <a:t>(t)</a:t>
            </a:r>
          </a:p>
        </c:rich>
      </c:tx>
      <c:layout>
        <c:manualLayout>
          <c:xMode val="edge"/>
          <c:yMode val="edge"/>
          <c:x val="0.1399660989717493"/>
          <c:y val="5.4707706991171555E-3"/>
        </c:manualLayout>
      </c:layout>
      <c:overlay val="0"/>
      <c:spPr>
        <a:noFill/>
        <a:ln w="25400">
          <a:noFill/>
        </a:ln>
      </c:spPr>
    </c:title>
    <c:autoTitleDeleted val="0"/>
    <c:plotArea>
      <c:layout>
        <c:manualLayout>
          <c:layoutTarget val="inner"/>
          <c:xMode val="edge"/>
          <c:yMode val="edge"/>
          <c:x val="9.5246808248185683E-2"/>
          <c:y val="0.13819095477386933"/>
          <c:w val="0.8541452424317546"/>
          <c:h val="0.66582914572864327"/>
        </c:manualLayout>
      </c:layout>
      <c:barChart>
        <c:barDir val="col"/>
        <c:grouping val="clustered"/>
        <c:varyColors val="0"/>
        <c:ser>
          <c:idx val="0"/>
          <c:order val="1"/>
          <c:tx>
            <c:strRef>
              <c:f>'6'!$B$5</c:f>
              <c:strCache>
                <c:ptCount val="1"/>
                <c:pt idx="0">
                  <c:v>Importação</c:v>
                </c:pt>
              </c:strCache>
            </c:strRef>
          </c:tx>
          <c:spPr>
            <a:ln w="38100">
              <a:noFill/>
              <a:prstDash val="sysDot"/>
            </a:ln>
          </c:spPr>
          <c:invertIfNegative val="0"/>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'6'!$D$5:$P$5</c:f>
              <c:numCache>
                <c:formatCode>#,##0</c:formatCode>
                <c:ptCount val="13"/>
                <c:pt idx="0">
                  <c:v>21841.196</c:v>
                </c:pt>
                <c:pt idx="1">
                  <c:v>21147.665000000001</c:v>
                </c:pt>
                <c:pt idx="2">
                  <c:v>24052.248</c:v>
                </c:pt>
                <c:pt idx="3">
                  <c:v>22211.423999999999</c:v>
                </c:pt>
                <c:pt idx="4">
                  <c:v>23936.370999999999</c:v>
                </c:pt>
                <c:pt idx="5">
                  <c:v>24515.989000000001</c:v>
                </c:pt>
                <c:pt idx="6">
                  <c:v>28742.955999999998</c:v>
                </c:pt>
                <c:pt idx="7">
                  <c:v>30094.762999999999</c:v>
                </c:pt>
                <c:pt idx="8">
                  <c:v>27955.907999999999</c:v>
                </c:pt>
                <c:pt idx="9">
                  <c:v>29711.494999999999</c:v>
                </c:pt>
                <c:pt idx="10">
                  <c:v>30965.826000000001</c:v>
                </c:pt>
                <c:pt idx="11">
                  <c:v>33674.535000000003</c:v>
                </c:pt>
                <c:pt idx="12">
                  <c:v>36836.288</c:v>
                </c:pt>
              </c:numCache>
            </c:numRef>
          </c:val>
        </c:ser>
        <c:ser>
          <c:idx val="2"/>
          <c:order val="2"/>
          <c:tx>
            <c:strRef>
              <c:f>'6'!$B$6</c:f>
              <c:strCache>
                <c:ptCount val="1"/>
                <c:pt idx="0">
                  <c:v>Exportação</c:v>
                </c:pt>
              </c:strCache>
            </c:strRef>
          </c:tx>
          <c:invertIfNegative val="0"/>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'6'!$D$6:$P$6</c:f>
              <c:numCache>
                <c:formatCode>#,##0</c:formatCode>
                <c:ptCount val="13"/>
                <c:pt idx="0">
                  <c:v>5243.2139999999999</c:v>
                </c:pt>
                <c:pt idx="1">
                  <c:v>7746.11</c:v>
                </c:pt>
                <c:pt idx="2">
                  <c:v>7204.5259999999998</c:v>
                </c:pt>
                <c:pt idx="3">
                  <c:v>7040.482</c:v>
                </c:pt>
                <c:pt idx="4">
                  <c:v>8969.5920000000006</c:v>
                </c:pt>
                <c:pt idx="5">
                  <c:v>14163.278</c:v>
                </c:pt>
                <c:pt idx="6">
                  <c:v>15592.102999999999</c:v>
                </c:pt>
                <c:pt idx="7">
                  <c:v>12511.356</c:v>
                </c:pt>
                <c:pt idx="8">
                  <c:v>7787.1009999999997</c:v>
                </c:pt>
                <c:pt idx="9">
                  <c:v>8909.4599999999991</c:v>
                </c:pt>
                <c:pt idx="10">
                  <c:v>9415.902</c:v>
                </c:pt>
                <c:pt idx="11">
                  <c:v>10774.84</c:v>
                </c:pt>
                <c:pt idx="12">
                  <c:v>11666.505999999999</c:v>
                </c:pt>
              </c:numCache>
            </c:numRef>
          </c:val>
        </c:ser>
        <c:dLbls>
          <c:showLegendKey val="0"/>
          <c:showVal val="0"/>
          <c:showCatName val="0"/>
          <c:showSerName val="0"/>
          <c:showPercent val="0"/>
          <c:showBubbleSize val="0"/>
        </c:dLbls>
        <c:gapWidth val="150"/>
        <c:axId val="-301639696"/>
        <c:axId val="-301636432"/>
      </c:barChart>
      <c:lineChart>
        <c:grouping val="standard"/>
        <c:varyColors val="0"/>
        <c:ser>
          <c:idx val="1"/>
          <c:order val="0"/>
          <c:tx>
            <c:strRef>
              <c:f>'6'!$B$4</c:f>
              <c:strCache>
                <c:ptCount val="1"/>
                <c:pt idx="0">
                  <c:v>Produção</c:v>
                </c:pt>
              </c:strCache>
            </c:strRef>
          </c:tx>
          <c:spPr>
            <a:ln w="38100">
              <a:solidFill>
                <a:srgbClr val="F79646">
                  <a:lumMod val="75000"/>
                </a:srgbClr>
              </a:solidFill>
              <a:prstDash val="solid"/>
            </a:ln>
          </c:spPr>
          <c:marker>
            <c:symbol val="none"/>
          </c:marker>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'6'!$D$4:$P$4</c:f>
              <c:numCache>
                <c:formatCode>#,##0</c:formatCode>
                <c:ptCount val="13"/>
                <c:pt idx="0">
                  <c:v>93104.17300000001</c:v>
                </c:pt>
                <c:pt idx="1">
                  <c:v>96906.761999999988</c:v>
                </c:pt>
                <c:pt idx="2">
                  <c:v>106401.31499999999</c:v>
                </c:pt>
                <c:pt idx="3">
                  <c:v>95819.244000000006</c:v>
                </c:pt>
                <c:pt idx="4">
                  <c:v>103391.04200000002</c:v>
                </c:pt>
                <c:pt idx="5">
                  <c:v>112919.352</c:v>
                </c:pt>
                <c:pt idx="6">
                  <c:v>114638.98899999997</c:v>
                </c:pt>
                <c:pt idx="7">
                  <c:v>113078.15700000001</c:v>
                </c:pt>
                <c:pt idx="8">
                  <c:v>115567.23799999995</c:v>
                </c:pt>
                <c:pt idx="9">
                  <c:v>113738.61499999999</c:v>
                </c:pt>
                <c:pt idx="10">
                  <c:v>99761.007999999987</c:v>
                </c:pt>
                <c:pt idx="11">
                  <c:v>114525.69099999999</c:v>
                </c:pt>
                <c:pt idx="12">
                  <c:v>119183.64799999999</c:v>
                </c:pt>
              </c:numCache>
            </c:numRef>
          </c:val>
          <c:smooth val="0"/>
        </c:ser>
        <c:ser>
          <c:idx val="3"/>
          <c:order val="3"/>
          <c:tx>
            <c:strRef>
              <c:f>'6'!$B$8</c:f>
              <c:strCache>
                <c:ptCount val="1"/>
                <c:pt idx="0">
                  <c:v>Consumo Aparente</c:v>
                </c:pt>
              </c:strCache>
            </c:strRef>
          </c:tx>
          <c:spPr>
            <a:ln w="38100">
              <a:solidFill>
                <a:srgbClr val="009999"/>
              </a:solidFill>
              <a:prstDash val="sysDot"/>
            </a:ln>
          </c:spPr>
          <c:marker>
            <c:symbol val="none"/>
          </c:marker>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'6'!$D$8:$P$8</c:f>
              <c:numCache>
                <c:formatCode>#,##0</c:formatCode>
                <c:ptCount val="13"/>
                <c:pt idx="0">
                  <c:v>109702.155</c:v>
                </c:pt>
                <c:pt idx="1">
                  <c:v>110308.317</c:v>
                </c:pt>
                <c:pt idx="2">
                  <c:v>123249.037</c:v>
                </c:pt>
                <c:pt idx="3">
                  <c:v>110990.186</c:v>
                </c:pt>
                <c:pt idx="4">
                  <c:v>118357.82100000001</c:v>
                </c:pt>
                <c:pt idx="5">
                  <c:v>123272.06300000001</c:v>
                </c:pt>
                <c:pt idx="6">
                  <c:v>127789.84199999998</c:v>
                </c:pt>
                <c:pt idx="7">
                  <c:v>130661.56400000001</c:v>
                </c:pt>
                <c:pt idx="8">
                  <c:v>135736.04499999995</c:v>
                </c:pt>
                <c:pt idx="9">
                  <c:v>134540.65</c:v>
                </c:pt>
                <c:pt idx="10">
                  <c:v>121310.93199999999</c:v>
                </c:pt>
                <c:pt idx="11">
                  <c:v>137425.386</c:v>
                </c:pt>
                <c:pt idx="12">
                  <c:v>144353.43</c:v>
                </c:pt>
              </c:numCache>
            </c:numRef>
          </c:val>
          <c:smooth val="0"/>
        </c:ser>
        <c:dLbls>
          <c:showLegendKey val="0"/>
          <c:showVal val="0"/>
          <c:showCatName val="0"/>
          <c:showSerName val="0"/>
          <c:showPercent val="0"/>
          <c:showBubbleSize val="0"/>
        </c:dLbls>
        <c:marker val="1"/>
        <c:smooth val="0"/>
        <c:axId val="-301639696"/>
        <c:axId val="-301636432"/>
      </c:lineChart>
      <c:catAx>
        <c:axId val="-301639696"/>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301636432"/>
        <c:crosses val="autoZero"/>
        <c:auto val="1"/>
        <c:lblAlgn val="ctr"/>
        <c:lblOffset val="100"/>
        <c:tickLblSkip val="1"/>
        <c:tickMarkSkip val="1"/>
        <c:noMultiLvlLbl val="0"/>
      </c:catAx>
      <c:valAx>
        <c:axId val="-301636432"/>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301639696"/>
        <c:crosses val="autoZero"/>
        <c:crossBetween val="between"/>
        <c:majorUnit val="50000"/>
      </c:valAx>
      <c:spPr>
        <a:solidFill>
          <a:sysClr val="window" lastClr="FFFFFF">
            <a:lumMod val="95000"/>
          </a:sysClr>
        </a:solidFill>
        <a:ln w="12700">
          <a:noFill/>
          <a:prstDash val="solid"/>
        </a:ln>
      </c:spPr>
    </c:plotArea>
    <c:legend>
      <c:legendPos val="b"/>
      <c:legendEntry>
        <c:idx val="0"/>
        <c:txPr>
          <a:bodyPr/>
          <a:lstStyle/>
          <a:p>
            <a:pPr>
              <a:defRPr sz="900" b="0" i="0" u="none" strike="noStrike" baseline="0">
                <a:solidFill>
                  <a:srgbClr val="000000"/>
                </a:solidFill>
                <a:latin typeface="Calibri"/>
                <a:ea typeface="Calibri"/>
                <a:cs typeface="Calibri"/>
              </a:defRPr>
            </a:pPr>
            <a:endParaRPr lang="pt-PT"/>
          </a:p>
        </c:txPr>
      </c:legendEntry>
      <c:legendEntry>
        <c:idx val="1"/>
        <c:txPr>
          <a:bodyPr/>
          <a:lstStyle/>
          <a:p>
            <a:pPr>
              <a:defRPr sz="900" b="0" i="0" u="none" strike="noStrike" baseline="0">
                <a:solidFill>
                  <a:srgbClr val="000000"/>
                </a:solidFill>
                <a:latin typeface="Calibri"/>
                <a:ea typeface="Calibri"/>
                <a:cs typeface="Calibri"/>
              </a:defRPr>
            </a:pPr>
            <a:endParaRPr lang="pt-PT"/>
          </a:p>
        </c:txPr>
      </c:legendEntry>
      <c:legendEntry>
        <c:idx val="2"/>
        <c:txPr>
          <a:bodyPr/>
          <a:lstStyle/>
          <a:p>
            <a:pPr>
              <a:defRPr sz="900" b="0" i="0" u="none" strike="noStrike" baseline="0">
                <a:solidFill>
                  <a:srgbClr val="000000"/>
                </a:solidFill>
                <a:latin typeface="Calibri"/>
                <a:ea typeface="Calibri"/>
                <a:cs typeface="Calibri"/>
              </a:defRPr>
            </a:pPr>
            <a:endParaRPr lang="pt-PT"/>
          </a:p>
        </c:txPr>
      </c:legendEntry>
      <c:legendEntry>
        <c:idx val="3"/>
        <c:txPr>
          <a:bodyPr/>
          <a:lstStyle/>
          <a:p>
            <a:pPr>
              <a:defRPr sz="900" b="0" i="0" u="none" strike="noStrike" baseline="0">
                <a:solidFill>
                  <a:srgbClr val="000000"/>
                </a:solidFill>
                <a:latin typeface="Calibri"/>
                <a:ea typeface="Calibri"/>
                <a:cs typeface="Calibri"/>
              </a:defRPr>
            </a:pPr>
            <a:endParaRPr lang="pt-PT"/>
          </a:p>
        </c:txPr>
      </c:legendEntry>
      <c:layout>
        <c:manualLayout>
          <c:xMode val="edge"/>
          <c:yMode val="edge"/>
          <c:x val="9.0855392222729842E-2"/>
          <c:y val="0.8670920225880856"/>
          <c:w val="0.83348723047844264"/>
          <c:h val="0.11215684403085979"/>
        </c:manualLayout>
      </c:layout>
      <c:overlay val="1"/>
      <c:spPr>
        <a:solidFill>
          <a:srgbClr val="FFFFFF"/>
        </a:solidFill>
        <a:ln w="0">
          <a:noFill/>
          <a:prstDash val="solid"/>
        </a:ln>
      </c:spPr>
      <c:txPr>
        <a:bodyPr/>
        <a:lstStyle/>
        <a:p>
          <a:pPr>
            <a:defRPr sz="90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sz="1200" b="1" i="0" u="none" strike="noStrike" baseline="0">
                <a:effectLst/>
              </a:rPr>
              <a:t>Preparações de Carne - Grau de Auto-Aprovisionamento e Grau de Abastecimento do Mercado Interno </a:t>
            </a:r>
            <a:r>
              <a:rPr lang="pt-PT" sz="1200" b="0" i="0" u="none" strike="noStrike" baseline="0">
                <a:effectLst/>
              </a:rPr>
              <a:t>(%)</a:t>
            </a:r>
            <a:endParaRPr lang="pt-PT" b="0"/>
          </a:p>
        </c:rich>
      </c:tx>
      <c:layout>
        <c:manualLayout>
          <c:xMode val="edge"/>
          <c:yMode val="edge"/>
          <c:x val="0.16241264639357028"/>
          <c:y val="1.6406195467013995E-2"/>
        </c:manualLayout>
      </c:layout>
      <c:overlay val="0"/>
      <c:spPr>
        <a:noFill/>
        <a:ln w="25400">
          <a:noFill/>
        </a:ln>
      </c:spPr>
    </c:title>
    <c:autoTitleDeleted val="0"/>
    <c:plotArea>
      <c:layout>
        <c:manualLayout>
          <c:layoutTarget val="inner"/>
          <c:xMode val="edge"/>
          <c:yMode val="edge"/>
          <c:x val="9.5246795893390232E-2"/>
          <c:y val="0.1489285189891647"/>
          <c:w val="0.86536456704844966"/>
          <c:h val="0.65761020329620323"/>
        </c:manualLayout>
      </c:layout>
      <c:lineChart>
        <c:grouping val="standard"/>
        <c:varyColors val="0"/>
        <c:ser>
          <c:idx val="0"/>
          <c:order val="0"/>
          <c:tx>
            <c:strRef>
              <c:f>'6'!$B$9</c:f>
              <c:strCache>
                <c:ptCount val="1"/>
                <c:pt idx="0">
                  <c:v>Grau de Auto-Aprovisionamento</c:v>
                </c:pt>
              </c:strCache>
            </c:strRef>
          </c:tx>
          <c:spPr>
            <a:ln w="38100">
              <a:solidFill>
                <a:srgbClr val="F79646">
                  <a:lumMod val="75000"/>
                </a:srgbClr>
              </a:solidFill>
              <a:prstDash val="solid"/>
            </a:ln>
          </c:spPr>
          <c:marker>
            <c:symbol val="none"/>
          </c:marker>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'6'!$D$9:$P$9</c:f>
              <c:numCache>
                <c:formatCode>#\ ##0.0</c:formatCode>
                <c:ptCount val="13"/>
                <c:pt idx="0">
                  <c:v>84.869958115225728</c:v>
                </c:pt>
                <c:pt idx="1">
                  <c:v>87.850820895037302</c:v>
                </c:pt>
                <c:pt idx="2">
                  <c:v>86.330341875206699</c:v>
                </c:pt>
                <c:pt idx="3">
                  <c:v>86.331276172471689</c:v>
                </c:pt>
                <c:pt idx="4">
                  <c:v>87.35463455346985</c:v>
                </c:pt>
                <c:pt idx="5">
                  <c:v>91.601737856857312</c:v>
                </c:pt>
                <c:pt idx="6">
                  <c:v>89.708999718459623</c:v>
                </c:pt>
                <c:pt idx="7">
                  <c:v>86.542785451427775</c:v>
                </c:pt>
                <c:pt idx="8">
                  <c:v>85.141156131372469</c:v>
                </c:pt>
                <c:pt idx="9">
                  <c:v>84.538475917873143</c:v>
                </c:pt>
                <c:pt idx="10">
                  <c:v>82.235793885418346</c:v>
                </c:pt>
                <c:pt idx="11">
                  <c:v>83.336634033540207</c:v>
                </c:pt>
                <c:pt idx="12">
                  <c:v>82.563779745309816</c:v>
                </c:pt>
              </c:numCache>
            </c:numRef>
          </c:val>
          <c:smooth val="0"/>
        </c:ser>
        <c:ser>
          <c:idx val="2"/>
          <c:order val="1"/>
          <c:tx>
            <c:strRef>
              <c:f>'6'!$B$10</c:f>
              <c:strCache>
                <c:ptCount val="1"/>
                <c:pt idx="0">
                  <c:v>Grau de Abastecimento
do mercado interno</c:v>
                </c:pt>
              </c:strCache>
            </c:strRef>
          </c:tx>
          <c:spPr>
            <a:ln w="41275">
              <a:solidFill>
                <a:srgbClr val="008080"/>
              </a:solidFill>
              <a:prstDash val="sysDot"/>
            </a:ln>
          </c:spPr>
          <c:marker>
            <c:symbol val="none"/>
          </c:marker>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'6'!$D$10:$P$10</c:f>
              <c:numCache>
                <c:formatCode>#\ ##0.0</c:formatCode>
                <c:ptCount val="13"/>
                <c:pt idx="0">
                  <c:v>80.090458569387266</c:v>
                </c:pt>
                <c:pt idx="1">
                  <c:v>80.828585209943853</c:v>
                </c:pt>
                <c:pt idx="2">
                  <c:v>80.484839001216685</c:v>
                </c:pt>
                <c:pt idx="3">
                  <c:v>79.987938753431763</c:v>
                </c:pt>
                <c:pt idx="4">
                  <c:v>79.776265904726316</c:v>
                </c:pt>
                <c:pt idx="5">
                  <c:v>80.112291136070297</c:v>
                </c:pt>
                <c:pt idx="6">
                  <c:v>77.5076363268373</c:v>
                </c:pt>
                <c:pt idx="7">
                  <c:v>76.967394175688881</c:v>
                </c:pt>
                <c:pt idx="8">
                  <c:v>79.404212049938536</c:v>
                </c:pt>
                <c:pt idx="9">
                  <c:v>77.91634349915806</c:v>
                </c:pt>
                <c:pt idx="10">
                  <c:v>74.474002062732481</c:v>
                </c:pt>
                <c:pt idx="11">
                  <c:v>75.496132133840248</c:v>
                </c:pt>
                <c:pt idx="12">
                  <c:v>74.481875491285521</c:v>
                </c:pt>
              </c:numCache>
            </c:numRef>
          </c:val>
          <c:smooth val="0"/>
        </c:ser>
        <c:dLbls>
          <c:showLegendKey val="0"/>
          <c:showVal val="0"/>
          <c:showCatName val="0"/>
          <c:showSerName val="0"/>
          <c:showPercent val="0"/>
          <c:showBubbleSize val="0"/>
        </c:dLbls>
        <c:smooth val="0"/>
        <c:axId val="-301617392"/>
        <c:axId val="-301613584"/>
      </c:lineChart>
      <c:catAx>
        <c:axId val="-301617392"/>
        <c:scaling>
          <c:orientation val="minMax"/>
        </c:scaling>
        <c:delete val="0"/>
        <c:axPos val="b"/>
        <c:numFmt formatCode="General" sourceLinked="1"/>
        <c:majorTickMark val="out"/>
        <c:minorTickMark val="out"/>
        <c:tickLblPos val="low"/>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301613584"/>
        <c:crosses val="autoZero"/>
        <c:auto val="1"/>
        <c:lblAlgn val="ctr"/>
        <c:lblOffset val="100"/>
        <c:tickLblSkip val="1"/>
        <c:tickMarkSkip val="1"/>
        <c:noMultiLvlLbl val="0"/>
      </c:catAx>
      <c:valAx>
        <c:axId val="-301613584"/>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301617392"/>
        <c:crosses val="autoZero"/>
        <c:crossBetween val="between"/>
      </c:valAx>
      <c:spPr>
        <a:solidFill>
          <a:sysClr val="window" lastClr="FFFFFF">
            <a:lumMod val="95000"/>
          </a:sysClr>
        </a:solidFill>
        <a:ln w="12700">
          <a:noFill/>
          <a:prstDash val="solid"/>
        </a:ln>
      </c:spPr>
    </c:plotArea>
    <c:legend>
      <c:legendPos val="b"/>
      <c:layout>
        <c:manualLayout>
          <c:xMode val="edge"/>
          <c:yMode val="edge"/>
          <c:x val="9.0855460372485985E-2"/>
          <c:y val="0.87906098173898473"/>
          <c:w val="0.83348723658265034"/>
          <c:h val="0.10860439858810755"/>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Calibri"/>
              </a:rPr>
              <a:t>Enchidos - Produção, Importação, Exportação e Consumo Aparente </a:t>
            </a:r>
            <a:r>
              <a:rPr lang="pt-PT" sz="1200" b="0" i="0" u="none" strike="noStrike" baseline="0">
                <a:solidFill>
                  <a:srgbClr val="008080"/>
                </a:solidFill>
                <a:latin typeface="Calibri"/>
              </a:rPr>
              <a:t>(t)</a:t>
            </a:r>
          </a:p>
        </c:rich>
      </c:tx>
      <c:layout>
        <c:manualLayout>
          <c:xMode val="edge"/>
          <c:yMode val="edge"/>
          <c:x val="0.1399660989717493"/>
          <c:y val="5.4707706991171555E-3"/>
        </c:manualLayout>
      </c:layout>
      <c:overlay val="0"/>
      <c:spPr>
        <a:noFill/>
        <a:ln w="25400">
          <a:noFill/>
        </a:ln>
      </c:spPr>
    </c:title>
    <c:autoTitleDeleted val="0"/>
    <c:plotArea>
      <c:layout>
        <c:manualLayout>
          <c:layoutTarget val="inner"/>
          <c:xMode val="edge"/>
          <c:yMode val="edge"/>
          <c:x val="9.5246808248185683E-2"/>
          <c:y val="0.13819095477386933"/>
          <c:w val="0.8541452424317546"/>
          <c:h val="0.66582914572864327"/>
        </c:manualLayout>
      </c:layout>
      <c:barChart>
        <c:barDir val="col"/>
        <c:grouping val="clustered"/>
        <c:varyColors val="0"/>
        <c:ser>
          <c:idx val="0"/>
          <c:order val="1"/>
          <c:tx>
            <c:strRef>
              <c:f>'6'!$B$14</c:f>
              <c:strCache>
                <c:ptCount val="1"/>
                <c:pt idx="0">
                  <c:v>Importação</c:v>
                </c:pt>
              </c:strCache>
            </c:strRef>
          </c:tx>
          <c:spPr>
            <a:ln w="38100">
              <a:noFill/>
              <a:prstDash val="sysDot"/>
            </a:ln>
          </c:spPr>
          <c:invertIfNegative val="0"/>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'6'!$D$14:$P$14</c:f>
              <c:numCache>
                <c:formatCode>#,##0</c:formatCode>
                <c:ptCount val="13"/>
                <c:pt idx="0">
                  <c:v>10303.091</c:v>
                </c:pt>
                <c:pt idx="1">
                  <c:v>10558.616</c:v>
                </c:pt>
                <c:pt idx="2">
                  <c:v>9408.1890000000003</c:v>
                </c:pt>
                <c:pt idx="3">
                  <c:v>10258.973</c:v>
                </c:pt>
                <c:pt idx="4">
                  <c:v>8690.1039999999994</c:v>
                </c:pt>
                <c:pt idx="5">
                  <c:v>9140.2189999999991</c:v>
                </c:pt>
                <c:pt idx="6">
                  <c:v>9587.857</c:v>
                </c:pt>
                <c:pt idx="7">
                  <c:v>8349.8119999999999</c:v>
                </c:pt>
                <c:pt idx="8">
                  <c:v>9069.8330000000005</c:v>
                </c:pt>
                <c:pt idx="9">
                  <c:v>9170.6370000000006</c:v>
                </c:pt>
                <c:pt idx="10">
                  <c:v>8756.1980000000003</c:v>
                </c:pt>
                <c:pt idx="11">
                  <c:v>10612.59</c:v>
                </c:pt>
                <c:pt idx="12">
                  <c:v>12714.905000000001</c:v>
                </c:pt>
              </c:numCache>
            </c:numRef>
          </c:val>
        </c:ser>
        <c:ser>
          <c:idx val="2"/>
          <c:order val="2"/>
          <c:tx>
            <c:strRef>
              <c:f>'6'!$B$15</c:f>
              <c:strCache>
                <c:ptCount val="1"/>
                <c:pt idx="0">
                  <c:v>Exportação</c:v>
                </c:pt>
              </c:strCache>
            </c:strRef>
          </c:tx>
          <c:invertIfNegative val="0"/>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'6'!$D$15:$P$15</c:f>
              <c:numCache>
                <c:formatCode>#,##0</c:formatCode>
                <c:ptCount val="13"/>
                <c:pt idx="0">
                  <c:v>26813.683000000001</c:v>
                </c:pt>
                <c:pt idx="1">
                  <c:v>33769.434999999998</c:v>
                </c:pt>
                <c:pt idx="2">
                  <c:v>33766.131999999998</c:v>
                </c:pt>
                <c:pt idx="3">
                  <c:v>36679.732000000004</c:v>
                </c:pt>
                <c:pt idx="4">
                  <c:v>35475.273000000001</c:v>
                </c:pt>
                <c:pt idx="5">
                  <c:v>32591.758000000002</c:v>
                </c:pt>
                <c:pt idx="6">
                  <c:v>24195.703000000001</c:v>
                </c:pt>
                <c:pt idx="7">
                  <c:v>23541.704000000002</c:v>
                </c:pt>
                <c:pt idx="8">
                  <c:v>17251.530999999999</c:v>
                </c:pt>
                <c:pt idx="9">
                  <c:v>18124.684000000001</c:v>
                </c:pt>
                <c:pt idx="10">
                  <c:v>15781.037</c:v>
                </c:pt>
                <c:pt idx="11">
                  <c:v>15090.166999999999</c:v>
                </c:pt>
                <c:pt idx="12">
                  <c:v>15505.147000000001</c:v>
                </c:pt>
              </c:numCache>
            </c:numRef>
          </c:val>
        </c:ser>
        <c:dLbls>
          <c:showLegendKey val="0"/>
          <c:showVal val="0"/>
          <c:showCatName val="0"/>
          <c:showSerName val="0"/>
          <c:showPercent val="0"/>
          <c:showBubbleSize val="0"/>
        </c:dLbls>
        <c:gapWidth val="150"/>
        <c:axId val="-301628272"/>
        <c:axId val="-301629904"/>
      </c:barChart>
      <c:lineChart>
        <c:grouping val="standard"/>
        <c:varyColors val="0"/>
        <c:ser>
          <c:idx val="1"/>
          <c:order val="0"/>
          <c:tx>
            <c:strRef>
              <c:f>'6'!$B$13</c:f>
              <c:strCache>
                <c:ptCount val="1"/>
                <c:pt idx="0">
                  <c:v>Produção</c:v>
                </c:pt>
              </c:strCache>
            </c:strRef>
          </c:tx>
          <c:spPr>
            <a:ln w="38100">
              <a:solidFill>
                <a:srgbClr val="F79646">
                  <a:lumMod val="75000"/>
                </a:srgbClr>
              </a:solidFill>
              <a:prstDash val="solid"/>
            </a:ln>
          </c:spPr>
          <c:marker>
            <c:symbol val="none"/>
          </c:marker>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'6'!$D$13:$P$13</c:f>
              <c:numCache>
                <c:formatCode>#,##0</c:formatCode>
                <c:ptCount val="13"/>
                <c:pt idx="0">
                  <c:v>68850.721999999994</c:v>
                </c:pt>
                <c:pt idx="1">
                  <c:v>78933.463000000003</c:v>
                </c:pt>
                <c:pt idx="2">
                  <c:v>93569.312999999995</c:v>
                </c:pt>
                <c:pt idx="3">
                  <c:v>79534.834000000003</c:v>
                </c:pt>
                <c:pt idx="4">
                  <c:v>77149.123000000007</c:v>
                </c:pt>
                <c:pt idx="5">
                  <c:v>70467.55</c:v>
                </c:pt>
                <c:pt idx="6">
                  <c:v>69157.149999999994</c:v>
                </c:pt>
                <c:pt idx="7">
                  <c:v>70474.398000000001</c:v>
                </c:pt>
                <c:pt idx="8">
                  <c:v>64201.428999999996</c:v>
                </c:pt>
                <c:pt idx="9">
                  <c:v>65412.936000000002</c:v>
                </c:pt>
                <c:pt idx="10">
                  <c:v>64021.235000000001</c:v>
                </c:pt>
                <c:pt idx="11">
                  <c:v>75752.464999999997</c:v>
                </c:pt>
                <c:pt idx="12">
                  <c:v>78023.342000000004</c:v>
                </c:pt>
              </c:numCache>
            </c:numRef>
          </c:val>
          <c:smooth val="0"/>
        </c:ser>
        <c:ser>
          <c:idx val="3"/>
          <c:order val="3"/>
          <c:tx>
            <c:strRef>
              <c:f>'6'!$B$17</c:f>
              <c:strCache>
                <c:ptCount val="1"/>
                <c:pt idx="0">
                  <c:v>Consumo Aparente</c:v>
                </c:pt>
              </c:strCache>
            </c:strRef>
          </c:tx>
          <c:spPr>
            <a:ln w="38100">
              <a:solidFill>
                <a:srgbClr val="009999"/>
              </a:solidFill>
              <a:prstDash val="sysDot"/>
            </a:ln>
          </c:spPr>
          <c:marker>
            <c:symbol val="none"/>
          </c:marker>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'6'!$D$17:$P$17</c:f>
              <c:numCache>
                <c:formatCode>#,##0</c:formatCode>
                <c:ptCount val="13"/>
                <c:pt idx="0">
                  <c:v>52340.12999999999</c:v>
                </c:pt>
                <c:pt idx="1">
                  <c:v>55722.644</c:v>
                </c:pt>
                <c:pt idx="2">
                  <c:v>69211.37</c:v>
                </c:pt>
                <c:pt idx="3">
                  <c:v>53114.074999999997</c:v>
                </c:pt>
                <c:pt idx="4">
                  <c:v>50363.954000000012</c:v>
                </c:pt>
                <c:pt idx="5">
                  <c:v>47016.010999999999</c:v>
                </c:pt>
                <c:pt idx="6">
                  <c:v>54549.303999999996</c:v>
                </c:pt>
                <c:pt idx="7">
                  <c:v>55282.506000000008</c:v>
                </c:pt>
                <c:pt idx="8">
                  <c:v>56019.731</c:v>
                </c:pt>
                <c:pt idx="9">
                  <c:v>56458.889000000003</c:v>
                </c:pt>
                <c:pt idx="10">
                  <c:v>56996.396000000008</c:v>
                </c:pt>
                <c:pt idx="11">
                  <c:v>71274.887999999992</c:v>
                </c:pt>
                <c:pt idx="12">
                  <c:v>75233.100000000006</c:v>
                </c:pt>
              </c:numCache>
            </c:numRef>
          </c:val>
          <c:smooth val="0"/>
        </c:ser>
        <c:dLbls>
          <c:showLegendKey val="0"/>
          <c:showVal val="0"/>
          <c:showCatName val="0"/>
          <c:showSerName val="0"/>
          <c:showPercent val="0"/>
          <c:showBubbleSize val="0"/>
        </c:dLbls>
        <c:marker val="1"/>
        <c:smooth val="0"/>
        <c:axId val="-301628272"/>
        <c:axId val="-301629904"/>
      </c:lineChart>
      <c:catAx>
        <c:axId val="-301628272"/>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301629904"/>
        <c:crosses val="autoZero"/>
        <c:auto val="1"/>
        <c:lblAlgn val="ctr"/>
        <c:lblOffset val="100"/>
        <c:tickLblSkip val="1"/>
        <c:tickMarkSkip val="1"/>
        <c:noMultiLvlLbl val="0"/>
      </c:catAx>
      <c:valAx>
        <c:axId val="-301629904"/>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301628272"/>
        <c:crosses val="autoZero"/>
        <c:crossBetween val="between"/>
        <c:majorUnit val="25000"/>
      </c:valAx>
      <c:spPr>
        <a:solidFill>
          <a:sysClr val="window" lastClr="FFFFFF">
            <a:lumMod val="95000"/>
          </a:sysClr>
        </a:solidFill>
        <a:ln w="12700">
          <a:noFill/>
          <a:prstDash val="solid"/>
        </a:ln>
      </c:spPr>
    </c:plotArea>
    <c:legend>
      <c:legendPos val="b"/>
      <c:legendEntry>
        <c:idx val="0"/>
        <c:txPr>
          <a:bodyPr/>
          <a:lstStyle/>
          <a:p>
            <a:pPr>
              <a:defRPr sz="900" b="0" i="0" u="none" strike="noStrike" baseline="0">
                <a:solidFill>
                  <a:srgbClr val="000000"/>
                </a:solidFill>
                <a:latin typeface="Calibri"/>
                <a:ea typeface="Calibri"/>
                <a:cs typeface="Calibri"/>
              </a:defRPr>
            </a:pPr>
            <a:endParaRPr lang="pt-PT"/>
          </a:p>
        </c:txPr>
      </c:legendEntry>
      <c:legendEntry>
        <c:idx val="1"/>
        <c:txPr>
          <a:bodyPr/>
          <a:lstStyle/>
          <a:p>
            <a:pPr>
              <a:defRPr sz="900" b="0" i="0" u="none" strike="noStrike" baseline="0">
                <a:solidFill>
                  <a:srgbClr val="000000"/>
                </a:solidFill>
                <a:latin typeface="Calibri"/>
                <a:ea typeface="Calibri"/>
                <a:cs typeface="Calibri"/>
              </a:defRPr>
            </a:pPr>
            <a:endParaRPr lang="pt-PT"/>
          </a:p>
        </c:txPr>
      </c:legendEntry>
      <c:legendEntry>
        <c:idx val="2"/>
        <c:txPr>
          <a:bodyPr/>
          <a:lstStyle/>
          <a:p>
            <a:pPr>
              <a:defRPr sz="900" b="0" i="0" u="none" strike="noStrike" baseline="0">
                <a:solidFill>
                  <a:srgbClr val="000000"/>
                </a:solidFill>
                <a:latin typeface="Calibri"/>
                <a:ea typeface="Calibri"/>
                <a:cs typeface="Calibri"/>
              </a:defRPr>
            </a:pPr>
            <a:endParaRPr lang="pt-PT"/>
          </a:p>
        </c:txPr>
      </c:legendEntry>
      <c:legendEntry>
        <c:idx val="3"/>
        <c:txPr>
          <a:bodyPr/>
          <a:lstStyle/>
          <a:p>
            <a:pPr>
              <a:defRPr sz="900" b="0" i="0" u="none" strike="noStrike" baseline="0">
                <a:solidFill>
                  <a:srgbClr val="000000"/>
                </a:solidFill>
                <a:latin typeface="Calibri"/>
                <a:ea typeface="Calibri"/>
                <a:cs typeface="Calibri"/>
              </a:defRPr>
            </a:pPr>
            <a:endParaRPr lang="pt-PT"/>
          </a:p>
        </c:txPr>
      </c:legendEntry>
      <c:layout>
        <c:manualLayout>
          <c:xMode val="edge"/>
          <c:yMode val="edge"/>
          <c:x val="9.0855392222729842E-2"/>
          <c:y val="0.8670920225880856"/>
          <c:w val="0.83348723047844264"/>
          <c:h val="0.11215684403085979"/>
        </c:manualLayout>
      </c:layout>
      <c:overlay val="1"/>
      <c:spPr>
        <a:solidFill>
          <a:srgbClr val="FFFFFF"/>
        </a:solidFill>
        <a:ln w="0">
          <a:noFill/>
          <a:prstDash val="solid"/>
        </a:ln>
      </c:spPr>
      <c:txPr>
        <a:bodyPr/>
        <a:lstStyle/>
        <a:p>
          <a:pPr>
            <a:defRPr sz="90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sz="1200" b="1" i="0" u="none" strike="noStrike" baseline="0">
                <a:effectLst/>
              </a:rPr>
              <a:t>Enchidos - Grau de Auto-Aprovisionamento e Grau de Abastecimento do Mercado Interno </a:t>
            </a:r>
            <a:r>
              <a:rPr lang="pt-PT" sz="1200" b="0" i="0" u="none" strike="noStrike" baseline="0">
                <a:effectLst/>
              </a:rPr>
              <a:t>(%)</a:t>
            </a:r>
            <a:endParaRPr lang="pt-PT" b="0"/>
          </a:p>
        </c:rich>
      </c:tx>
      <c:layout>
        <c:manualLayout>
          <c:xMode val="edge"/>
          <c:yMode val="edge"/>
          <c:x val="0.16241264639357028"/>
          <c:y val="1.6406195467013995E-2"/>
        </c:manualLayout>
      </c:layout>
      <c:overlay val="0"/>
      <c:spPr>
        <a:noFill/>
        <a:ln w="25400">
          <a:noFill/>
        </a:ln>
      </c:spPr>
    </c:title>
    <c:autoTitleDeleted val="0"/>
    <c:plotArea>
      <c:layout>
        <c:manualLayout>
          <c:layoutTarget val="inner"/>
          <c:xMode val="edge"/>
          <c:yMode val="edge"/>
          <c:x val="9.5246795893390232E-2"/>
          <c:y val="0.1489285189891647"/>
          <c:w val="0.86536456704844966"/>
          <c:h val="0.65761020329620323"/>
        </c:manualLayout>
      </c:layout>
      <c:lineChart>
        <c:grouping val="standard"/>
        <c:varyColors val="0"/>
        <c:ser>
          <c:idx val="0"/>
          <c:order val="0"/>
          <c:tx>
            <c:strRef>
              <c:f>'6'!$B$18</c:f>
              <c:strCache>
                <c:ptCount val="1"/>
                <c:pt idx="0">
                  <c:v>Grau de Auto-Aprovisionamento</c:v>
                </c:pt>
              </c:strCache>
            </c:strRef>
          </c:tx>
          <c:spPr>
            <a:ln w="38100">
              <a:solidFill>
                <a:srgbClr val="F79646">
                  <a:lumMod val="75000"/>
                </a:srgbClr>
              </a:solidFill>
              <a:prstDash val="solid"/>
            </a:ln>
          </c:spPr>
          <c:marker>
            <c:symbol val="none"/>
          </c:marker>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'6'!$D$18:$P$18</c:f>
              <c:numCache>
                <c:formatCode>#\ ##0.0</c:formatCode>
                <c:ptCount val="13"/>
                <c:pt idx="0">
                  <c:v>131.54480510461096</c:v>
                </c:pt>
                <c:pt idx="1">
                  <c:v>141.65419537522305</c:v>
                </c:pt>
                <c:pt idx="2">
                  <c:v>135.19355707017505</c:v>
                </c:pt>
                <c:pt idx="3">
                  <c:v>149.74342300040055</c:v>
                </c:pt>
                <c:pt idx="4">
                  <c:v>153.18321313691931</c:v>
                </c:pt>
                <c:pt idx="5">
                  <c:v>149.8798994240494</c:v>
                </c:pt>
                <c:pt idx="6">
                  <c:v>126.77916110533691</c:v>
                </c:pt>
                <c:pt idx="7">
                  <c:v>127.4804691379222</c:v>
                </c:pt>
                <c:pt idx="8">
                  <c:v>114.60502907448806</c:v>
                </c:pt>
                <c:pt idx="9">
                  <c:v>115.85941055269437</c:v>
                </c:pt>
                <c:pt idx="10">
                  <c:v>112.32505823701553</c:v>
                </c:pt>
                <c:pt idx="11">
                  <c:v>106.28212421743828</c:v>
                </c:pt>
                <c:pt idx="12">
                  <c:v>103.70879572953926</c:v>
                </c:pt>
              </c:numCache>
            </c:numRef>
          </c:val>
          <c:smooth val="0"/>
        </c:ser>
        <c:ser>
          <c:idx val="2"/>
          <c:order val="1"/>
          <c:tx>
            <c:strRef>
              <c:f>'6'!$B$19</c:f>
              <c:strCache>
                <c:ptCount val="1"/>
                <c:pt idx="0">
                  <c:v>Grau de Abastecimento
do mercado interno</c:v>
                </c:pt>
              </c:strCache>
            </c:strRef>
          </c:tx>
          <c:spPr>
            <a:ln w="41275">
              <a:solidFill>
                <a:srgbClr val="008080"/>
              </a:solidFill>
              <a:prstDash val="sysDot"/>
            </a:ln>
          </c:spPr>
          <c:marker>
            <c:symbol val="none"/>
          </c:marker>
          <c:cat>
            <c:numRef>
              <c:f>'6'!$D$3:$P$3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'6'!$D$19:$P$19</c:f>
              <c:numCache>
                <c:formatCode>#\ ##0.0</c:formatCode>
                <c:ptCount val="13"/>
                <c:pt idx="0">
                  <c:v>80.315121494730718</c:v>
                </c:pt>
                <c:pt idx="1">
                  <c:v>81.051480615313238</c:v>
                </c:pt>
                <c:pt idx="2">
                  <c:v>86.406584640645022</c:v>
                </c:pt>
                <c:pt idx="3">
                  <c:v>80.685019931157612</c:v>
                </c:pt>
                <c:pt idx="4">
                  <c:v>82.745389688823863</c:v>
                </c:pt>
                <c:pt idx="5">
                  <c:v>80.559348176092612</c:v>
                </c:pt>
                <c:pt idx="6">
                  <c:v>82.423502598676592</c:v>
                </c:pt>
                <c:pt idx="7">
                  <c:v>84.896104384269393</c:v>
                </c:pt>
                <c:pt idx="8">
                  <c:v>83.80957416593094</c:v>
                </c:pt>
                <c:pt idx="9">
                  <c:v>83.756965178680716</c:v>
                </c:pt>
                <c:pt idx="10">
                  <c:v>84.637277767527607</c:v>
                </c:pt>
                <c:pt idx="11">
                  <c:v>85.110337879450611</c:v>
                </c:pt>
                <c:pt idx="12">
                  <c:v>83.099320644769392</c:v>
                </c:pt>
              </c:numCache>
            </c:numRef>
          </c:val>
          <c:smooth val="0"/>
        </c:ser>
        <c:dLbls>
          <c:showLegendKey val="0"/>
          <c:showVal val="0"/>
          <c:showCatName val="0"/>
          <c:showSerName val="0"/>
          <c:showPercent val="0"/>
          <c:showBubbleSize val="0"/>
        </c:dLbls>
        <c:smooth val="0"/>
        <c:axId val="-301634800"/>
        <c:axId val="-301629360"/>
      </c:lineChart>
      <c:catAx>
        <c:axId val="-301634800"/>
        <c:scaling>
          <c:orientation val="minMax"/>
        </c:scaling>
        <c:delete val="0"/>
        <c:axPos val="b"/>
        <c:numFmt formatCode="General" sourceLinked="1"/>
        <c:majorTickMark val="out"/>
        <c:minorTickMark val="out"/>
        <c:tickLblPos val="low"/>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301629360"/>
        <c:crosses val="autoZero"/>
        <c:auto val="1"/>
        <c:lblAlgn val="ctr"/>
        <c:lblOffset val="100"/>
        <c:tickLblSkip val="1"/>
        <c:tickMarkSkip val="1"/>
        <c:noMultiLvlLbl val="0"/>
      </c:catAx>
      <c:valAx>
        <c:axId val="-301629360"/>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301634800"/>
        <c:crosses val="autoZero"/>
        <c:crossBetween val="between"/>
      </c:valAx>
      <c:spPr>
        <a:solidFill>
          <a:sysClr val="window" lastClr="FFFFFF">
            <a:lumMod val="95000"/>
          </a:sysClr>
        </a:solidFill>
        <a:ln w="12700">
          <a:noFill/>
          <a:prstDash val="solid"/>
        </a:ln>
      </c:spPr>
    </c:plotArea>
    <c:legend>
      <c:legendPos val="b"/>
      <c:layout>
        <c:manualLayout>
          <c:xMode val="edge"/>
          <c:yMode val="edge"/>
          <c:x val="9.0855460372485985E-2"/>
          <c:y val="0.87906098173898473"/>
          <c:w val="0.83348723658265034"/>
          <c:h val="0.10860439858810755"/>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ine.pt/" TargetMode="External"/><Relationship Id="rId5" Type="http://schemas.openxmlformats.org/officeDocument/2006/relationships/image" Target="../media/image3.png"/><Relationship Id="rId4" Type="http://schemas.openxmlformats.org/officeDocument/2006/relationships/hyperlink" Target="http://www.gpp.pt"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398317</xdr:colOff>
      <xdr:row>8</xdr:row>
      <xdr:rowOff>62345</xdr:rowOff>
    </xdr:from>
    <xdr:to>
      <xdr:col>0</xdr:col>
      <xdr:colOff>2214126</xdr:colOff>
      <xdr:row>9</xdr:row>
      <xdr:rowOff>129886</xdr:rowOff>
    </xdr:to>
    <xdr:pic>
      <xdr:nvPicPr>
        <xdr:cNvPr id="1029" name="Imagem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8317" y="2322368"/>
          <a:ext cx="1815809" cy="34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207817</xdr:colOff>
      <xdr:row>2</xdr:row>
      <xdr:rowOff>25978</xdr:rowOff>
    </xdr:from>
    <xdr:to>
      <xdr:col>0</xdr:col>
      <xdr:colOff>2199408</xdr:colOff>
      <xdr:row>8</xdr:row>
      <xdr:rowOff>86591</xdr:rowOff>
    </xdr:to>
    <xdr:pic>
      <xdr:nvPicPr>
        <xdr:cNvPr id="7" name="Imagem 6" descr="Resultado de imagem para conservas de carne e enchido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817" y="623455"/>
          <a:ext cx="1991591" cy="1723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34636</xdr:colOff>
      <xdr:row>0</xdr:row>
      <xdr:rowOff>86591</xdr:rowOff>
    </xdr:from>
    <xdr:to>
      <xdr:col>0</xdr:col>
      <xdr:colOff>2418379</xdr:colOff>
      <xdr:row>1</xdr:row>
      <xdr:rowOff>77128</xdr:rowOff>
    </xdr:to>
    <xdr:pic>
      <xdr:nvPicPr>
        <xdr:cNvPr id="6" name="Imagem 5">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34636" y="86591"/>
          <a:ext cx="2383743" cy="310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872288</xdr:colOff>
      <xdr:row>32</xdr:row>
      <xdr:rowOff>118533</xdr:rowOff>
    </xdr:from>
    <xdr:to>
      <xdr:col>7</xdr:col>
      <xdr:colOff>761999</xdr:colOff>
      <xdr:row>53</xdr:row>
      <xdr:rowOff>47625</xdr:rowOff>
    </xdr:to>
    <xdr:graphicFrame macro="">
      <xdr:nvGraphicFramePr>
        <xdr:cNvPr id="205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802105</xdr:colOff>
      <xdr:row>32</xdr:row>
      <xdr:rowOff>130343</xdr:rowOff>
    </xdr:from>
    <xdr:to>
      <xdr:col>16</xdr:col>
      <xdr:colOff>370974</xdr:colOff>
      <xdr:row>53</xdr:row>
      <xdr:rowOff>72190</xdr:rowOff>
    </xdr:to>
    <xdr:graphicFrame macro="">
      <xdr:nvGraphicFramePr>
        <xdr:cNvPr id="205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441157</xdr:colOff>
      <xdr:row>11</xdr:row>
      <xdr:rowOff>48125</xdr:rowOff>
    </xdr:from>
    <xdr:to>
      <xdr:col>12</xdr:col>
      <xdr:colOff>671763</xdr:colOff>
      <xdr:row>30</xdr:row>
      <xdr:rowOff>113297</xdr:rowOff>
    </xdr:to>
    <xdr:graphicFrame macro="">
      <xdr:nvGraphicFramePr>
        <xdr:cNvPr id="307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9</xdr:row>
      <xdr:rowOff>124213</xdr:rowOff>
    </xdr:from>
    <xdr:to>
      <xdr:col>10</xdr:col>
      <xdr:colOff>561975</xdr:colOff>
      <xdr:row>10</xdr:row>
      <xdr:rowOff>155509</xdr:rowOff>
    </xdr:to>
    <xdr:sp macro="" textlink="">
      <xdr:nvSpPr>
        <xdr:cNvPr id="1025" name="Text Box 1"/>
        <xdr:cNvSpPr txBox="1">
          <a:spLocks noChangeArrowheads="1"/>
        </xdr:cNvSpPr>
      </xdr:nvSpPr>
      <xdr:spPr bwMode="auto">
        <a:xfrm>
          <a:off x="203135" y="2709570"/>
          <a:ext cx="11098763" cy="3423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pt-PT" sz="900" b="0" i="0" u="none" strike="noStrike" baseline="30000">
              <a:solidFill>
                <a:srgbClr val="000000"/>
              </a:solidFill>
              <a:latin typeface="Arial"/>
              <a:cs typeface="Arial"/>
            </a:rPr>
            <a:t>a) </a:t>
          </a:r>
          <a:r>
            <a:rPr lang="pt-PT" sz="900" b="0" i="0" u="none" strike="noStrike" baseline="0">
              <a:solidFill>
                <a:srgbClr val="000000"/>
              </a:solidFill>
              <a:latin typeface="Arial"/>
              <a:cs typeface="Arial"/>
            </a:rPr>
            <a:t>Produtos à base de carne - CAE rev 2 - 15130; CAE rev. 3 - 10130, que corresponde à fabricação de produtos à base de carne, tendo sido excluídas as farinhas de carne</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1057</xdr:colOff>
      <xdr:row>6</xdr:row>
      <xdr:rowOff>0</xdr:rowOff>
    </xdr:from>
    <xdr:ext cx="14075890" cy="1323474"/>
    <xdr:sp macro="" textlink="">
      <xdr:nvSpPr>
        <xdr:cNvPr id="2" name="Text Box 1"/>
        <xdr:cNvSpPr txBox="1">
          <a:spLocks noChangeArrowheads="1"/>
        </xdr:cNvSpPr>
      </xdr:nvSpPr>
      <xdr:spPr bwMode="auto">
        <a:xfrm>
          <a:off x="151452" y="1654342"/>
          <a:ext cx="14075890" cy="13234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noAutofit/>
        </a:bodyPr>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pt-PT" sz="1000" b="0" i="0" u="none" strike="noStrike" baseline="0">
              <a:solidFill>
                <a:srgbClr val="000000"/>
              </a:solidFill>
              <a:latin typeface="+mn-lt"/>
              <a:cs typeface="Arial"/>
            </a:rPr>
            <a:t>As preparações de carne certificadas são as seguintes: Alheira de Barroso Montalegre IGP, Alheira de Mirandela IG, Alheira de Vinhais IGP, Bucho de Vinhais IGP, Cacholeira Branca de Portalegre IGP, Chouriça de Carne de Barroso Montalegre IGP, Chouriça de Vinhais IGP, Chouriça Doce de Vinhais IGP, Chouriço Azedo de Vinhais IGP,  Chouriça de Carne de Melgaço IG, Chouriça de Sangue de Melgaço IG, Chouriço de Abóbora de Barroso Montalegre IGP, Chouriço de Carne de Estremoz e Borba, Chouriço de Portalegre IGP, Chouriço Grosso de Estremoz e Borba IGP, Chouriço Mouro de Portalegre IGP, Farinheira de Estremoz e Borba IGP, Farinheira de Portalegre IGP, Linguiça de Portalegre IGP, Linguiça do Baixo Alentejo IGP, Lombo Branco de Portalegre IGP, Lombo Enguitado de Portalegre IGP, Morcela de Assar de Portalegre IGP, Morcela de Cozer de Portalegre IGP, Morcela de Estremoz e Borba IGP, Paia de Lombo de Estremoz e Borba IGP, Paia de Toucinho de Estremoz e Borba IGP, Painho de Portalegre IGP, Paio de Beja IGP, Paio de Estremoz e Borba IGP, </a:t>
          </a:r>
          <a:r>
            <a:rPr lang="pt-PT" sz="1000" b="0" i="0" baseline="0">
              <a:effectLst/>
              <a:latin typeface="+mn-lt"/>
              <a:ea typeface="+mn-ea"/>
              <a:cs typeface="+mn-cs"/>
            </a:rPr>
            <a:t>Presunto e Paleta de Barrancos DOP, Presunto de Barroso IGP, Presunto de Melgaço IG, Presunto de Vinhais ou Presunto Bísaro de Vinhais IGP, Presunto e Paleta do Alentejo DOP, Presunto e Paleta de Campo Maior e Elvas IGP, Presunto e Paleta de Santana da Serra IGP, Salpicão de Barroso Montalegre IGP, Salpicão de Melgaço IG, Salpicão de Vinhais IGP e Sangueira de Barroso Montalegre IGP</a:t>
          </a:r>
          <a:endParaRPr lang="pt-PT" sz="1050">
            <a:effectLst/>
          </a:endParaRPr>
        </a:p>
        <a:p>
          <a:pPr algn="just" rtl="0">
            <a:defRPr sz="1000"/>
          </a:pPr>
          <a:endParaRPr lang="pt-PT" sz="1050">
            <a:latin typeface="+mn-lt"/>
          </a:endParaRPr>
        </a:p>
      </xdr:txBody>
    </xdr:sp>
    <xdr:clientData/>
  </xdr:oneCellAnchor>
  <xdr:twoCellAnchor>
    <xdr:from>
      <xdr:col>5</xdr:col>
      <xdr:colOff>30080</xdr:colOff>
      <xdr:row>14</xdr:row>
      <xdr:rowOff>123770</xdr:rowOff>
    </xdr:from>
    <xdr:to>
      <xdr:col>11</xdr:col>
      <xdr:colOff>290763</xdr:colOff>
      <xdr:row>35</xdr:row>
      <xdr:rowOff>120316</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666750</xdr:colOff>
      <xdr:row>26</xdr:row>
      <xdr:rowOff>85724</xdr:rowOff>
    </xdr:from>
    <xdr:to>
      <xdr:col>6</xdr:col>
      <xdr:colOff>762000</xdr:colOff>
      <xdr:row>47</xdr:row>
      <xdr:rowOff>123825</xdr:rowOff>
    </xdr:to>
    <xdr:graphicFrame macro="">
      <xdr:nvGraphicFramePr>
        <xdr:cNvPr id="614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485775</xdr:colOff>
      <xdr:row>26</xdr:row>
      <xdr:rowOff>85724</xdr:rowOff>
    </xdr:from>
    <xdr:to>
      <xdr:col>15</xdr:col>
      <xdr:colOff>222558</xdr:colOff>
      <xdr:row>48</xdr:row>
      <xdr:rowOff>57150</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704850</xdr:colOff>
      <xdr:row>50</xdr:row>
      <xdr:rowOff>28575</xdr:rowOff>
    </xdr:from>
    <xdr:to>
      <xdr:col>6</xdr:col>
      <xdr:colOff>762000</xdr:colOff>
      <xdr:row>71</xdr:row>
      <xdr:rowOff>66676</xdr:rowOff>
    </xdr:to>
    <xdr:graphicFrame macro="">
      <xdr:nvGraphicFramePr>
        <xdr:cNvPr id="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495300</xdr:colOff>
      <xdr:row>50</xdr:row>
      <xdr:rowOff>76200</xdr:rowOff>
    </xdr:from>
    <xdr:to>
      <xdr:col>15</xdr:col>
      <xdr:colOff>232083</xdr:colOff>
      <xdr:row>72</xdr:row>
      <xdr:rowOff>47626</xdr:rowOff>
    </xdr:to>
    <xdr:graphicFrame macro="">
      <xdr:nvGraphicFramePr>
        <xdr:cNvPr id="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B12"/>
  <sheetViews>
    <sheetView showGridLines="0" tabSelected="1" zoomScale="110" zoomScaleNormal="110" workbookViewId="0">
      <selection activeCell="B1" sqref="B1"/>
    </sheetView>
  </sheetViews>
  <sheetFormatPr defaultRowHeight="12.75" x14ac:dyDescent="0.2"/>
  <cols>
    <col min="1" max="1" width="36.5703125" customWidth="1"/>
    <col min="2" max="2" width="45.5703125" customWidth="1"/>
  </cols>
  <sheetData>
    <row r="1" spans="1:2" ht="26.1" customHeight="1" x14ac:dyDescent="0.2">
      <c r="B1" s="54" t="s">
        <v>55</v>
      </c>
    </row>
    <row r="2" spans="1:2" ht="21.95" customHeight="1" x14ac:dyDescent="0.2">
      <c r="A2" s="71" t="s">
        <v>90</v>
      </c>
      <c r="B2" s="55" t="s">
        <v>69</v>
      </c>
    </row>
    <row r="3" spans="1:2" ht="21.95" customHeight="1" x14ac:dyDescent="0.2">
      <c r="A3" s="70"/>
      <c r="B3" s="55" t="s">
        <v>70</v>
      </c>
    </row>
    <row r="4" spans="1:2" ht="21.95" customHeight="1" x14ac:dyDescent="0.2">
      <c r="B4" s="56" t="s">
        <v>0</v>
      </c>
    </row>
    <row r="5" spans="1:2" ht="21.95" customHeight="1" x14ac:dyDescent="0.2">
      <c r="A5" s="59"/>
      <c r="B5" s="56" t="s">
        <v>57</v>
      </c>
    </row>
    <row r="6" spans="1:2" ht="21.95" customHeight="1" x14ac:dyDescent="0.2">
      <c r="B6" s="56" t="s">
        <v>64</v>
      </c>
    </row>
    <row r="7" spans="1:2" ht="21.95" customHeight="1" x14ac:dyDescent="0.2">
      <c r="B7" s="57" t="s">
        <v>33</v>
      </c>
    </row>
    <row r="8" spans="1:2" ht="21.95" customHeight="1" x14ac:dyDescent="0.2">
      <c r="B8" s="57" t="s">
        <v>52</v>
      </c>
    </row>
    <row r="9" spans="1:2" ht="21.95" customHeight="1" x14ac:dyDescent="0.2">
      <c r="A9" s="58" t="s">
        <v>56</v>
      </c>
      <c r="B9" s="56" t="s">
        <v>47</v>
      </c>
    </row>
    <row r="10" spans="1:2" ht="19.899999999999999" customHeight="1" x14ac:dyDescent="0.2">
      <c r="B10" s="37"/>
    </row>
    <row r="11" spans="1:2" ht="19.899999999999999" customHeight="1" x14ac:dyDescent="0.2">
      <c r="B11" s="1"/>
    </row>
    <row r="12" spans="1:2" x14ac:dyDescent="0.2">
      <c r="A12" s="61"/>
      <c r="B12" s="62"/>
    </row>
  </sheetData>
  <sheetProtection selectLockedCells="1" selectUnlockedCells="1"/>
  <phoneticPr fontId="9" type="noConversion"/>
  <hyperlinks>
    <hyperlink ref="B4" location="1!A1" display="1. Comércio Internacional"/>
    <hyperlink ref="B5" location="2!A1" display="2. Destinos das Saídas UE/PT"/>
    <hyperlink ref="B7" location="4!A1" display="4. Área de Olival e Produção de Azeite"/>
    <hyperlink ref="B9" location="'6'!A1" display="6. Indicadores de análise do Comércio Internacional"/>
    <hyperlink ref="B8" location="'5'!A1" display="5. Produção de Castanha Certificada"/>
    <hyperlink ref="B6" location="3!A1" display="3. Principais Destinos das Saídas"/>
  </hyperlink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B1:W45"/>
  <sheetViews>
    <sheetView showGridLines="0" zoomScale="95" zoomScaleNormal="95" workbookViewId="0"/>
  </sheetViews>
  <sheetFormatPr defaultRowHeight="12.75" x14ac:dyDescent="0.2"/>
  <cols>
    <col min="1" max="1" width="2.28515625" style="2" customWidth="1"/>
    <col min="2" max="2" width="20.7109375" style="2" customWidth="1"/>
    <col min="3" max="3" width="14.28515625" style="2" customWidth="1"/>
    <col min="4" max="4" width="8.7109375" style="2" customWidth="1"/>
    <col min="5" max="17" width="12.7109375" style="2" customWidth="1"/>
    <col min="18" max="16384" width="9.140625" style="2"/>
  </cols>
  <sheetData>
    <row r="1" spans="2:23" ht="29.85" customHeight="1" x14ac:dyDescent="0.2">
      <c r="B1" s="31" t="s">
        <v>36</v>
      </c>
    </row>
    <row r="2" spans="2:23" ht="21" customHeight="1" x14ac:dyDescent="0.2">
      <c r="B2" s="3" t="s">
        <v>1</v>
      </c>
      <c r="C2" s="3" t="s">
        <v>2</v>
      </c>
      <c r="D2" s="4" t="s">
        <v>3</v>
      </c>
      <c r="E2" s="5">
        <v>2010</v>
      </c>
      <c r="F2" s="5">
        <v>2011</v>
      </c>
      <c r="G2" s="5">
        <v>2012</v>
      </c>
      <c r="H2" s="5">
        <v>2013</v>
      </c>
      <c r="I2" s="5">
        <v>2014</v>
      </c>
      <c r="J2" s="5">
        <v>2015</v>
      </c>
      <c r="K2" s="5">
        <v>2016</v>
      </c>
      <c r="L2" s="5">
        <v>2017</v>
      </c>
      <c r="M2" s="5">
        <v>2018</v>
      </c>
      <c r="N2" s="5">
        <v>2019</v>
      </c>
      <c r="O2" s="5">
        <v>2020</v>
      </c>
      <c r="P2" s="5">
        <v>2021</v>
      </c>
      <c r="Q2" s="5">
        <v>2022</v>
      </c>
      <c r="R2"/>
    </row>
    <row r="3" spans="2:23" ht="15.95" customHeight="1" x14ac:dyDescent="0.2">
      <c r="B3" s="125" t="s">
        <v>39</v>
      </c>
      <c r="C3" s="128" t="s">
        <v>84</v>
      </c>
      <c r="D3" s="81" t="s">
        <v>4</v>
      </c>
      <c r="E3" s="6">
        <v>10303.091</v>
      </c>
      <c r="F3" s="6">
        <v>10558.616</v>
      </c>
      <c r="G3" s="6">
        <v>9408.1890000000003</v>
      </c>
      <c r="H3" s="6">
        <v>10258.973</v>
      </c>
      <c r="I3" s="6">
        <v>8690.1039999999994</v>
      </c>
      <c r="J3" s="6">
        <v>9140.2189999999991</v>
      </c>
      <c r="K3" s="6">
        <v>9587.857</v>
      </c>
      <c r="L3" s="6">
        <v>8349.8119999999999</v>
      </c>
      <c r="M3" s="6">
        <v>9069.8330000000005</v>
      </c>
      <c r="N3" s="6">
        <v>9170.6370000000006</v>
      </c>
      <c r="O3" s="6">
        <v>8756.1980000000003</v>
      </c>
      <c r="P3" s="6">
        <v>10612.59</v>
      </c>
      <c r="Q3" s="6">
        <v>12714.905000000001</v>
      </c>
      <c r="R3" s="23"/>
    </row>
    <row r="4" spans="2:23" ht="15.95" customHeight="1" x14ac:dyDescent="0.2">
      <c r="B4" s="126"/>
      <c r="C4" s="128"/>
      <c r="D4" s="82" t="s">
        <v>5</v>
      </c>
      <c r="E4" s="7">
        <v>26813.683000000001</v>
      </c>
      <c r="F4" s="7">
        <v>33769.434999999998</v>
      </c>
      <c r="G4" s="7">
        <v>33766.131999999998</v>
      </c>
      <c r="H4" s="7">
        <v>36679.732000000004</v>
      </c>
      <c r="I4" s="7">
        <v>35475.273000000001</v>
      </c>
      <c r="J4" s="7">
        <v>32591.758000000002</v>
      </c>
      <c r="K4" s="7">
        <v>24195.703000000001</v>
      </c>
      <c r="L4" s="7">
        <v>23541.704000000002</v>
      </c>
      <c r="M4" s="7">
        <v>17251.530999999999</v>
      </c>
      <c r="N4" s="7">
        <v>18124.684000000001</v>
      </c>
      <c r="O4" s="7">
        <v>15781.037</v>
      </c>
      <c r="P4" s="7">
        <v>15090.166999999999</v>
      </c>
      <c r="Q4" s="7">
        <v>15505.147000000001</v>
      </c>
      <c r="R4" s="23"/>
      <c r="T4" s="13"/>
      <c r="U4" s="13"/>
      <c r="V4" s="13"/>
      <c r="W4" s="13"/>
    </row>
    <row r="5" spans="2:23" ht="15.95" customHeight="1" x14ac:dyDescent="0.2">
      <c r="B5" s="126"/>
      <c r="C5" s="128"/>
      <c r="D5" s="83" t="s">
        <v>6</v>
      </c>
      <c r="E5" s="8">
        <f>E4-E3</f>
        <v>16510.592000000001</v>
      </c>
      <c r="F5" s="8">
        <f t="shared" ref="F5" si="0">F4-F3</f>
        <v>23210.818999999996</v>
      </c>
      <c r="G5" s="8">
        <f t="shared" ref="G5:L5" si="1">G4-G3</f>
        <v>24357.942999999999</v>
      </c>
      <c r="H5" s="8">
        <f t="shared" si="1"/>
        <v>26420.759000000005</v>
      </c>
      <c r="I5" s="8">
        <f t="shared" si="1"/>
        <v>26785.169000000002</v>
      </c>
      <c r="J5" s="8">
        <f t="shared" si="1"/>
        <v>23451.539000000004</v>
      </c>
      <c r="K5" s="8">
        <f t="shared" si="1"/>
        <v>14607.846000000001</v>
      </c>
      <c r="L5" s="8">
        <f t="shared" si="1"/>
        <v>15191.892000000002</v>
      </c>
      <c r="M5" s="8">
        <f t="shared" ref="M5:N5" si="2">M4-M3</f>
        <v>8181.6979999999985</v>
      </c>
      <c r="N5" s="8">
        <f t="shared" si="2"/>
        <v>8954.0470000000005</v>
      </c>
      <c r="O5" s="8">
        <f t="shared" ref="O5:P5" si="3">O4-O3</f>
        <v>7024.8389999999999</v>
      </c>
      <c r="P5" s="8">
        <f t="shared" si="3"/>
        <v>4477.5769999999993</v>
      </c>
      <c r="Q5" s="8">
        <f t="shared" ref="Q5" si="4">Q4-Q3</f>
        <v>2790.2420000000002</v>
      </c>
      <c r="S5" s="23"/>
      <c r="T5" s="13"/>
      <c r="U5" s="13"/>
      <c r="V5" s="13"/>
      <c r="W5" s="13"/>
    </row>
    <row r="6" spans="2:23" ht="15.95" customHeight="1" x14ac:dyDescent="0.2">
      <c r="B6" s="126"/>
      <c r="C6" s="128" t="s">
        <v>85</v>
      </c>
      <c r="D6" s="81" t="s">
        <v>4</v>
      </c>
      <c r="E6" s="7">
        <v>34626.133000000002</v>
      </c>
      <c r="F6" s="7">
        <v>36398.779000000002</v>
      </c>
      <c r="G6" s="7">
        <v>34423.345999999998</v>
      </c>
      <c r="H6" s="7">
        <v>33922.974000000002</v>
      </c>
      <c r="I6" s="7">
        <v>31845.181</v>
      </c>
      <c r="J6" s="7">
        <v>32946.959000000003</v>
      </c>
      <c r="K6" s="7">
        <v>33091.555999999997</v>
      </c>
      <c r="L6" s="7">
        <v>32401.797999999999</v>
      </c>
      <c r="M6" s="7">
        <v>35225.203000000001</v>
      </c>
      <c r="N6" s="7">
        <v>37559.561999999998</v>
      </c>
      <c r="O6" s="7">
        <v>38947.913</v>
      </c>
      <c r="P6" s="7">
        <v>45104.116999999998</v>
      </c>
      <c r="Q6" s="7">
        <v>58542.110999999997</v>
      </c>
      <c r="R6" s="23"/>
      <c r="T6" s="13"/>
      <c r="U6" s="13"/>
      <c r="V6" s="13"/>
      <c r="W6" s="13"/>
    </row>
    <row r="7" spans="2:23" ht="15.95" customHeight="1" x14ac:dyDescent="0.2">
      <c r="B7" s="126"/>
      <c r="C7" s="128"/>
      <c r="D7" s="82" t="s">
        <v>5</v>
      </c>
      <c r="E7" s="7">
        <v>57491.569000000003</v>
      </c>
      <c r="F7" s="7">
        <v>69866.226999999999</v>
      </c>
      <c r="G7" s="7">
        <v>74519.179000000004</v>
      </c>
      <c r="H7" s="7">
        <v>84491.566000000006</v>
      </c>
      <c r="I7" s="7">
        <v>82252.198999999993</v>
      </c>
      <c r="J7" s="7">
        <v>71588.031000000003</v>
      </c>
      <c r="K7" s="7">
        <v>55789.288999999997</v>
      </c>
      <c r="L7" s="7">
        <v>53686.055999999997</v>
      </c>
      <c r="M7" s="7">
        <v>42011.936000000002</v>
      </c>
      <c r="N7" s="7">
        <v>42602.887999999999</v>
      </c>
      <c r="O7" s="7">
        <v>40964.01</v>
      </c>
      <c r="P7" s="7">
        <v>39694.722000000002</v>
      </c>
      <c r="Q7" s="7">
        <v>46201.248</v>
      </c>
      <c r="R7" s="23"/>
      <c r="T7" s="13"/>
      <c r="U7" s="13"/>
      <c r="V7" s="13"/>
      <c r="W7" s="13"/>
    </row>
    <row r="8" spans="2:23" ht="15.95" customHeight="1" x14ac:dyDescent="0.2">
      <c r="B8" s="127"/>
      <c r="C8" s="129"/>
      <c r="D8" s="84" t="s">
        <v>6</v>
      </c>
      <c r="E8" s="77">
        <f>E7-E6</f>
        <v>22865.436000000002</v>
      </c>
      <c r="F8" s="77">
        <f t="shared" ref="F8" si="5">F7-F6</f>
        <v>33467.447999999997</v>
      </c>
      <c r="G8" s="77">
        <f t="shared" ref="G8:L8" si="6">G7-G6</f>
        <v>40095.833000000006</v>
      </c>
      <c r="H8" s="77">
        <f t="shared" si="6"/>
        <v>50568.592000000004</v>
      </c>
      <c r="I8" s="77">
        <f t="shared" si="6"/>
        <v>50407.017999999996</v>
      </c>
      <c r="J8" s="77">
        <f t="shared" si="6"/>
        <v>38641.072</v>
      </c>
      <c r="K8" s="77">
        <f t="shared" si="6"/>
        <v>22697.733</v>
      </c>
      <c r="L8" s="77">
        <f t="shared" si="6"/>
        <v>21284.257999999998</v>
      </c>
      <c r="M8" s="77">
        <f t="shared" ref="M8:N8" si="7">M7-M6</f>
        <v>6786.7330000000002</v>
      </c>
      <c r="N8" s="77">
        <f t="shared" si="7"/>
        <v>5043.3260000000009</v>
      </c>
      <c r="O8" s="77">
        <f t="shared" ref="O8:P8" si="8">O7-O6</f>
        <v>2016.0970000000016</v>
      </c>
      <c r="P8" s="77">
        <f t="shared" si="8"/>
        <v>-5409.3949999999968</v>
      </c>
      <c r="Q8" s="77">
        <f t="shared" ref="Q8" si="9">Q7-Q6</f>
        <v>-12340.862999999998</v>
      </c>
      <c r="R8" s="23"/>
      <c r="S8" s="23"/>
      <c r="U8" s="13"/>
      <c r="V8" s="13"/>
      <c r="W8" s="13"/>
    </row>
    <row r="9" spans="2:23" ht="8.1" customHeight="1" x14ac:dyDescent="0.2">
      <c r="B9" s="85"/>
      <c r="C9" s="85"/>
      <c r="D9" s="86"/>
      <c r="E9" s="42"/>
      <c r="F9" s="42"/>
      <c r="G9" s="42"/>
      <c r="H9" s="42"/>
      <c r="I9" s="42"/>
      <c r="J9" s="42"/>
      <c r="K9" s="42"/>
      <c r="L9" s="42"/>
      <c r="M9" s="42"/>
      <c r="N9" s="42"/>
      <c r="O9" s="42"/>
      <c r="P9" s="42"/>
      <c r="Q9" s="42"/>
      <c r="R9" s="23"/>
      <c r="S9" s="23"/>
      <c r="U9" s="13"/>
      <c r="V9" s="13"/>
      <c r="W9" s="13"/>
    </row>
    <row r="10" spans="2:23" ht="20.100000000000001" customHeight="1" x14ac:dyDescent="0.2">
      <c r="B10" s="87" t="s">
        <v>7</v>
      </c>
      <c r="C10" s="88"/>
      <c r="D10" s="89" t="s">
        <v>8</v>
      </c>
      <c r="E10" s="11">
        <f>E6/E3</f>
        <v>3.3607519335702265</v>
      </c>
      <c r="F10" s="11">
        <f t="shared" ref="F10" si="10">F6/F3</f>
        <v>3.4473058779673398</v>
      </c>
      <c r="G10" s="11">
        <f t="shared" ref="G10:I11" si="11">G6/G3</f>
        <v>3.6588705860394595</v>
      </c>
      <c r="H10" s="11">
        <f t="shared" si="11"/>
        <v>3.3066637371986456</v>
      </c>
      <c r="I10" s="11">
        <f t="shared" si="11"/>
        <v>3.6645339342313972</v>
      </c>
      <c r="J10" s="11">
        <f t="shared" ref="J10:K10" si="12">J6/J3</f>
        <v>3.6046137406554486</v>
      </c>
      <c r="K10" s="11">
        <f t="shared" si="12"/>
        <v>3.4514027482887988</v>
      </c>
      <c r="L10" s="11">
        <f t="shared" ref="L10:M10" si="13">L6/L3</f>
        <v>3.8805422205913138</v>
      </c>
      <c r="M10" s="11">
        <f t="shared" si="13"/>
        <v>3.8837763606011269</v>
      </c>
      <c r="N10" s="11">
        <f t="shared" ref="N10:O10" si="14">N6/N3</f>
        <v>4.0956328333571586</v>
      </c>
      <c r="O10" s="11">
        <f t="shared" si="14"/>
        <v>4.4480393202620592</v>
      </c>
      <c r="P10" s="11">
        <f t="shared" ref="P10:Q10" si="15">P6/P3</f>
        <v>4.2500574317862085</v>
      </c>
      <c r="Q10" s="11">
        <f t="shared" si="15"/>
        <v>4.6042114353194137</v>
      </c>
      <c r="R10" s="23"/>
      <c r="T10" s="13"/>
      <c r="U10" s="13"/>
      <c r="V10" s="13"/>
    </row>
    <row r="11" spans="2:23" ht="20.100000000000001" customHeight="1" x14ac:dyDescent="0.2">
      <c r="B11" s="90" t="s">
        <v>9</v>
      </c>
      <c r="C11" s="91"/>
      <c r="D11" s="92" t="s">
        <v>8</v>
      </c>
      <c r="E11" s="12">
        <f>E7/E4</f>
        <v>2.144113100762771</v>
      </c>
      <c r="F11" s="12">
        <f t="shared" ref="F11" si="16">F7/F4</f>
        <v>2.0689190387698226</v>
      </c>
      <c r="G11" s="12">
        <f t="shared" si="11"/>
        <v>2.2069207986274533</v>
      </c>
      <c r="H11" s="12">
        <f t="shared" si="11"/>
        <v>2.3034946384013928</v>
      </c>
      <c r="I11" s="12">
        <f t="shared" si="11"/>
        <v>2.3185783235551138</v>
      </c>
      <c r="J11" s="12">
        <f t="shared" ref="J11:K11" si="17">J7/J4</f>
        <v>2.1965071966967846</v>
      </c>
      <c r="K11" s="12">
        <f t="shared" si="17"/>
        <v>2.3057519345480473</v>
      </c>
      <c r="L11" s="12">
        <f t="shared" ref="L11:M11" si="18">L7/L4</f>
        <v>2.2804660189423838</v>
      </c>
      <c r="M11" s="12">
        <f t="shared" si="18"/>
        <v>2.4352584127171091</v>
      </c>
      <c r="N11" s="12">
        <f t="shared" ref="N11:O11" si="19">N7/N4</f>
        <v>2.3505451460560636</v>
      </c>
      <c r="O11" s="12">
        <f t="shared" si="19"/>
        <v>2.5957742827673491</v>
      </c>
      <c r="P11" s="12">
        <f t="shared" ref="P11:Q11" si="20">P7/P4</f>
        <v>2.6305024987463694</v>
      </c>
      <c r="Q11" s="12">
        <f t="shared" si="20"/>
        <v>2.9797362127556739</v>
      </c>
      <c r="R11" s="23"/>
      <c r="T11" s="13"/>
      <c r="U11" s="13"/>
      <c r="V11" s="13"/>
    </row>
    <row r="12" spans="2:23" ht="15.95" customHeight="1" x14ac:dyDescent="0.2">
      <c r="B12" s="85"/>
      <c r="C12" s="85"/>
      <c r="D12" s="93"/>
      <c r="E12" s="75"/>
      <c r="F12" s="75"/>
      <c r="G12" s="75"/>
      <c r="H12" s="75"/>
      <c r="I12" s="75"/>
      <c r="J12" s="75"/>
      <c r="K12" s="75"/>
      <c r="L12" s="75"/>
      <c r="M12" s="75"/>
      <c r="N12" s="75"/>
      <c r="O12" s="75"/>
      <c r="P12" s="75"/>
      <c r="Q12" s="75"/>
      <c r="R12" s="23"/>
      <c r="S12" s="23"/>
      <c r="U12" s="13"/>
      <c r="V12" s="13"/>
    </row>
    <row r="13" spans="2:23" ht="15.95" customHeight="1" x14ac:dyDescent="0.2">
      <c r="B13" s="130" t="s">
        <v>83</v>
      </c>
      <c r="C13" s="132" t="s">
        <v>84</v>
      </c>
      <c r="D13" s="81" t="s">
        <v>4</v>
      </c>
      <c r="E13" s="7">
        <v>21841.196</v>
      </c>
      <c r="F13" s="7">
        <v>21147.665000000001</v>
      </c>
      <c r="G13" s="7">
        <v>24052.248</v>
      </c>
      <c r="H13" s="7">
        <v>22211.423999999999</v>
      </c>
      <c r="I13" s="7">
        <v>23936.370999999999</v>
      </c>
      <c r="J13" s="7">
        <v>24515.989000000001</v>
      </c>
      <c r="K13" s="7">
        <v>28742.955999999998</v>
      </c>
      <c r="L13" s="7">
        <v>30094.762999999999</v>
      </c>
      <c r="M13" s="7">
        <v>27955.907999999999</v>
      </c>
      <c r="N13" s="7">
        <v>29711.494999999999</v>
      </c>
      <c r="O13" s="7">
        <v>30965.826000000001</v>
      </c>
      <c r="P13" s="7">
        <v>33674.535000000003</v>
      </c>
      <c r="Q13" s="7">
        <v>36836.288</v>
      </c>
      <c r="R13" s="23"/>
      <c r="S13" s="23"/>
    </row>
    <row r="14" spans="2:23" ht="15.95" customHeight="1" x14ac:dyDescent="0.2">
      <c r="B14" s="126"/>
      <c r="C14" s="128"/>
      <c r="D14" s="82" t="s">
        <v>5</v>
      </c>
      <c r="E14" s="7">
        <v>5243.2139999999999</v>
      </c>
      <c r="F14" s="7">
        <v>7746.11</v>
      </c>
      <c r="G14" s="7">
        <v>7204.5259999999998</v>
      </c>
      <c r="H14" s="7">
        <v>7040.482</v>
      </c>
      <c r="I14" s="7">
        <v>8969.5920000000006</v>
      </c>
      <c r="J14" s="7">
        <v>14163.278</v>
      </c>
      <c r="K14" s="7">
        <v>15592.102999999999</v>
      </c>
      <c r="L14" s="7">
        <v>12511.356</v>
      </c>
      <c r="M14" s="7">
        <v>7787.1009999999997</v>
      </c>
      <c r="N14" s="7">
        <v>8909.4599999999991</v>
      </c>
      <c r="O14" s="7">
        <v>9415.902</v>
      </c>
      <c r="P14" s="7">
        <v>10774.84</v>
      </c>
      <c r="Q14" s="7">
        <v>11666.505999999999</v>
      </c>
      <c r="R14" s="23"/>
      <c r="S14" s="23"/>
    </row>
    <row r="15" spans="2:23" ht="15.95" customHeight="1" x14ac:dyDescent="0.2">
      <c r="B15" s="126"/>
      <c r="C15" s="128"/>
      <c r="D15" s="83" t="s">
        <v>6</v>
      </c>
      <c r="E15" s="8">
        <f>E14-E13</f>
        <v>-16597.982</v>
      </c>
      <c r="F15" s="8">
        <f t="shared" ref="F15" si="21">F14-F13</f>
        <v>-13401.555</v>
      </c>
      <c r="G15" s="8">
        <f t="shared" ref="G15:L15" si="22">G14-G13</f>
        <v>-16847.722000000002</v>
      </c>
      <c r="H15" s="8">
        <f t="shared" si="22"/>
        <v>-15170.941999999999</v>
      </c>
      <c r="I15" s="8">
        <f t="shared" si="22"/>
        <v>-14966.778999999999</v>
      </c>
      <c r="J15" s="8">
        <f t="shared" si="22"/>
        <v>-10352.711000000001</v>
      </c>
      <c r="K15" s="8">
        <f t="shared" si="22"/>
        <v>-13150.852999999999</v>
      </c>
      <c r="L15" s="8">
        <f t="shared" si="22"/>
        <v>-17583.406999999999</v>
      </c>
      <c r="M15" s="8">
        <f t="shared" ref="M15:N15" si="23">M14-M13</f>
        <v>-20168.807000000001</v>
      </c>
      <c r="N15" s="8">
        <f t="shared" si="23"/>
        <v>-20802.035</v>
      </c>
      <c r="O15" s="8">
        <f t="shared" ref="O15:P15" si="24">O14-O13</f>
        <v>-21549.923999999999</v>
      </c>
      <c r="P15" s="8">
        <f t="shared" si="24"/>
        <v>-22899.695000000003</v>
      </c>
      <c r="Q15" s="8">
        <f t="shared" ref="Q15" si="25">Q14-Q13</f>
        <v>-25169.781999999999</v>
      </c>
      <c r="R15" s="23"/>
      <c r="S15" s="23"/>
    </row>
    <row r="16" spans="2:23" ht="15.95" customHeight="1" x14ac:dyDescent="0.2">
      <c r="B16" s="126"/>
      <c r="C16" s="133" t="s">
        <v>85</v>
      </c>
      <c r="D16" s="81" t="s">
        <v>4</v>
      </c>
      <c r="E16" s="7">
        <v>72986.904999999999</v>
      </c>
      <c r="F16" s="7">
        <v>72486.887000000002</v>
      </c>
      <c r="G16" s="7">
        <v>73111.123000000007</v>
      </c>
      <c r="H16" s="7">
        <v>77405.035999999993</v>
      </c>
      <c r="I16" s="7">
        <v>75430.021999999997</v>
      </c>
      <c r="J16" s="7">
        <v>78473.468999999997</v>
      </c>
      <c r="K16" s="7">
        <v>91736.471000000005</v>
      </c>
      <c r="L16" s="7">
        <v>99411.084000000003</v>
      </c>
      <c r="M16" s="7">
        <v>95410.342000000004</v>
      </c>
      <c r="N16" s="7">
        <v>105850.459</v>
      </c>
      <c r="O16" s="7">
        <v>112880.58</v>
      </c>
      <c r="P16" s="7">
        <v>123853.037</v>
      </c>
      <c r="Q16" s="7">
        <v>163097.13399999999</v>
      </c>
      <c r="R16" s="23"/>
      <c r="S16" s="23"/>
    </row>
    <row r="17" spans="2:19" ht="15.95" customHeight="1" x14ac:dyDescent="0.2">
      <c r="B17" s="126"/>
      <c r="C17" s="134"/>
      <c r="D17" s="82" t="s">
        <v>5</v>
      </c>
      <c r="E17" s="7">
        <v>14341.514999999999</v>
      </c>
      <c r="F17" s="7">
        <v>20399.082999999999</v>
      </c>
      <c r="G17" s="7">
        <v>18910.281999999999</v>
      </c>
      <c r="H17" s="7">
        <v>21438.608</v>
      </c>
      <c r="I17" s="7">
        <v>25984.904999999999</v>
      </c>
      <c r="J17" s="7">
        <v>40193.631999999998</v>
      </c>
      <c r="K17" s="7">
        <v>48567.319000000003</v>
      </c>
      <c r="L17" s="7">
        <v>33115.269999999997</v>
      </c>
      <c r="M17" s="7">
        <v>18132.417000000001</v>
      </c>
      <c r="N17" s="7">
        <v>20359.566999999999</v>
      </c>
      <c r="O17" s="7">
        <v>21124.848999999998</v>
      </c>
      <c r="P17" s="7">
        <v>24141.572</v>
      </c>
      <c r="Q17" s="7">
        <v>30948.741999999998</v>
      </c>
      <c r="R17" s="23"/>
      <c r="S17" s="23"/>
    </row>
    <row r="18" spans="2:19" ht="15.95" customHeight="1" x14ac:dyDescent="0.2">
      <c r="B18" s="127"/>
      <c r="C18" s="129"/>
      <c r="D18" s="84" t="s">
        <v>6</v>
      </c>
      <c r="E18" s="77">
        <f>E17-E16</f>
        <v>-58645.39</v>
      </c>
      <c r="F18" s="77">
        <f t="shared" ref="F18" si="26">F17-F16</f>
        <v>-52087.804000000004</v>
      </c>
      <c r="G18" s="77">
        <f t="shared" ref="G18:L18" si="27">G17-G16</f>
        <v>-54200.841000000008</v>
      </c>
      <c r="H18" s="77">
        <f t="shared" si="27"/>
        <v>-55966.427999999993</v>
      </c>
      <c r="I18" s="77">
        <f t="shared" si="27"/>
        <v>-49445.116999999998</v>
      </c>
      <c r="J18" s="77">
        <f t="shared" si="27"/>
        <v>-38279.837</v>
      </c>
      <c r="K18" s="77">
        <f t="shared" si="27"/>
        <v>-43169.152000000002</v>
      </c>
      <c r="L18" s="77">
        <f t="shared" si="27"/>
        <v>-66295.814000000013</v>
      </c>
      <c r="M18" s="77">
        <f t="shared" ref="M18:N18" si="28">M17-M16</f>
        <v>-77277.925000000003</v>
      </c>
      <c r="N18" s="77">
        <f t="shared" si="28"/>
        <v>-85490.892000000007</v>
      </c>
      <c r="O18" s="77">
        <f t="shared" ref="O18:P18" si="29">O17-O16</f>
        <v>-91755.731</v>
      </c>
      <c r="P18" s="77">
        <f t="shared" si="29"/>
        <v>-99711.464999999997</v>
      </c>
      <c r="Q18" s="77">
        <f t="shared" ref="Q18" si="30">Q17-Q16</f>
        <v>-132148.39199999999</v>
      </c>
      <c r="R18" s="23"/>
      <c r="S18" s="23"/>
    </row>
    <row r="19" spans="2:19" ht="8.1" customHeight="1" x14ac:dyDescent="0.2">
      <c r="B19" s="85"/>
      <c r="C19" s="85"/>
      <c r="D19" s="86"/>
      <c r="E19" s="42"/>
      <c r="F19" s="42"/>
      <c r="G19" s="42"/>
      <c r="H19" s="42"/>
      <c r="I19" s="42"/>
      <c r="J19" s="42"/>
      <c r="K19" s="42"/>
      <c r="L19" s="42"/>
      <c r="M19" s="42"/>
      <c r="N19" s="42"/>
      <c r="O19" s="42"/>
      <c r="P19" s="42"/>
      <c r="Q19" s="42"/>
      <c r="R19" s="23"/>
      <c r="S19" s="23"/>
    </row>
    <row r="20" spans="2:19" ht="20.100000000000001" customHeight="1" x14ac:dyDescent="0.2">
      <c r="B20" s="87" t="s">
        <v>7</v>
      </c>
      <c r="C20" s="88"/>
      <c r="D20" s="89" t="s">
        <v>8</v>
      </c>
      <c r="E20" s="11">
        <f>E16/E13</f>
        <v>3.3417082562694826</v>
      </c>
      <c r="F20" s="11">
        <f t="shared" ref="F20" si="31">F16/F13</f>
        <v>3.42765440061586</v>
      </c>
      <c r="G20" s="11">
        <f t="shared" ref="G20:I21" si="32">G16/G13</f>
        <v>3.0396794095919852</v>
      </c>
      <c r="H20" s="11">
        <f t="shared" si="32"/>
        <v>3.4849200123323922</v>
      </c>
      <c r="I20" s="11">
        <f t="shared" si="32"/>
        <v>3.1512722626165846</v>
      </c>
      <c r="J20" s="11">
        <f t="shared" ref="J20:K20" si="33">J16/J13</f>
        <v>3.200909781775477</v>
      </c>
      <c r="K20" s="11">
        <f t="shared" si="33"/>
        <v>3.1916157475243678</v>
      </c>
      <c r="L20" s="11">
        <f t="shared" ref="L20:M20" si="34">L16/L13</f>
        <v>3.3032685454276547</v>
      </c>
      <c r="M20" s="11">
        <f t="shared" si="34"/>
        <v>3.4128865354686391</v>
      </c>
      <c r="N20" s="11">
        <f t="shared" ref="N20:O20" si="35">N16/N13</f>
        <v>3.5626096566328962</v>
      </c>
      <c r="O20" s="11">
        <f t="shared" si="35"/>
        <v>3.6453275943616035</v>
      </c>
      <c r="P20" s="11">
        <f t="shared" ref="P20:Q20" si="36">P16/P13</f>
        <v>3.6779434964729276</v>
      </c>
      <c r="Q20" s="11">
        <f t="shared" si="36"/>
        <v>4.4276213173270875</v>
      </c>
      <c r="R20" s="64"/>
    </row>
    <row r="21" spans="2:19" ht="20.100000000000001" customHeight="1" x14ac:dyDescent="0.2">
      <c r="B21" s="90" t="s">
        <v>9</v>
      </c>
      <c r="C21" s="91"/>
      <c r="D21" s="92" t="s">
        <v>8</v>
      </c>
      <c r="E21" s="12">
        <f>E17/E14</f>
        <v>2.735252652285411</v>
      </c>
      <c r="F21" s="12">
        <f t="shared" ref="F21" si="37">F17/F14</f>
        <v>2.6334615697427481</v>
      </c>
      <c r="G21" s="12">
        <f t="shared" si="32"/>
        <v>2.6247780908834253</v>
      </c>
      <c r="H21" s="12">
        <f t="shared" si="32"/>
        <v>3.045048336179256</v>
      </c>
      <c r="I21" s="12">
        <f t="shared" si="32"/>
        <v>2.8969996628609191</v>
      </c>
      <c r="J21" s="12">
        <f t="shared" ref="J21:K21" si="38">J17/J14</f>
        <v>2.8378763729695904</v>
      </c>
      <c r="K21" s="12">
        <f t="shared" si="38"/>
        <v>3.1148664808076245</v>
      </c>
      <c r="L21" s="12">
        <f t="shared" ref="L21:M21" si="39">L17/L14</f>
        <v>2.6468170196739664</v>
      </c>
      <c r="M21" s="12">
        <f t="shared" si="39"/>
        <v>2.3285195607453919</v>
      </c>
      <c r="N21" s="12">
        <f t="shared" ref="N21:O21" si="40">N17/N14</f>
        <v>2.285162849375832</v>
      </c>
      <c r="O21" s="12">
        <f t="shared" si="40"/>
        <v>2.2435289789549633</v>
      </c>
      <c r="P21" s="12">
        <f t="shared" ref="P21:Q21" si="41">P17/P14</f>
        <v>2.2405503933237059</v>
      </c>
      <c r="Q21" s="12">
        <f t="shared" si="41"/>
        <v>2.6527858469365206</v>
      </c>
      <c r="R21" s="64"/>
    </row>
    <row r="22" spans="2:19" ht="15.95" customHeight="1" x14ac:dyDescent="0.2">
      <c r="B22" s="94"/>
      <c r="C22" s="86"/>
      <c r="D22" s="95"/>
      <c r="E22" s="76"/>
      <c r="F22" s="76"/>
      <c r="G22" s="76"/>
      <c r="H22" s="76"/>
      <c r="I22" s="76"/>
      <c r="J22" s="76"/>
      <c r="K22" s="76"/>
      <c r="L22" s="76"/>
      <c r="M22" s="76"/>
      <c r="N22" s="76"/>
      <c r="O22" s="76"/>
      <c r="P22" s="76"/>
      <c r="Q22" s="76"/>
      <c r="R22" s="64"/>
    </row>
    <row r="23" spans="2:19" ht="15.95" customHeight="1" x14ac:dyDescent="0.2">
      <c r="B23" s="131" t="s">
        <v>38</v>
      </c>
      <c r="C23" s="132" t="s">
        <v>84</v>
      </c>
      <c r="D23" s="81" t="s">
        <v>4</v>
      </c>
      <c r="E23" s="6">
        <f>SUM(E3+E13)</f>
        <v>32144.287</v>
      </c>
      <c r="F23" s="6">
        <f t="shared" ref="F23:F24" si="42">SUM(F3+F13)</f>
        <v>31706.281000000003</v>
      </c>
      <c r="G23" s="6">
        <f t="shared" ref="G23:I24" si="43">SUM(G3+G13)</f>
        <v>33460.436999999998</v>
      </c>
      <c r="H23" s="6">
        <f t="shared" si="43"/>
        <v>32470.396999999997</v>
      </c>
      <c r="I23" s="6">
        <f t="shared" si="43"/>
        <v>32626.474999999999</v>
      </c>
      <c r="J23" s="6">
        <f t="shared" ref="J23:K23" si="44">SUM(J3+J13)</f>
        <v>33656.207999999999</v>
      </c>
      <c r="K23" s="6">
        <f t="shared" si="44"/>
        <v>38330.812999999995</v>
      </c>
      <c r="L23" s="6">
        <f t="shared" ref="L23:M23" si="45">SUM(L3+L13)</f>
        <v>38444.574999999997</v>
      </c>
      <c r="M23" s="6">
        <f t="shared" si="45"/>
        <v>37025.741000000002</v>
      </c>
      <c r="N23" s="6">
        <f t="shared" ref="N23:O23" si="46">SUM(N3+N13)</f>
        <v>38882.131999999998</v>
      </c>
      <c r="O23" s="6">
        <f t="shared" si="46"/>
        <v>39722.024000000005</v>
      </c>
      <c r="P23" s="6">
        <f t="shared" ref="P23:Q23" si="47">SUM(P3+P13)</f>
        <v>44287.125</v>
      </c>
      <c r="Q23" s="6">
        <f t="shared" si="47"/>
        <v>49551.192999999999</v>
      </c>
      <c r="R23" s="64"/>
    </row>
    <row r="24" spans="2:19" ht="15.95" customHeight="1" x14ac:dyDescent="0.2">
      <c r="B24" s="126"/>
      <c r="C24" s="128"/>
      <c r="D24" s="82" t="s">
        <v>5</v>
      </c>
      <c r="E24" s="6">
        <f>SUM(E4+E14)</f>
        <v>32056.897000000001</v>
      </c>
      <c r="F24" s="6">
        <f t="shared" si="42"/>
        <v>41515.544999999998</v>
      </c>
      <c r="G24" s="6">
        <f t="shared" si="43"/>
        <v>40970.657999999996</v>
      </c>
      <c r="H24" s="6">
        <f t="shared" si="43"/>
        <v>43720.214000000007</v>
      </c>
      <c r="I24" s="6">
        <f t="shared" si="43"/>
        <v>44444.865000000005</v>
      </c>
      <c r="J24" s="6">
        <f t="shared" ref="J24:K24" si="48">SUM(J4+J14)</f>
        <v>46755.036</v>
      </c>
      <c r="K24" s="6">
        <f t="shared" si="48"/>
        <v>39787.805999999997</v>
      </c>
      <c r="L24" s="6">
        <f t="shared" ref="L24:M24" si="49">SUM(L4+L14)</f>
        <v>36053.06</v>
      </c>
      <c r="M24" s="6">
        <f t="shared" si="49"/>
        <v>25038.631999999998</v>
      </c>
      <c r="N24" s="6">
        <f t="shared" ref="N24:O24" si="50">SUM(N4+N14)</f>
        <v>27034.144</v>
      </c>
      <c r="O24" s="6">
        <f t="shared" si="50"/>
        <v>25196.938999999998</v>
      </c>
      <c r="P24" s="6">
        <f t="shared" ref="P24:Q24" si="51">SUM(P4+P14)</f>
        <v>25865.006999999998</v>
      </c>
      <c r="Q24" s="6">
        <f t="shared" si="51"/>
        <v>27171.652999999998</v>
      </c>
      <c r="R24" s="64"/>
    </row>
    <row r="25" spans="2:19" ht="15.95" customHeight="1" x14ac:dyDescent="0.2">
      <c r="B25" s="126"/>
      <c r="C25" s="128"/>
      <c r="D25" s="83" t="s">
        <v>6</v>
      </c>
      <c r="E25" s="8">
        <f>E24-E23</f>
        <v>-87.389999999999418</v>
      </c>
      <c r="F25" s="8">
        <f t="shared" ref="F25" si="52">F24-F23</f>
        <v>9809.2639999999956</v>
      </c>
      <c r="G25" s="8">
        <f t="shared" ref="G25:L25" si="53">G24-G23</f>
        <v>7510.2209999999977</v>
      </c>
      <c r="H25" s="8">
        <f t="shared" si="53"/>
        <v>11249.81700000001</v>
      </c>
      <c r="I25" s="8">
        <f t="shared" si="53"/>
        <v>11818.390000000007</v>
      </c>
      <c r="J25" s="8">
        <f t="shared" si="53"/>
        <v>13098.828000000001</v>
      </c>
      <c r="K25" s="8">
        <f t="shared" si="53"/>
        <v>1456.9930000000022</v>
      </c>
      <c r="L25" s="8">
        <f t="shared" si="53"/>
        <v>-2391.5149999999994</v>
      </c>
      <c r="M25" s="8">
        <f t="shared" ref="M25:N25" si="54">M24-M23</f>
        <v>-11987.109000000004</v>
      </c>
      <c r="N25" s="8">
        <f t="shared" si="54"/>
        <v>-11847.987999999998</v>
      </c>
      <c r="O25" s="8">
        <f t="shared" ref="O25:P25" si="55">O24-O23</f>
        <v>-14525.085000000006</v>
      </c>
      <c r="P25" s="8">
        <f t="shared" si="55"/>
        <v>-18422.118000000002</v>
      </c>
      <c r="Q25" s="8">
        <f t="shared" ref="Q25" si="56">Q24-Q23</f>
        <v>-22379.54</v>
      </c>
      <c r="R25" s="64"/>
    </row>
    <row r="26" spans="2:19" ht="15.95" customHeight="1" x14ac:dyDescent="0.2">
      <c r="B26" s="126"/>
      <c r="C26" s="129" t="s">
        <v>85</v>
      </c>
      <c r="D26" s="81" t="s">
        <v>4</v>
      </c>
      <c r="E26" s="6">
        <f>SUM(E6+E16)</f>
        <v>107613.038</v>
      </c>
      <c r="F26" s="6">
        <f t="shared" ref="F26:F27" si="57">SUM(F6+F16)</f>
        <v>108885.666</v>
      </c>
      <c r="G26" s="6">
        <f t="shared" ref="G26:I27" si="58">SUM(G6+G16)</f>
        <v>107534.46900000001</v>
      </c>
      <c r="H26" s="6">
        <f t="shared" si="58"/>
        <v>111328.01</v>
      </c>
      <c r="I26" s="6">
        <f t="shared" si="58"/>
        <v>107275.20299999999</v>
      </c>
      <c r="J26" s="6">
        <f t="shared" ref="J26:K26" si="59">SUM(J6+J16)</f>
        <v>111420.428</v>
      </c>
      <c r="K26" s="6">
        <f t="shared" si="59"/>
        <v>124828.027</v>
      </c>
      <c r="L26" s="6">
        <f t="shared" ref="L26:M26" si="60">SUM(L6+L16)</f>
        <v>131812.88200000001</v>
      </c>
      <c r="M26" s="6">
        <f t="shared" si="60"/>
        <v>130635.54500000001</v>
      </c>
      <c r="N26" s="6">
        <f t="shared" ref="N26:O26" si="61">SUM(N6+N16)</f>
        <v>143410.02100000001</v>
      </c>
      <c r="O26" s="6">
        <f t="shared" si="61"/>
        <v>151828.49300000002</v>
      </c>
      <c r="P26" s="6">
        <f t="shared" ref="P26:Q26" si="62">SUM(P6+P16)</f>
        <v>168957.15399999998</v>
      </c>
      <c r="Q26" s="6">
        <f t="shared" si="62"/>
        <v>221639.245</v>
      </c>
      <c r="R26" s="64"/>
    </row>
    <row r="27" spans="2:19" ht="15.95" customHeight="1" x14ac:dyDescent="0.2">
      <c r="B27" s="126"/>
      <c r="C27" s="129"/>
      <c r="D27" s="82" t="s">
        <v>5</v>
      </c>
      <c r="E27" s="6">
        <f>SUM(E7+E17)</f>
        <v>71833.084000000003</v>
      </c>
      <c r="F27" s="6">
        <f t="shared" si="57"/>
        <v>90265.31</v>
      </c>
      <c r="G27" s="6">
        <f t="shared" si="58"/>
        <v>93429.46100000001</v>
      </c>
      <c r="H27" s="6">
        <f t="shared" si="58"/>
        <v>105930.174</v>
      </c>
      <c r="I27" s="6">
        <f t="shared" si="58"/>
        <v>108237.10399999999</v>
      </c>
      <c r="J27" s="6">
        <f t="shared" ref="J27:K27" si="63">SUM(J7+J17)</f>
        <v>111781.663</v>
      </c>
      <c r="K27" s="6">
        <f t="shared" si="63"/>
        <v>104356.60800000001</v>
      </c>
      <c r="L27" s="6">
        <f t="shared" ref="L27:M27" si="64">SUM(L7+L17)</f>
        <v>86801.326000000001</v>
      </c>
      <c r="M27" s="6">
        <f t="shared" si="64"/>
        <v>60144.353000000003</v>
      </c>
      <c r="N27" s="6">
        <f t="shared" ref="N27:O27" si="65">SUM(N7+N17)</f>
        <v>62962.455000000002</v>
      </c>
      <c r="O27" s="6">
        <f t="shared" si="65"/>
        <v>62088.858999999997</v>
      </c>
      <c r="P27" s="6">
        <f t="shared" ref="P27:Q27" si="66">SUM(P7+P17)</f>
        <v>63836.294000000002</v>
      </c>
      <c r="Q27" s="6">
        <f t="shared" si="66"/>
        <v>77149.989999999991</v>
      </c>
      <c r="R27" s="64"/>
    </row>
    <row r="28" spans="2:19" ht="15.95" customHeight="1" x14ac:dyDescent="0.2">
      <c r="B28" s="127"/>
      <c r="C28" s="129"/>
      <c r="D28" s="96" t="s">
        <v>6</v>
      </c>
      <c r="E28" s="9">
        <f>E27-E26</f>
        <v>-35779.953999999998</v>
      </c>
      <c r="F28" s="9">
        <f t="shared" ref="F28" si="67">F27-F26</f>
        <v>-18620.356</v>
      </c>
      <c r="G28" s="9">
        <f t="shared" ref="G28:L28" si="68">G27-G26</f>
        <v>-14105.008000000002</v>
      </c>
      <c r="H28" s="9">
        <f t="shared" si="68"/>
        <v>-5397.8359999999957</v>
      </c>
      <c r="I28" s="9">
        <f t="shared" si="68"/>
        <v>961.90099999999802</v>
      </c>
      <c r="J28" s="9">
        <f t="shared" si="68"/>
        <v>361.23500000000058</v>
      </c>
      <c r="K28" s="9">
        <f t="shared" si="68"/>
        <v>-20471.418999999994</v>
      </c>
      <c r="L28" s="9">
        <f t="shared" si="68"/>
        <v>-45011.556000000011</v>
      </c>
      <c r="M28" s="9">
        <f t="shared" ref="M28:N28" si="69">M27-M26</f>
        <v>-70491.19200000001</v>
      </c>
      <c r="N28" s="9">
        <f t="shared" si="69"/>
        <v>-80447.566000000006</v>
      </c>
      <c r="O28" s="9">
        <f t="shared" ref="O28:P28" si="70">O27-O26</f>
        <v>-89739.63400000002</v>
      </c>
      <c r="P28" s="9">
        <f t="shared" si="70"/>
        <v>-105120.85999999999</v>
      </c>
      <c r="Q28" s="9">
        <f t="shared" ref="Q28" si="71">Q27-Q26</f>
        <v>-144489.255</v>
      </c>
      <c r="R28" s="64"/>
    </row>
    <row r="29" spans="2:19" ht="13.5" customHeight="1" x14ac:dyDescent="0.2">
      <c r="B29" s="60"/>
      <c r="E29" s="10"/>
      <c r="H29"/>
      <c r="I29"/>
      <c r="J29"/>
      <c r="K29"/>
      <c r="L29"/>
      <c r="M29"/>
      <c r="N29"/>
      <c r="O29"/>
      <c r="P29"/>
      <c r="Q29"/>
      <c r="R29"/>
    </row>
    <row r="30" spans="2:19" x14ac:dyDescent="0.2">
      <c r="E30"/>
      <c r="H30"/>
      <c r="I30"/>
    </row>
    <row r="31" spans="2:19" x14ac:dyDescent="0.2">
      <c r="B31" s="29"/>
      <c r="E31"/>
      <c r="F31"/>
      <c r="P31" s="39" t="s">
        <v>12</v>
      </c>
    </row>
    <row r="32" spans="2:19" x14ac:dyDescent="0.2">
      <c r="E32"/>
      <c r="F32"/>
      <c r="G32"/>
      <c r="H32"/>
      <c r="I32"/>
    </row>
    <row r="33" spans="5:9" x14ac:dyDescent="0.2">
      <c r="E33"/>
      <c r="F33"/>
      <c r="G33"/>
      <c r="H33"/>
      <c r="I33"/>
    </row>
    <row r="34" spans="5:9" x14ac:dyDescent="0.2">
      <c r="E34"/>
      <c r="F34"/>
      <c r="G34"/>
      <c r="H34"/>
      <c r="I34"/>
    </row>
    <row r="35" spans="5:9" x14ac:dyDescent="0.2">
      <c r="E35"/>
      <c r="F35"/>
      <c r="G35"/>
      <c r="H35"/>
      <c r="I35"/>
    </row>
    <row r="36" spans="5:9" x14ac:dyDescent="0.2">
      <c r="E36"/>
      <c r="F36"/>
      <c r="G36"/>
      <c r="H36"/>
      <c r="I36"/>
    </row>
    <row r="37" spans="5:9" x14ac:dyDescent="0.2">
      <c r="E37"/>
      <c r="F37"/>
      <c r="G37"/>
      <c r="H37"/>
      <c r="I37"/>
    </row>
    <row r="38" spans="5:9" x14ac:dyDescent="0.2">
      <c r="E38"/>
      <c r="F38"/>
      <c r="G38"/>
      <c r="H38"/>
      <c r="I38"/>
    </row>
    <row r="39" spans="5:9" x14ac:dyDescent="0.2">
      <c r="E39"/>
      <c r="F39"/>
      <c r="G39"/>
      <c r="H39"/>
      <c r="I39"/>
    </row>
    <row r="40" spans="5:9" x14ac:dyDescent="0.2">
      <c r="E40"/>
      <c r="F40"/>
      <c r="G40"/>
      <c r="H40"/>
      <c r="I40"/>
    </row>
    <row r="41" spans="5:9" x14ac:dyDescent="0.2">
      <c r="E41"/>
      <c r="F41"/>
      <c r="G41"/>
      <c r="H41"/>
      <c r="I41"/>
    </row>
    <row r="42" spans="5:9" x14ac:dyDescent="0.2">
      <c r="E42"/>
      <c r="F42"/>
      <c r="G42"/>
      <c r="H42"/>
      <c r="I42"/>
    </row>
    <row r="43" spans="5:9" x14ac:dyDescent="0.2">
      <c r="E43"/>
      <c r="F43"/>
      <c r="G43"/>
      <c r="H43"/>
      <c r="I43"/>
    </row>
    <row r="44" spans="5:9" x14ac:dyDescent="0.2">
      <c r="E44"/>
      <c r="F44"/>
      <c r="G44"/>
      <c r="H44"/>
      <c r="I44"/>
    </row>
    <row r="45" spans="5:9" x14ac:dyDescent="0.2">
      <c r="E45"/>
      <c r="F45"/>
      <c r="G45"/>
      <c r="H45"/>
      <c r="I45"/>
    </row>
  </sheetData>
  <sheetProtection selectLockedCells="1" selectUnlockedCells="1"/>
  <sortState ref="R4:U9">
    <sortCondition ref="S4:S9"/>
  </sortState>
  <mergeCells count="9">
    <mergeCell ref="B3:B8"/>
    <mergeCell ref="C3:C5"/>
    <mergeCell ref="C6:C8"/>
    <mergeCell ref="B13:B18"/>
    <mergeCell ref="B23:B28"/>
    <mergeCell ref="C23:C25"/>
    <mergeCell ref="C26:C28"/>
    <mergeCell ref="C13:C15"/>
    <mergeCell ref="C16:C18"/>
  </mergeCells>
  <phoneticPr fontId="9" type="noConversion"/>
  <hyperlinks>
    <hyperlink ref="P31" location="ÍNDICE!A1" display="Voltar ao índice"/>
  </hyperlinks>
  <pageMargins left="0.64027777777777772" right="0.44027777777777777" top="0.98402777777777772" bottom="0.98402777777777772" header="0.51180555555555551" footer="0.51180555555555551"/>
  <pageSetup paperSize="9" scale="62" firstPageNumber="0" orientation="landscape" r:id="rId1"/>
  <headerFooter alignWithMargins="0"/>
  <ignoredErrors>
    <ignoredError sqref="E25:G25 H25:Q2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B1:S33"/>
  <sheetViews>
    <sheetView showGridLines="0" zoomScale="95" zoomScaleNormal="95" workbookViewId="0"/>
  </sheetViews>
  <sheetFormatPr defaultRowHeight="12.75" x14ac:dyDescent="0.2"/>
  <cols>
    <col min="1" max="1" width="2.28515625" style="2" customWidth="1"/>
    <col min="2" max="2" width="20.7109375" style="2" customWidth="1"/>
    <col min="3" max="3" width="16.42578125" style="2" customWidth="1"/>
    <col min="4" max="4" width="9.7109375" style="2" customWidth="1"/>
    <col min="5" max="17" width="12.7109375" style="2" customWidth="1"/>
    <col min="18" max="16384" width="9.140625" style="2"/>
  </cols>
  <sheetData>
    <row r="1" spans="2:17" ht="29.85" customHeight="1" x14ac:dyDescent="0.2">
      <c r="B1" s="17" t="s">
        <v>58</v>
      </c>
    </row>
    <row r="2" spans="2:17" ht="21.75" customHeight="1" x14ac:dyDescent="0.2">
      <c r="B2" s="3" t="s">
        <v>1</v>
      </c>
      <c r="C2" s="3" t="s">
        <v>2</v>
      </c>
      <c r="D2" s="4" t="s">
        <v>3</v>
      </c>
      <c r="E2" s="5">
        <v>2010</v>
      </c>
      <c r="F2" s="5">
        <v>2011</v>
      </c>
      <c r="G2" s="5">
        <v>2012</v>
      </c>
      <c r="H2" s="5">
        <v>2013</v>
      </c>
      <c r="I2" s="5">
        <v>2014</v>
      </c>
      <c r="J2" s="5">
        <v>2015</v>
      </c>
      <c r="K2" s="5">
        <v>2016</v>
      </c>
      <c r="L2" s="5">
        <v>2017</v>
      </c>
      <c r="M2" s="5">
        <v>2018</v>
      </c>
      <c r="N2" s="5">
        <v>2019</v>
      </c>
      <c r="O2" s="5">
        <v>2020</v>
      </c>
      <c r="P2" s="5">
        <v>2021</v>
      </c>
      <c r="Q2" s="5">
        <v>2022</v>
      </c>
    </row>
    <row r="3" spans="2:17" ht="18" customHeight="1" x14ac:dyDescent="0.2">
      <c r="B3" s="135" t="s">
        <v>38</v>
      </c>
      <c r="C3" s="128" t="s">
        <v>84</v>
      </c>
      <c r="D3" s="81" t="s">
        <v>68</v>
      </c>
      <c r="E3" s="7">
        <v>4354.8140000000003</v>
      </c>
      <c r="F3" s="7">
        <v>3397.7220000000002</v>
      </c>
      <c r="G3" s="7">
        <v>4766.6989999999996</v>
      </c>
      <c r="H3" s="7">
        <v>3565.0990000000002</v>
      </c>
      <c r="I3" s="7">
        <v>4272.7240000000002</v>
      </c>
      <c r="J3" s="7">
        <v>12713.897000000001</v>
      </c>
      <c r="K3" s="7">
        <v>15060.218999999999</v>
      </c>
      <c r="L3" s="7">
        <v>12643.682000000001</v>
      </c>
      <c r="M3" s="7">
        <v>8017.3040000000001</v>
      </c>
      <c r="N3" s="7">
        <v>9687.5570000000007</v>
      </c>
      <c r="O3" s="7">
        <v>10083.146000000001</v>
      </c>
      <c r="P3" s="7">
        <v>12744.233</v>
      </c>
      <c r="Q3" s="7">
        <v>12185.109</v>
      </c>
    </row>
    <row r="4" spans="2:17" ht="18" customHeight="1" x14ac:dyDescent="0.2">
      <c r="B4" s="136"/>
      <c r="C4" s="128"/>
      <c r="D4" s="82" t="s">
        <v>10</v>
      </c>
      <c r="E4" s="7">
        <v>27702.082999999999</v>
      </c>
      <c r="F4" s="7">
        <v>38117.822999999997</v>
      </c>
      <c r="G4" s="7">
        <v>36203.959000000003</v>
      </c>
      <c r="H4" s="7">
        <v>40155.114999999998</v>
      </c>
      <c r="I4" s="7">
        <v>40172.141000000003</v>
      </c>
      <c r="J4" s="7">
        <v>34041.139000000003</v>
      </c>
      <c r="K4" s="7">
        <v>24727.587</v>
      </c>
      <c r="L4" s="7">
        <v>23409.378000000001</v>
      </c>
      <c r="M4" s="7">
        <v>17021.328000000001</v>
      </c>
      <c r="N4" s="7">
        <v>17346.587</v>
      </c>
      <c r="O4" s="7">
        <v>15113.793</v>
      </c>
      <c r="P4" s="7">
        <v>13120.773999999999</v>
      </c>
      <c r="Q4" s="7">
        <v>14986.544</v>
      </c>
    </row>
    <row r="5" spans="2:17" ht="18" customHeight="1" x14ac:dyDescent="0.2">
      <c r="B5" s="136"/>
      <c r="C5" s="128"/>
      <c r="D5" s="83" t="s">
        <v>11</v>
      </c>
      <c r="E5" s="8">
        <f>SUM(E3:E4)</f>
        <v>32056.896999999997</v>
      </c>
      <c r="F5" s="8">
        <f t="shared" ref="F5" si="0">SUM(F3:F4)</f>
        <v>41515.544999999998</v>
      </c>
      <c r="G5" s="8">
        <f t="shared" ref="G5:L5" si="1">SUM(G3:G4)</f>
        <v>40970.658000000003</v>
      </c>
      <c r="H5" s="8">
        <f t="shared" si="1"/>
        <v>43720.214</v>
      </c>
      <c r="I5" s="8">
        <f t="shared" si="1"/>
        <v>44444.865000000005</v>
      </c>
      <c r="J5" s="8">
        <f t="shared" si="1"/>
        <v>46755.036000000007</v>
      </c>
      <c r="K5" s="8">
        <f t="shared" si="1"/>
        <v>39787.805999999997</v>
      </c>
      <c r="L5" s="8">
        <f t="shared" si="1"/>
        <v>36053.06</v>
      </c>
      <c r="M5" s="8">
        <f t="shared" ref="M5:N5" si="2">SUM(M3:M4)</f>
        <v>25038.632000000001</v>
      </c>
      <c r="N5" s="8">
        <f t="shared" si="2"/>
        <v>27034.144</v>
      </c>
      <c r="O5" s="8">
        <f t="shared" ref="O5:P5" si="3">SUM(O3:O4)</f>
        <v>25196.938999999998</v>
      </c>
      <c r="P5" s="8">
        <f t="shared" si="3"/>
        <v>25865.006999999998</v>
      </c>
      <c r="Q5" s="8">
        <f t="shared" ref="Q5" si="4">SUM(Q3:Q4)</f>
        <v>27171.652999999998</v>
      </c>
    </row>
    <row r="6" spans="2:17" ht="18" customHeight="1" x14ac:dyDescent="0.2">
      <c r="B6" s="136"/>
      <c r="C6" s="129" t="s">
        <v>85</v>
      </c>
      <c r="D6" s="81" t="s">
        <v>68</v>
      </c>
      <c r="E6" s="7">
        <v>14345.641</v>
      </c>
      <c r="F6" s="7">
        <v>11539.044</v>
      </c>
      <c r="G6" s="7">
        <v>12665.681</v>
      </c>
      <c r="H6" s="7">
        <v>11923.344999999999</v>
      </c>
      <c r="I6" s="7">
        <v>14388.788</v>
      </c>
      <c r="J6" s="7">
        <v>37607.472000000002</v>
      </c>
      <c r="K6" s="7">
        <v>47514.807999999997</v>
      </c>
      <c r="L6" s="7">
        <v>34347.684000000001</v>
      </c>
      <c r="M6" s="7">
        <v>19520.868999999999</v>
      </c>
      <c r="N6" s="7">
        <v>23952.784</v>
      </c>
      <c r="O6" s="7">
        <v>24869.005000000001</v>
      </c>
      <c r="P6" s="7">
        <v>30813.348999999998</v>
      </c>
      <c r="Q6" s="7">
        <v>34686.712</v>
      </c>
    </row>
    <row r="7" spans="2:17" ht="18" customHeight="1" x14ac:dyDescent="0.2">
      <c r="B7" s="136"/>
      <c r="C7" s="129"/>
      <c r="D7" s="82" t="s">
        <v>10</v>
      </c>
      <c r="E7" s="7">
        <v>57487.442999999999</v>
      </c>
      <c r="F7" s="7">
        <v>78726.266000000003</v>
      </c>
      <c r="G7" s="7">
        <v>80763.78</v>
      </c>
      <c r="H7" s="7">
        <v>94006.828999999998</v>
      </c>
      <c r="I7" s="7">
        <v>93848.316000000006</v>
      </c>
      <c r="J7" s="7">
        <v>74174.191000000006</v>
      </c>
      <c r="K7" s="7">
        <v>56841.8</v>
      </c>
      <c r="L7" s="7">
        <v>52453.642</v>
      </c>
      <c r="M7" s="7">
        <v>40623.483999999997</v>
      </c>
      <c r="N7" s="7">
        <v>39009.671000000002</v>
      </c>
      <c r="O7" s="7">
        <v>37219.853999999999</v>
      </c>
      <c r="P7" s="7">
        <v>33022.945</v>
      </c>
      <c r="Q7" s="7">
        <v>42463.277999999998</v>
      </c>
    </row>
    <row r="8" spans="2:17" ht="18" customHeight="1" x14ac:dyDescent="0.2">
      <c r="B8" s="136"/>
      <c r="C8" s="129"/>
      <c r="D8" s="96" t="s">
        <v>11</v>
      </c>
      <c r="E8" s="9">
        <f>SUM(E6:E7)</f>
        <v>71833.084000000003</v>
      </c>
      <c r="F8" s="9">
        <f t="shared" ref="F8" si="5">SUM(F6:F7)</f>
        <v>90265.31</v>
      </c>
      <c r="G8" s="9">
        <f t="shared" ref="G8:L8" si="6">SUM(G6:G7)</f>
        <v>93429.460999999996</v>
      </c>
      <c r="H8" s="9">
        <f t="shared" si="6"/>
        <v>105930.174</v>
      </c>
      <c r="I8" s="9">
        <f t="shared" si="6"/>
        <v>108237.10400000001</v>
      </c>
      <c r="J8" s="9">
        <f t="shared" si="6"/>
        <v>111781.663</v>
      </c>
      <c r="K8" s="9">
        <f t="shared" si="6"/>
        <v>104356.60800000001</v>
      </c>
      <c r="L8" s="9">
        <f t="shared" si="6"/>
        <v>86801.326000000001</v>
      </c>
      <c r="M8" s="9">
        <f t="shared" ref="M8:N8" si="7">SUM(M6:M7)</f>
        <v>60144.352999999996</v>
      </c>
      <c r="N8" s="9">
        <f t="shared" si="7"/>
        <v>62962.455000000002</v>
      </c>
      <c r="O8" s="9">
        <f t="shared" ref="O8:P8" si="8">SUM(O6:O7)</f>
        <v>62088.858999999997</v>
      </c>
      <c r="P8" s="9">
        <f t="shared" si="8"/>
        <v>63836.293999999994</v>
      </c>
      <c r="Q8" s="9">
        <f t="shared" ref="Q8" si="9">SUM(Q6:Q7)</f>
        <v>77149.989999999991</v>
      </c>
    </row>
    <row r="9" spans="2:17" ht="15.75" customHeight="1" x14ac:dyDescent="0.2">
      <c r="B9" s="60"/>
    </row>
    <row r="11" spans="2:17" x14ac:dyDescent="0.2">
      <c r="C11" s="15"/>
      <c r="D11" s="15"/>
      <c r="P11" s="38" t="s">
        <v>12</v>
      </c>
    </row>
    <row r="12" spans="2:17" x14ac:dyDescent="0.2">
      <c r="C12" s="15"/>
      <c r="D12" s="15"/>
    </row>
    <row r="13" spans="2:17" x14ac:dyDescent="0.2">
      <c r="C13" s="15"/>
      <c r="D13" s="15"/>
      <c r="P13" s="13"/>
      <c r="Q13" s="13"/>
    </row>
    <row r="14" spans="2:17" x14ac:dyDescent="0.2">
      <c r="C14" s="15"/>
      <c r="D14" s="15"/>
      <c r="M14" s="13"/>
      <c r="N14" s="13"/>
      <c r="P14" s="13"/>
      <c r="Q14" s="13"/>
    </row>
    <row r="15" spans="2:17" x14ac:dyDescent="0.2">
      <c r="C15" s="15"/>
      <c r="D15" s="15"/>
      <c r="M15" s="13"/>
      <c r="N15" s="13"/>
    </row>
    <row r="16" spans="2:17" x14ac:dyDescent="0.2">
      <c r="C16" s="15"/>
      <c r="D16" s="15"/>
      <c r="L16" s="13"/>
      <c r="M16" s="13"/>
      <c r="N16" s="13"/>
      <c r="O16" s="78"/>
      <c r="P16" s="78"/>
    </row>
    <row r="17" spans="3:19" x14ac:dyDescent="0.2">
      <c r="C17" s="15"/>
      <c r="D17" s="15"/>
      <c r="L17" s="13"/>
      <c r="M17" s="13"/>
      <c r="N17" s="13"/>
      <c r="O17" s="78"/>
      <c r="P17" s="78"/>
    </row>
    <row r="18" spans="3:19" x14ac:dyDescent="0.2">
      <c r="D18" s="15"/>
      <c r="L18" s="13"/>
      <c r="M18" s="13"/>
      <c r="N18" s="13"/>
      <c r="O18" s="13"/>
      <c r="R18" s="13"/>
      <c r="S18" s="13"/>
    </row>
    <row r="19" spans="3:19" x14ac:dyDescent="0.2">
      <c r="D19" s="15"/>
      <c r="L19" s="13"/>
      <c r="M19" s="13"/>
      <c r="N19" s="13"/>
      <c r="O19" s="13"/>
      <c r="R19" s="13"/>
      <c r="S19" s="13"/>
    </row>
    <row r="20" spans="3:19" x14ac:dyDescent="0.2">
      <c r="D20" s="16"/>
      <c r="L20" s="13"/>
      <c r="M20" s="13"/>
      <c r="N20" s="13"/>
      <c r="O20" s="13"/>
      <c r="R20" s="13"/>
      <c r="S20" s="13"/>
    </row>
    <row r="21" spans="3:19" x14ac:dyDescent="0.2">
      <c r="L21" s="13"/>
      <c r="M21" s="13"/>
      <c r="N21" s="13"/>
      <c r="R21" s="13"/>
      <c r="S21" s="13"/>
    </row>
    <row r="22" spans="3:19" x14ac:dyDescent="0.2">
      <c r="L22" s="13"/>
      <c r="M22" s="13"/>
      <c r="N22" s="13"/>
      <c r="R22" s="13"/>
      <c r="S22" s="13"/>
    </row>
    <row r="23" spans="3:19" x14ac:dyDescent="0.2">
      <c r="L23" s="13"/>
      <c r="M23" s="13"/>
      <c r="N23" s="13"/>
      <c r="R23" s="13"/>
      <c r="S23" s="13"/>
    </row>
    <row r="24" spans="3:19" x14ac:dyDescent="0.2">
      <c r="L24" s="13"/>
      <c r="M24" s="13"/>
      <c r="N24" s="13"/>
      <c r="R24" s="13"/>
      <c r="S24" s="13"/>
    </row>
    <row r="25" spans="3:19" x14ac:dyDescent="0.2">
      <c r="L25" s="13"/>
      <c r="M25" s="13"/>
      <c r="N25" s="13"/>
      <c r="R25" s="13"/>
      <c r="S25" s="13"/>
    </row>
    <row r="26" spans="3:19" x14ac:dyDescent="0.2">
      <c r="L26" s="13"/>
      <c r="M26" s="13"/>
      <c r="N26" s="13"/>
      <c r="R26" s="13"/>
      <c r="S26" s="13"/>
    </row>
    <row r="27" spans="3:19" x14ac:dyDescent="0.2">
      <c r="L27" s="13"/>
      <c r="M27" s="13"/>
      <c r="R27" s="13"/>
      <c r="S27" s="13"/>
    </row>
    <row r="32" spans="3:19" x14ac:dyDescent="0.2">
      <c r="E32" s="21"/>
      <c r="F32" s="21"/>
      <c r="G32" s="21"/>
      <c r="H32" s="21"/>
      <c r="I32" s="21"/>
      <c r="J32" s="21"/>
      <c r="K32" s="21"/>
      <c r="L32" s="21"/>
      <c r="M32" s="21"/>
      <c r="N32" s="21"/>
      <c r="O32" s="21"/>
    </row>
    <row r="33" spans="5:15" x14ac:dyDescent="0.2">
      <c r="E33" s="21"/>
      <c r="F33" s="21"/>
      <c r="G33" s="21"/>
      <c r="H33" s="21"/>
      <c r="I33" s="21"/>
      <c r="J33" s="21"/>
      <c r="K33" s="21"/>
      <c r="L33" s="21"/>
      <c r="M33" s="21"/>
      <c r="N33" s="21"/>
      <c r="O33" s="21"/>
    </row>
  </sheetData>
  <sheetProtection selectLockedCells="1" selectUnlockedCells="1"/>
  <mergeCells count="3">
    <mergeCell ref="B3:B8"/>
    <mergeCell ref="C3:C5"/>
    <mergeCell ref="C6:C8"/>
  </mergeCells>
  <phoneticPr fontId="9" type="noConversion"/>
  <hyperlinks>
    <hyperlink ref="P11" location="ÍNDICE!A1" display="Voltar ao índice"/>
  </hyperlink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ignoredErrors>
    <ignoredError sqref="E5:G5 H5:M5 N5:Q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B1:Q206"/>
  <sheetViews>
    <sheetView showGridLines="0" zoomScaleNormal="100" workbookViewId="0"/>
  </sheetViews>
  <sheetFormatPr defaultRowHeight="12.75" x14ac:dyDescent="0.2"/>
  <cols>
    <col min="1" max="1" width="2.28515625" style="2" customWidth="1"/>
    <col min="2" max="2" width="24.85546875" style="2" customWidth="1"/>
    <col min="3" max="3" width="13.7109375" style="2" customWidth="1"/>
    <col min="4" max="4" width="13.28515625" style="2" customWidth="1"/>
    <col min="5" max="5" width="8.140625" style="2" customWidth="1"/>
    <col min="6" max="6" width="33" style="2" customWidth="1"/>
    <col min="7" max="7" width="11.28515625" style="2" customWidth="1"/>
    <col min="8" max="8" width="12.140625" style="2" customWidth="1"/>
    <col min="9" max="10" width="9.140625" style="2"/>
    <col min="11" max="12" width="9.140625" style="2" customWidth="1"/>
    <col min="13" max="16384" width="9.140625" style="2"/>
  </cols>
  <sheetData>
    <row r="1" spans="2:12" ht="21.95" customHeight="1" x14ac:dyDescent="0.2">
      <c r="B1" s="41" t="s">
        <v>37</v>
      </c>
    </row>
    <row r="2" spans="2:12" ht="21.95" customHeight="1" x14ac:dyDescent="0.2">
      <c r="B2" s="30">
        <v>2021</v>
      </c>
      <c r="F2" s="30">
        <v>2022</v>
      </c>
    </row>
    <row r="3" spans="2:12" ht="29.25" customHeight="1" x14ac:dyDescent="0.2">
      <c r="B3" s="5"/>
      <c r="C3" s="18" t="s">
        <v>62</v>
      </c>
      <c r="D3" s="18" t="s">
        <v>13</v>
      </c>
      <c r="F3" s="5"/>
      <c r="G3" s="18" t="s">
        <v>62</v>
      </c>
      <c r="H3" s="18" t="s">
        <v>13</v>
      </c>
    </row>
    <row r="4" spans="2:12" ht="15.95" customHeight="1" x14ac:dyDescent="0.2">
      <c r="B4" s="34" t="s">
        <v>15</v>
      </c>
      <c r="C4" s="7">
        <v>8372.7389999999996</v>
      </c>
      <c r="D4" s="7">
        <v>18165.718000000001</v>
      </c>
      <c r="F4" s="34" t="s">
        <v>15</v>
      </c>
      <c r="G4" s="7">
        <v>10263.797</v>
      </c>
      <c r="H4" s="7">
        <v>26414.596000000001</v>
      </c>
      <c r="L4" s="78"/>
    </row>
    <row r="5" spans="2:12" ht="15.95" customHeight="1" x14ac:dyDescent="0.2">
      <c r="B5" s="40" t="s">
        <v>17</v>
      </c>
      <c r="C5" s="32">
        <v>4917.6540000000005</v>
      </c>
      <c r="D5" s="32">
        <v>12641.276</v>
      </c>
      <c r="F5" s="40" t="s">
        <v>17</v>
      </c>
      <c r="G5" s="32">
        <v>4811.4470000000001</v>
      </c>
      <c r="H5" s="32">
        <v>13213.305</v>
      </c>
    </row>
    <row r="6" spans="2:12" ht="15.95" customHeight="1" x14ac:dyDescent="0.2">
      <c r="B6" s="34" t="s">
        <v>14</v>
      </c>
      <c r="C6" s="6">
        <v>3886.5810000000001</v>
      </c>
      <c r="D6" s="6">
        <v>8796.3140000000003</v>
      </c>
      <c r="F6" s="34" t="s">
        <v>14</v>
      </c>
      <c r="G6" s="6">
        <v>3750.8330000000001</v>
      </c>
      <c r="H6" s="6">
        <v>12070.189</v>
      </c>
      <c r="L6" s="78"/>
    </row>
    <row r="7" spans="2:12" ht="15.95" customHeight="1" x14ac:dyDescent="0.2">
      <c r="B7" s="40" t="s">
        <v>16</v>
      </c>
      <c r="C7" s="32">
        <v>1653.183</v>
      </c>
      <c r="D7" s="32">
        <v>4170.4030000000002</v>
      </c>
      <c r="F7" s="40" t="s">
        <v>16</v>
      </c>
      <c r="G7" s="32">
        <v>1734.367</v>
      </c>
      <c r="H7" s="32">
        <v>4847.8230000000003</v>
      </c>
    </row>
    <row r="8" spans="2:12" ht="15.95" customHeight="1" x14ac:dyDescent="0.2">
      <c r="B8" s="34" t="s">
        <v>34</v>
      </c>
      <c r="C8" s="6">
        <v>1471.51</v>
      </c>
      <c r="D8" s="6">
        <v>4041.0439999999999</v>
      </c>
      <c r="F8" s="34" t="s">
        <v>34</v>
      </c>
      <c r="G8" s="6">
        <v>1170.018</v>
      </c>
      <c r="H8" s="6">
        <v>3565.6660000000002</v>
      </c>
    </row>
    <row r="9" spans="2:12" ht="15.95" customHeight="1" x14ac:dyDescent="0.2">
      <c r="B9" s="35" t="s">
        <v>82</v>
      </c>
      <c r="C9" s="19">
        <v>760.03499999999997</v>
      </c>
      <c r="D9" s="19">
        <v>3128.0360000000001</v>
      </c>
      <c r="F9" s="35" t="s">
        <v>89</v>
      </c>
      <c r="G9" s="19">
        <v>728.57299999999998</v>
      </c>
      <c r="H9" s="19">
        <v>3233.6790000000001</v>
      </c>
    </row>
    <row r="10" spans="2:12" ht="15.95" customHeight="1" x14ac:dyDescent="0.2">
      <c r="B10" s="34" t="s">
        <v>45</v>
      </c>
      <c r="C10" s="6">
        <v>475.90899999999999</v>
      </c>
      <c r="D10" s="6">
        <v>2395.0500000000002</v>
      </c>
      <c r="F10" s="34" t="s">
        <v>41</v>
      </c>
      <c r="G10" s="6">
        <v>1119.2460000000001</v>
      </c>
      <c r="H10" s="6">
        <v>2519.7040000000002</v>
      </c>
    </row>
    <row r="11" spans="2:12" ht="15.95" customHeight="1" x14ac:dyDescent="0.2">
      <c r="B11" s="40" t="s">
        <v>44</v>
      </c>
      <c r="C11" s="32">
        <v>732.024</v>
      </c>
      <c r="D11" s="32">
        <v>2053.86</v>
      </c>
      <c r="F11" s="40" t="s">
        <v>44</v>
      </c>
      <c r="G11" s="32">
        <v>716.25400000000002</v>
      </c>
      <c r="H11" s="32">
        <v>2461.12</v>
      </c>
    </row>
    <row r="12" spans="2:12" ht="15.95" customHeight="1" x14ac:dyDescent="0.2">
      <c r="B12" s="34" t="s">
        <v>41</v>
      </c>
      <c r="C12" s="7">
        <v>892.56700000000001</v>
      </c>
      <c r="D12" s="7">
        <v>2034.924</v>
      </c>
      <c r="F12" s="34" t="s">
        <v>45</v>
      </c>
      <c r="G12" s="7">
        <v>418.923</v>
      </c>
      <c r="H12" s="7">
        <v>2130.2739999999999</v>
      </c>
    </row>
    <row r="13" spans="2:12" ht="15.95" customHeight="1" x14ac:dyDescent="0.2">
      <c r="B13" s="44" t="s">
        <v>40</v>
      </c>
      <c r="C13" s="32">
        <v>434.06700000000001</v>
      </c>
      <c r="D13" s="32">
        <v>1698.8879999999999</v>
      </c>
      <c r="F13" s="44" t="s">
        <v>40</v>
      </c>
      <c r="G13" s="32">
        <v>328.358</v>
      </c>
      <c r="H13" s="32">
        <v>1545.12</v>
      </c>
      <c r="J13" s="21"/>
      <c r="K13" s="21"/>
    </row>
    <row r="14" spans="2:12" ht="15.95" customHeight="1" x14ac:dyDescent="0.2">
      <c r="B14" s="34" t="s">
        <v>35</v>
      </c>
      <c r="C14" s="7">
        <v>559.28499999999997</v>
      </c>
      <c r="D14" s="7">
        <v>1148.9259999999999</v>
      </c>
      <c r="F14" s="34" t="s">
        <v>35</v>
      </c>
      <c r="G14" s="7">
        <v>460.392</v>
      </c>
      <c r="H14" s="7">
        <v>1185.3530000000001</v>
      </c>
      <c r="J14" s="21"/>
      <c r="K14" s="21"/>
    </row>
    <row r="15" spans="2:12" ht="15.95" customHeight="1" x14ac:dyDescent="0.2">
      <c r="B15" s="36" t="s">
        <v>43</v>
      </c>
      <c r="C15" s="19">
        <v>104.05500000000001</v>
      </c>
      <c r="D15" s="19">
        <v>549.43399999999997</v>
      </c>
      <c r="F15" s="36" t="s">
        <v>43</v>
      </c>
      <c r="G15" s="19">
        <v>99.899000000000001</v>
      </c>
      <c r="H15" s="19">
        <v>578.76599999999996</v>
      </c>
      <c r="J15" s="21"/>
      <c r="K15" s="21"/>
    </row>
    <row r="16" spans="2:12" ht="15.95" customHeight="1" x14ac:dyDescent="0.2">
      <c r="B16" s="43" t="s">
        <v>65</v>
      </c>
      <c r="C16" s="6">
        <v>31.163</v>
      </c>
      <c r="D16" s="6">
        <v>363.185</v>
      </c>
      <c r="F16" s="43" t="s">
        <v>81</v>
      </c>
      <c r="G16" s="6">
        <v>171.50800000000001</v>
      </c>
      <c r="H16" s="6">
        <v>501.7</v>
      </c>
      <c r="J16" s="21"/>
      <c r="K16" s="21"/>
    </row>
    <row r="17" spans="2:17" ht="15.95" customHeight="1" x14ac:dyDescent="0.2">
      <c r="B17" s="36" t="s">
        <v>60</v>
      </c>
      <c r="C17" s="19">
        <v>99.945999999999998</v>
      </c>
      <c r="D17" s="19">
        <v>356.46699999999998</v>
      </c>
      <c r="F17" s="36" t="s">
        <v>65</v>
      </c>
      <c r="G17" s="19">
        <v>60.524000000000001</v>
      </c>
      <c r="H17" s="19">
        <v>423.46499999999997</v>
      </c>
      <c r="J17" s="21"/>
      <c r="K17" s="21"/>
    </row>
    <row r="18" spans="2:17" ht="15.95" customHeight="1" x14ac:dyDescent="0.2">
      <c r="B18" s="43" t="s">
        <v>71</v>
      </c>
      <c r="C18" s="6">
        <v>791.51599999999996</v>
      </c>
      <c r="D18" s="6">
        <v>331.14100000000002</v>
      </c>
      <c r="F18" s="43" t="s">
        <v>71</v>
      </c>
      <c r="G18" s="6">
        <v>681.88300000000004</v>
      </c>
      <c r="H18" s="6">
        <v>375.33699999999999</v>
      </c>
      <c r="J18" s="21"/>
      <c r="K18" s="21"/>
    </row>
    <row r="19" spans="2:17" ht="15.95" customHeight="1" x14ac:dyDescent="0.2">
      <c r="B19" s="36" t="s">
        <v>81</v>
      </c>
      <c r="C19" s="19">
        <v>104.76300000000001</v>
      </c>
      <c r="D19" s="19">
        <v>283.45699999999999</v>
      </c>
      <c r="F19" s="36" t="s">
        <v>60</v>
      </c>
      <c r="G19" s="19">
        <v>80.277000000000001</v>
      </c>
      <c r="H19" s="19">
        <v>350.80399999999997</v>
      </c>
    </row>
    <row r="20" spans="2:17" ht="15.95" customHeight="1" x14ac:dyDescent="0.2">
      <c r="B20" s="34" t="s">
        <v>54</v>
      </c>
      <c r="C20" s="7">
        <f>C21-SUM(C4:C19)</f>
        <v>578.01000000000204</v>
      </c>
      <c r="D20" s="7">
        <f>D21-SUM(D4:D19)</f>
        <v>1678.1710000000239</v>
      </c>
      <c r="F20" s="34" t="s">
        <v>54</v>
      </c>
      <c r="G20" s="7">
        <f>G21-SUM(G4:G19)</f>
        <v>575.35400000000664</v>
      </c>
      <c r="H20" s="7">
        <f>H21-SUM(H4:H19)</f>
        <v>1733.0889999999927</v>
      </c>
    </row>
    <row r="21" spans="2:17" ht="20.100000000000001" customHeight="1" x14ac:dyDescent="0.2">
      <c r="B21" s="20" t="s">
        <v>18</v>
      </c>
      <c r="C21" s="65">
        <v>25865.007000000001</v>
      </c>
      <c r="D21" s="65">
        <v>63836.294000000024</v>
      </c>
      <c r="F21" s="20" t="s">
        <v>18</v>
      </c>
      <c r="G21" s="65">
        <v>27171.653000000009</v>
      </c>
      <c r="H21" s="65">
        <v>77149.989999999991</v>
      </c>
      <c r="K21" s="78"/>
    </row>
    <row r="22" spans="2:17" x14ac:dyDescent="0.2">
      <c r="K22" s="78"/>
    </row>
    <row r="23" spans="2:17" x14ac:dyDescent="0.2">
      <c r="H23" s="14" t="s">
        <v>12</v>
      </c>
      <c r="K23" s="78"/>
    </row>
    <row r="24" spans="2:17" x14ac:dyDescent="0.2">
      <c r="J24" s="21"/>
      <c r="K24" s="124"/>
      <c r="L24" s="78"/>
    </row>
    <row r="25" spans="2:17" ht="21.95" customHeight="1" x14ac:dyDescent="0.2">
      <c r="B25" s="41" t="s">
        <v>66</v>
      </c>
      <c r="J25" s="21"/>
      <c r="K25" s="21"/>
    </row>
    <row r="26" spans="2:17" ht="21.95" customHeight="1" x14ac:dyDescent="0.2">
      <c r="B26" s="30">
        <v>2021</v>
      </c>
      <c r="F26" s="30">
        <v>2022</v>
      </c>
      <c r="J26" s="21"/>
      <c r="K26" s="21"/>
    </row>
    <row r="27" spans="2:17" ht="29.25" customHeight="1" x14ac:dyDescent="0.2">
      <c r="B27" s="5"/>
      <c r="C27" s="18" t="s">
        <v>62</v>
      </c>
      <c r="D27" s="18" t="s">
        <v>13</v>
      </c>
      <c r="F27" s="5"/>
      <c r="G27" s="18" t="s">
        <v>62</v>
      </c>
      <c r="H27" s="18" t="s">
        <v>13</v>
      </c>
      <c r="I27" s="21"/>
      <c r="J27" s="21"/>
      <c r="K27" s="21"/>
    </row>
    <row r="28" spans="2:17" ht="15.95" customHeight="1" x14ac:dyDescent="0.2">
      <c r="B28" s="34" t="s">
        <v>14</v>
      </c>
      <c r="C28" s="7">
        <v>27721.606</v>
      </c>
      <c r="D28" s="7">
        <v>107766.65300000001</v>
      </c>
      <c r="F28" s="34" t="s">
        <v>14</v>
      </c>
      <c r="G28" s="7">
        <v>32453.756000000001</v>
      </c>
      <c r="H28" s="7">
        <v>144755.11799999999</v>
      </c>
      <c r="I28" s="21"/>
      <c r="Q28" s="13"/>
    </row>
    <row r="29" spans="2:17" ht="15.95" customHeight="1" x14ac:dyDescent="0.2">
      <c r="B29" s="40" t="s">
        <v>40</v>
      </c>
      <c r="C29" s="32">
        <v>6652.4160000000002</v>
      </c>
      <c r="D29" s="32">
        <v>25660.442999999999</v>
      </c>
      <c r="F29" s="40" t="s">
        <v>40</v>
      </c>
      <c r="G29" s="32">
        <v>6910.7969999999996</v>
      </c>
      <c r="H29" s="32">
        <v>30202.722000000002</v>
      </c>
      <c r="I29" s="21"/>
    </row>
    <row r="30" spans="2:17" ht="15.95" customHeight="1" x14ac:dyDescent="0.2">
      <c r="B30" s="34" t="s">
        <v>17</v>
      </c>
      <c r="C30" s="6">
        <v>4976.2139999999999</v>
      </c>
      <c r="D30" s="6">
        <v>14980.847</v>
      </c>
      <c r="F30" s="34" t="s">
        <v>17</v>
      </c>
      <c r="G30" s="6">
        <v>4796.3220000000001</v>
      </c>
      <c r="H30" s="6">
        <v>20460.266</v>
      </c>
      <c r="I30" s="21"/>
    </row>
    <row r="31" spans="2:17" ht="15.95" customHeight="1" x14ac:dyDescent="0.2">
      <c r="B31" s="40" t="s">
        <v>60</v>
      </c>
      <c r="C31" s="32">
        <v>1697.943</v>
      </c>
      <c r="D31" s="32">
        <v>6232.8280000000004</v>
      </c>
      <c r="F31" s="40" t="s">
        <v>60</v>
      </c>
      <c r="G31" s="32">
        <v>1046.7139999999999</v>
      </c>
      <c r="H31" s="32">
        <v>7547.366</v>
      </c>
      <c r="I31" s="21"/>
    </row>
    <row r="32" spans="2:17" ht="15.95" customHeight="1" x14ac:dyDescent="0.2">
      <c r="B32" s="34" t="s">
        <v>42</v>
      </c>
      <c r="C32" s="6">
        <v>376.47399999999999</v>
      </c>
      <c r="D32" s="6">
        <v>3475.471</v>
      </c>
      <c r="F32" s="34" t="s">
        <v>65</v>
      </c>
      <c r="G32" s="6">
        <v>1191.9369999999999</v>
      </c>
      <c r="H32" s="6">
        <v>4677.2349999999997</v>
      </c>
      <c r="I32" s="21"/>
    </row>
    <row r="33" spans="2:9" ht="15.95" customHeight="1" x14ac:dyDescent="0.2">
      <c r="B33" s="40" t="s">
        <v>65</v>
      </c>
      <c r="C33" s="32">
        <v>971.46699999999998</v>
      </c>
      <c r="D33" s="32">
        <v>3116.616</v>
      </c>
      <c r="F33" s="40" t="s">
        <v>80</v>
      </c>
      <c r="G33" s="32">
        <v>1539.7660000000001</v>
      </c>
      <c r="H33" s="32">
        <v>4023.1210000000001</v>
      </c>
      <c r="I33" s="21"/>
    </row>
    <row r="34" spans="2:9" ht="15.95" customHeight="1" x14ac:dyDescent="0.2">
      <c r="B34" s="34" t="s">
        <v>59</v>
      </c>
      <c r="C34" s="6">
        <v>557.67899999999997</v>
      </c>
      <c r="D34" s="6">
        <v>2595.7820000000002</v>
      </c>
      <c r="F34" s="34" t="s">
        <v>59</v>
      </c>
      <c r="G34" s="6">
        <v>495.221</v>
      </c>
      <c r="H34" s="6">
        <v>3451.6309999999999</v>
      </c>
      <c r="I34" s="21"/>
    </row>
    <row r="35" spans="2:9" ht="15.95" customHeight="1" x14ac:dyDescent="0.2">
      <c r="B35" s="40" t="s">
        <v>82</v>
      </c>
      <c r="C35" s="32">
        <v>516.67200000000003</v>
      </c>
      <c r="D35" s="32">
        <v>1781.0160000000001</v>
      </c>
      <c r="F35" s="40" t="s">
        <v>42</v>
      </c>
      <c r="G35" s="32">
        <v>299.16500000000002</v>
      </c>
      <c r="H35" s="32">
        <v>2272.9699999999998</v>
      </c>
      <c r="I35" s="21"/>
    </row>
    <row r="36" spans="2:9" ht="15.95" customHeight="1" x14ac:dyDescent="0.2">
      <c r="B36" s="34" t="s">
        <v>41</v>
      </c>
      <c r="C36" s="6">
        <v>245.208</v>
      </c>
      <c r="D36" s="6">
        <v>1010.019</v>
      </c>
      <c r="F36" s="34" t="s">
        <v>41</v>
      </c>
      <c r="G36" s="6">
        <v>320.709</v>
      </c>
      <c r="H36" s="6">
        <v>1746.84</v>
      </c>
      <c r="I36" s="21"/>
    </row>
    <row r="37" spans="2:9" ht="15.95" customHeight="1" x14ac:dyDescent="0.2">
      <c r="B37" s="35" t="s">
        <v>80</v>
      </c>
      <c r="C37" s="19">
        <v>204.215</v>
      </c>
      <c r="D37" s="19">
        <v>825.37599999999998</v>
      </c>
      <c r="F37" s="35" t="s">
        <v>88</v>
      </c>
      <c r="G37" s="19">
        <v>156.42400000000001</v>
      </c>
      <c r="H37" s="19">
        <v>822.94</v>
      </c>
      <c r="I37" s="21"/>
    </row>
    <row r="38" spans="2:9" ht="15.95" customHeight="1" x14ac:dyDescent="0.2">
      <c r="B38" s="34" t="s">
        <v>54</v>
      </c>
      <c r="C38" s="7">
        <f>C39-SUM(C28:C37)</f>
        <v>367.23100000000704</v>
      </c>
      <c r="D38" s="7">
        <f>D39-SUM(D28:D37)</f>
        <v>1512.1030000000028</v>
      </c>
      <c r="F38" s="34" t="s">
        <v>54</v>
      </c>
      <c r="G38" s="7">
        <f>G39-SUM(G28:G37)</f>
        <v>340.38199999999051</v>
      </c>
      <c r="H38" s="7">
        <f>H39-SUM(H28:H37)</f>
        <v>1679.0359999999346</v>
      </c>
      <c r="I38" s="21"/>
    </row>
    <row r="39" spans="2:9" ht="20.100000000000001" customHeight="1" x14ac:dyDescent="0.2">
      <c r="B39" s="20" t="s">
        <v>18</v>
      </c>
      <c r="C39" s="65">
        <v>44287.124999999993</v>
      </c>
      <c r="D39" s="65">
        <v>168957.15400000004</v>
      </c>
      <c r="F39" s="20" t="s">
        <v>18</v>
      </c>
      <c r="G39" s="65">
        <v>49551.192999999992</v>
      </c>
      <c r="H39" s="65">
        <v>221639.24499999994</v>
      </c>
      <c r="I39" s="21"/>
    </row>
    <row r="40" spans="2:9" x14ac:dyDescent="0.2">
      <c r="B40" s="21"/>
      <c r="F40" s="21"/>
      <c r="I40" s="21"/>
    </row>
    <row r="41" spans="2:9" x14ac:dyDescent="0.2">
      <c r="F41" s="21"/>
      <c r="I41" s="21"/>
    </row>
    <row r="42" spans="2:9" x14ac:dyDescent="0.2">
      <c r="F42" s="21"/>
      <c r="G42" s="13"/>
      <c r="H42" s="13"/>
      <c r="I42" s="21"/>
    </row>
    <row r="43" spans="2:9" x14ac:dyDescent="0.2">
      <c r="F43" s="21"/>
      <c r="G43" s="13"/>
      <c r="H43" s="13"/>
      <c r="I43" s="21"/>
    </row>
    <row r="44" spans="2:9" x14ac:dyDescent="0.2">
      <c r="F44" s="21"/>
      <c r="G44" s="13"/>
      <c r="H44" s="13"/>
      <c r="I44" s="21"/>
    </row>
    <row r="45" spans="2:9" x14ac:dyDescent="0.2">
      <c r="F45" s="21"/>
      <c r="G45" s="13"/>
      <c r="H45" s="13"/>
      <c r="I45" s="13"/>
    </row>
    <row r="46" spans="2:9" x14ac:dyDescent="0.2">
      <c r="G46" s="13"/>
      <c r="H46" s="13"/>
      <c r="I46" s="13"/>
    </row>
    <row r="47" spans="2:9" x14ac:dyDescent="0.2">
      <c r="F47" s="21"/>
      <c r="G47" s="13"/>
      <c r="H47" s="13"/>
      <c r="I47" s="13"/>
    </row>
    <row r="48" spans="2:9" x14ac:dyDescent="0.2">
      <c r="F48" s="21"/>
      <c r="G48" s="13"/>
      <c r="H48" s="13"/>
      <c r="I48" s="13"/>
    </row>
    <row r="49" spans="6:12" x14ac:dyDescent="0.2">
      <c r="F49" s="21"/>
      <c r="G49" s="13"/>
      <c r="H49" s="13"/>
      <c r="I49" s="13"/>
      <c r="J49" s="21"/>
    </row>
    <row r="50" spans="6:12" x14ac:dyDescent="0.2">
      <c r="F50" s="21"/>
      <c r="G50" s="13"/>
      <c r="H50" s="13"/>
      <c r="I50" s="13"/>
    </row>
    <row r="51" spans="6:12" x14ac:dyDescent="0.2">
      <c r="F51" s="21"/>
      <c r="G51" s="13"/>
      <c r="H51" s="13"/>
      <c r="I51" s="13"/>
    </row>
    <row r="52" spans="6:12" x14ac:dyDescent="0.2">
      <c r="F52" s="21"/>
      <c r="G52" s="13"/>
      <c r="H52" s="13"/>
      <c r="I52" s="13"/>
      <c r="L52" s="78"/>
    </row>
    <row r="53" spans="6:12" x14ac:dyDescent="0.2">
      <c r="F53" s="21"/>
      <c r="G53" s="13"/>
      <c r="H53" s="13"/>
      <c r="I53" s="13"/>
    </row>
    <row r="54" spans="6:12" x14ac:dyDescent="0.2">
      <c r="F54" s="21"/>
      <c r="G54" s="13"/>
      <c r="H54" s="13"/>
      <c r="I54" s="13"/>
    </row>
    <row r="55" spans="6:12" x14ac:dyDescent="0.2">
      <c r="F55" s="21"/>
      <c r="G55" s="13"/>
      <c r="H55" s="13"/>
      <c r="I55" s="13"/>
    </row>
    <row r="56" spans="6:12" x14ac:dyDescent="0.2">
      <c r="F56" s="21"/>
      <c r="G56" s="13"/>
      <c r="H56" s="13"/>
      <c r="I56" s="13"/>
    </row>
    <row r="57" spans="6:12" x14ac:dyDescent="0.2">
      <c r="F57" s="21"/>
      <c r="G57" s="13"/>
      <c r="H57" s="13"/>
      <c r="I57" s="13"/>
    </row>
    <row r="58" spans="6:12" x14ac:dyDescent="0.2">
      <c r="F58" s="21"/>
      <c r="G58" s="13"/>
      <c r="H58" s="13"/>
      <c r="I58" s="13"/>
    </row>
    <row r="59" spans="6:12" x14ac:dyDescent="0.2">
      <c r="F59" s="21"/>
      <c r="G59" s="13"/>
      <c r="H59" s="13"/>
      <c r="I59" s="13"/>
    </row>
    <row r="60" spans="6:12" x14ac:dyDescent="0.2">
      <c r="F60" s="21"/>
      <c r="G60" s="13"/>
      <c r="H60" s="13"/>
      <c r="I60" s="13"/>
    </row>
    <row r="61" spans="6:12" x14ac:dyDescent="0.2">
      <c r="F61" s="21"/>
      <c r="G61" s="13"/>
      <c r="H61" s="13"/>
      <c r="I61" s="13"/>
    </row>
    <row r="62" spans="6:12" x14ac:dyDescent="0.2">
      <c r="F62" s="21"/>
      <c r="G62" s="13"/>
      <c r="H62" s="13"/>
      <c r="I62" s="13"/>
    </row>
    <row r="63" spans="6:12" x14ac:dyDescent="0.2">
      <c r="F63" s="21"/>
      <c r="G63" s="13"/>
      <c r="H63" s="13"/>
      <c r="I63" s="13"/>
    </row>
    <row r="64" spans="6:12" x14ac:dyDescent="0.2">
      <c r="F64" s="21"/>
      <c r="G64" s="13"/>
      <c r="H64" s="13"/>
      <c r="I64" s="13"/>
    </row>
    <row r="65" spans="6:17" x14ac:dyDescent="0.2">
      <c r="F65" s="21"/>
      <c r="G65" s="13"/>
      <c r="H65" s="13"/>
      <c r="I65" s="13"/>
    </row>
    <row r="66" spans="6:17" x14ac:dyDescent="0.2">
      <c r="F66" s="21"/>
      <c r="G66" s="13"/>
      <c r="H66" s="13"/>
      <c r="I66" s="13"/>
      <c r="Q66" s="13"/>
    </row>
    <row r="67" spans="6:17" x14ac:dyDescent="0.2">
      <c r="F67" s="21"/>
      <c r="G67" s="13"/>
      <c r="H67" s="13"/>
      <c r="I67" s="13"/>
    </row>
    <row r="68" spans="6:17" x14ac:dyDescent="0.2">
      <c r="G68" s="13"/>
      <c r="H68" s="13"/>
      <c r="I68" s="13"/>
    </row>
    <row r="69" spans="6:17" x14ac:dyDescent="0.2">
      <c r="F69" s="21"/>
      <c r="G69" s="13"/>
      <c r="H69" s="13"/>
      <c r="I69" s="13"/>
    </row>
    <row r="70" spans="6:17" x14ac:dyDescent="0.2">
      <c r="G70" s="13"/>
      <c r="H70" s="13"/>
      <c r="I70" s="13"/>
    </row>
    <row r="71" spans="6:17" x14ac:dyDescent="0.2">
      <c r="G71" s="13"/>
      <c r="H71" s="13"/>
      <c r="I71" s="13"/>
    </row>
    <row r="72" spans="6:17" x14ac:dyDescent="0.2">
      <c r="F72" s="21"/>
      <c r="G72" s="13"/>
      <c r="H72" s="13"/>
      <c r="I72" s="13"/>
    </row>
    <row r="73" spans="6:17" x14ac:dyDescent="0.2">
      <c r="F73" s="21"/>
      <c r="G73" s="13"/>
      <c r="H73" s="13"/>
      <c r="I73" s="13"/>
    </row>
    <row r="74" spans="6:17" x14ac:dyDescent="0.2">
      <c r="G74" s="13"/>
      <c r="H74" s="13"/>
      <c r="I74" s="13"/>
    </row>
    <row r="75" spans="6:17" x14ac:dyDescent="0.2">
      <c r="F75" s="21"/>
      <c r="G75" s="13"/>
      <c r="H75" s="13"/>
      <c r="I75" s="13"/>
    </row>
    <row r="76" spans="6:17" x14ac:dyDescent="0.2">
      <c r="F76" s="21"/>
      <c r="G76" s="13"/>
      <c r="H76" s="13"/>
      <c r="I76" s="13"/>
    </row>
    <row r="77" spans="6:17" x14ac:dyDescent="0.2">
      <c r="F77" s="21"/>
      <c r="G77" s="13"/>
      <c r="H77" s="13"/>
      <c r="I77" s="13"/>
    </row>
    <row r="78" spans="6:17" x14ac:dyDescent="0.2">
      <c r="F78" s="21"/>
      <c r="G78" s="13"/>
      <c r="H78" s="13"/>
      <c r="I78" s="13"/>
      <c r="O78" s="21"/>
      <c r="P78" s="21"/>
    </row>
    <row r="79" spans="6:17" x14ac:dyDescent="0.2">
      <c r="F79" s="21"/>
      <c r="G79" s="13"/>
      <c r="H79" s="13"/>
      <c r="I79" s="13"/>
    </row>
    <row r="80" spans="6:17" x14ac:dyDescent="0.2">
      <c r="G80" s="13"/>
      <c r="H80" s="13"/>
      <c r="I80" s="13"/>
      <c r="J80" s="21"/>
    </row>
    <row r="81" spans="6:9" x14ac:dyDescent="0.2">
      <c r="G81" s="13"/>
      <c r="H81" s="13"/>
      <c r="I81" s="13"/>
    </row>
    <row r="82" spans="6:9" x14ac:dyDescent="0.2">
      <c r="G82" s="13"/>
      <c r="H82" s="13"/>
      <c r="I82" s="13"/>
    </row>
    <row r="83" spans="6:9" x14ac:dyDescent="0.2">
      <c r="G83" s="13"/>
      <c r="H83" s="13"/>
      <c r="I83" s="13"/>
    </row>
    <row r="84" spans="6:9" x14ac:dyDescent="0.2">
      <c r="F84" s="21"/>
      <c r="G84" s="13"/>
      <c r="H84" s="13"/>
      <c r="I84" s="13"/>
    </row>
    <row r="85" spans="6:9" x14ac:dyDescent="0.2">
      <c r="F85" s="21"/>
      <c r="G85" s="13"/>
      <c r="H85" s="13"/>
      <c r="I85" s="13"/>
    </row>
    <row r="86" spans="6:9" x14ac:dyDescent="0.2">
      <c r="F86" s="21"/>
      <c r="G86" s="13"/>
      <c r="H86" s="13"/>
      <c r="I86" s="13"/>
    </row>
    <row r="87" spans="6:9" x14ac:dyDescent="0.2">
      <c r="G87" s="13"/>
      <c r="H87" s="13"/>
      <c r="I87" s="13"/>
    </row>
    <row r="88" spans="6:9" x14ac:dyDescent="0.2">
      <c r="F88" s="21"/>
      <c r="G88" s="13"/>
      <c r="H88" s="13"/>
      <c r="I88" s="13"/>
    </row>
    <row r="89" spans="6:9" x14ac:dyDescent="0.2">
      <c r="G89" s="13"/>
      <c r="H89" s="13"/>
      <c r="I89" s="13"/>
    </row>
    <row r="90" spans="6:9" x14ac:dyDescent="0.2">
      <c r="F90" s="21"/>
      <c r="G90" s="13"/>
      <c r="H90" s="13"/>
      <c r="I90" s="13"/>
    </row>
    <row r="91" spans="6:9" x14ac:dyDescent="0.2">
      <c r="G91" s="13"/>
      <c r="H91" s="13"/>
      <c r="I91" s="13"/>
    </row>
    <row r="92" spans="6:9" x14ac:dyDescent="0.2">
      <c r="F92" s="21"/>
      <c r="G92" s="13"/>
      <c r="H92" s="13"/>
      <c r="I92" s="13"/>
    </row>
    <row r="93" spans="6:9" x14ac:dyDescent="0.2">
      <c r="F93" s="21"/>
      <c r="G93" s="13"/>
      <c r="H93" s="13"/>
      <c r="I93" s="13"/>
    </row>
    <row r="94" spans="6:9" x14ac:dyDescent="0.2">
      <c r="F94" s="21"/>
      <c r="G94" s="13"/>
      <c r="H94" s="13"/>
      <c r="I94" s="13"/>
    </row>
    <row r="95" spans="6:9" x14ac:dyDescent="0.2">
      <c r="F95" s="21"/>
      <c r="G95" s="13"/>
      <c r="H95" s="13"/>
      <c r="I95" s="13"/>
    </row>
    <row r="96" spans="6:9" x14ac:dyDescent="0.2">
      <c r="F96" s="21"/>
      <c r="G96" s="13"/>
      <c r="H96" s="13"/>
      <c r="I96" s="13"/>
    </row>
    <row r="97" spans="6:9" x14ac:dyDescent="0.2">
      <c r="F97" s="21"/>
      <c r="G97" s="13"/>
      <c r="H97" s="13"/>
      <c r="I97" s="13"/>
    </row>
    <row r="98" spans="6:9" x14ac:dyDescent="0.2">
      <c r="F98" s="21"/>
      <c r="G98" s="13"/>
      <c r="H98" s="13"/>
      <c r="I98" s="13"/>
    </row>
    <row r="99" spans="6:9" x14ac:dyDescent="0.2">
      <c r="F99" s="21"/>
      <c r="G99" s="13"/>
      <c r="H99" s="13"/>
      <c r="I99" s="13"/>
    </row>
    <row r="100" spans="6:9" x14ac:dyDescent="0.2">
      <c r="G100" s="13"/>
      <c r="H100" s="13"/>
      <c r="I100" s="13"/>
    </row>
    <row r="101" spans="6:9" x14ac:dyDescent="0.2">
      <c r="F101" s="21"/>
      <c r="G101" s="13"/>
      <c r="H101" s="13"/>
      <c r="I101" s="21"/>
    </row>
    <row r="102" spans="6:9" x14ac:dyDescent="0.2">
      <c r="G102" s="13"/>
      <c r="H102" s="13"/>
      <c r="I102" s="13"/>
    </row>
    <row r="103" spans="6:9" x14ac:dyDescent="0.2">
      <c r="F103" s="21"/>
      <c r="G103" s="13"/>
      <c r="H103" s="13"/>
      <c r="I103" s="13"/>
    </row>
    <row r="104" spans="6:9" x14ac:dyDescent="0.2">
      <c r="F104" s="21"/>
      <c r="G104" s="13"/>
      <c r="H104" s="13"/>
      <c r="I104" s="13"/>
    </row>
    <row r="105" spans="6:9" x14ac:dyDescent="0.2">
      <c r="G105" s="13"/>
      <c r="H105" s="13"/>
      <c r="I105" s="13"/>
    </row>
    <row r="106" spans="6:9" x14ac:dyDescent="0.2">
      <c r="F106" s="21"/>
      <c r="G106" s="13"/>
      <c r="H106" s="13"/>
      <c r="I106" s="13"/>
    </row>
    <row r="107" spans="6:9" x14ac:dyDescent="0.2">
      <c r="F107" s="21"/>
      <c r="G107" s="13"/>
      <c r="H107" s="13"/>
      <c r="I107" s="13"/>
    </row>
    <row r="108" spans="6:9" x14ac:dyDescent="0.2">
      <c r="F108" s="21"/>
      <c r="G108" s="13"/>
      <c r="H108" s="13"/>
      <c r="I108" s="13"/>
    </row>
    <row r="109" spans="6:9" x14ac:dyDescent="0.2">
      <c r="F109" s="21"/>
      <c r="G109" s="13"/>
      <c r="H109" s="13"/>
      <c r="I109" s="13"/>
    </row>
    <row r="110" spans="6:9" x14ac:dyDescent="0.2">
      <c r="F110" s="21"/>
      <c r="G110" s="13"/>
      <c r="H110" s="13"/>
      <c r="I110" s="13"/>
    </row>
    <row r="111" spans="6:9" x14ac:dyDescent="0.2">
      <c r="F111" s="21"/>
      <c r="G111" s="13"/>
      <c r="H111" s="13"/>
      <c r="I111" s="13"/>
    </row>
    <row r="112" spans="6:9" x14ac:dyDescent="0.2">
      <c r="F112" s="21"/>
      <c r="G112" s="13"/>
      <c r="H112" s="13"/>
      <c r="I112" s="13"/>
    </row>
    <row r="113" spans="6:9" x14ac:dyDescent="0.2">
      <c r="F113" s="21"/>
      <c r="G113" s="13"/>
      <c r="H113" s="13"/>
      <c r="I113" s="13"/>
    </row>
    <row r="114" spans="6:9" x14ac:dyDescent="0.2">
      <c r="F114" s="21"/>
      <c r="G114" s="13"/>
      <c r="H114" s="13"/>
      <c r="I114" s="13"/>
    </row>
    <row r="115" spans="6:9" x14ac:dyDescent="0.2">
      <c r="G115" s="13"/>
      <c r="H115" s="13"/>
      <c r="I115" s="13"/>
    </row>
    <row r="116" spans="6:9" x14ac:dyDescent="0.2">
      <c r="F116" s="21"/>
      <c r="G116" s="13"/>
      <c r="H116" s="13"/>
      <c r="I116" s="13"/>
    </row>
    <row r="117" spans="6:9" x14ac:dyDescent="0.2">
      <c r="F117" s="21"/>
      <c r="G117" s="13"/>
      <c r="H117" s="13"/>
      <c r="I117" s="13"/>
    </row>
    <row r="118" spans="6:9" x14ac:dyDescent="0.2">
      <c r="G118" s="13"/>
      <c r="H118" s="13"/>
      <c r="I118" s="13"/>
    </row>
    <row r="119" spans="6:9" x14ac:dyDescent="0.2">
      <c r="F119" s="21"/>
      <c r="G119" s="13"/>
      <c r="H119" s="13"/>
      <c r="I119" s="13"/>
    </row>
    <row r="120" spans="6:9" x14ac:dyDescent="0.2">
      <c r="F120" s="21"/>
      <c r="G120" s="13"/>
      <c r="H120" s="13"/>
      <c r="I120" s="13"/>
    </row>
    <row r="121" spans="6:9" x14ac:dyDescent="0.2">
      <c r="G121" s="13"/>
      <c r="H121" s="13"/>
      <c r="I121" s="13"/>
    </row>
    <row r="122" spans="6:9" x14ac:dyDescent="0.2">
      <c r="G122" s="13"/>
      <c r="H122" s="13"/>
      <c r="I122" s="13"/>
    </row>
    <row r="123" spans="6:9" x14ac:dyDescent="0.2">
      <c r="F123" s="21"/>
      <c r="G123" s="13"/>
      <c r="H123" s="13"/>
      <c r="I123" s="13"/>
    </row>
    <row r="124" spans="6:9" x14ac:dyDescent="0.2">
      <c r="G124" s="13"/>
      <c r="H124" s="13"/>
      <c r="I124" s="13"/>
    </row>
    <row r="125" spans="6:9" x14ac:dyDescent="0.2">
      <c r="F125" s="21"/>
      <c r="G125" s="13"/>
      <c r="H125" s="13"/>
      <c r="I125" s="13"/>
    </row>
    <row r="126" spans="6:9" x14ac:dyDescent="0.2">
      <c r="F126" s="21"/>
      <c r="G126" s="13"/>
      <c r="H126" s="13"/>
      <c r="I126" s="13"/>
    </row>
    <row r="127" spans="6:9" x14ac:dyDescent="0.2">
      <c r="G127" s="13"/>
      <c r="H127" s="13"/>
      <c r="I127" s="13"/>
    </row>
    <row r="128" spans="6:9" x14ac:dyDescent="0.2">
      <c r="G128" s="13"/>
      <c r="H128" s="13"/>
      <c r="I128" s="13"/>
    </row>
    <row r="129" spans="6:9" x14ac:dyDescent="0.2">
      <c r="G129" s="13"/>
      <c r="H129" s="13"/>
      <c r="I129" s="13"/>
    </row>
    <row r="130" spans="6:9" x14ac:dyDescent="0.2">
      <c r="F130" s="21"/>
      <c r="G130" s="13"/>
      <c r="H130" s="13"/>
      <c r="I130" s="13"/>
    </row>
    <row r="131" spans="6:9" x14ac:dyDescent="0.2">
      <c r="G131" s="13"/>
      <c r="H131" s="13"/>
      <c r="I131" s="13"/>
    </row>
    <row r="132" spans="6:9" x14ac:dyDescent="0.2">
      <c r="F132" s="21"/>
      <c r="G132" s="13"/>
      <c r="H132" s="13"/>
      <c r="I132" s="13"/>
    </row>
    <row r="133" spans="6:9" x14ac:dyDescent="0.2">
      <c r="F133" s="21"/>
      <c r="G133" s="13"/>
      <c r="H133" s="13"/>
      <c r="I133" s="13"/>
    </row>
    <row r="134" spans="6:9" x14ac:dyDescent="0.2">
      <c r="G134" s="13"/>
      <c r="H134" s="13"/>
      <c r="I134" s="13"/>
    </row>
    <row r="135" spans="6:9" x14ac:dyDescent="0.2">
      <c r="G135" s="13"/>
      <c r="H135" s="13"/>
      <c r="I135" s="13"/>
    </row>
    <row r="136" spans="6:9" x14ac:dyDescent="0.2">
      <c r="F136" s="21"/>
      <c r="G136" s="13"/>
      <c r="H136" s="13"/>
      <c r="I136" s="13"/>
    </row>
    <row r="137" spans="6:9" x14ac:dyDescent="0.2">
      <c r="F137" s="21"/>
      <c r="G137" s="13"/>
      <c r="H137" s="13"/>
      <c r="I137" s="13"/>
    </row>
    <row r="138" spans="6:9" x14ac:dyDescent="0.2">
      <c r="G138" s="13"/>
      <c r="H138" s="13"/>
      <c r="I138" s="13"/>
    </row>
    <row r="139" spans="6:9" x14ac:dyDescent="0.2">
      <c r="F139" s="21"/>
      <c r="G139" s="13"/>
      <c r="H139" s="13"/>
      <c r="I139" s="13"/>
    </row>
    <row r="140" spans="6:9" x14ac:dyDescent="0.2">
      <c r="F140" s="21"/>
      <c r="G140" s="21"/>
      <c r="H140" s="13"/>
      <c r="I140" s="13"/>
    </row>
    <row r="141" spans="6:9" x14ac:dyDescent="0.2">
      <c r="F141" s="21"/>
      <c r="G141" s="13"/>
      <c r="H141" s="13"/>
      <c r="I141" s="13"/>
    </row>
    <row r="142" spans="6:9" x14ac:dyDescent="0.2">
      <c r="G142" s="13"/>
      <c r="H142" s="13"/>
      <c r="I142" s="13"/>
    </row>
    <row r="143" spans="6:9" x14ac:dyDescent="0.2">
      <c r="G143" s="13"/>
      <c r="H143" s="13"/>
      <c r="I143" s="13"/>
    </row>
    <row r="144" spans="6:9" x14ac:dyDescent="0.2">
      <c r="F144" s="21"/>
      <c r="G144" s="13"/>
      <c r="H144" s="13"/>
      <c r="I144" s="13"/>
    </row>
    <row r="145" spans="6:9" x14ac:dyDescent="0.2">
      <c r="G145" s="13"/>
      <c r="H145" s="13"/>
      <c r="I145" s="13"/>
    </row>
    <row r="146" spans="6:9" x14ac:dyDescent="0.2">
      <c r="G146" s="13"/>
      <c r="H146" s="13"/>
      <c r="I146" s="13"/>
    </row>
    <row r="147" spans="6:9" x14ac:dyDescent="0.2">
      <c r="G147" s="13"/>
      <c r="H147" s="13"/>
      <c r="I147" s="13"/>
    </row>
    <row r="148" spans="6:9" x14ac:dyDescent="0.2">
      <c r="G148" s="13"/>
      <c r="H148" s="13"/>
      <c r="I148" s="13"/>
    </row>
    <row r="149" spans="6:9" x14ac:dyDescent="0.2">
      <c r="G149" s="13"/>
      <c r="H149" s="13"/>
      <c r="I149" s="13"/>
    </row>
    <row r="150" spans="6:9" x14ac:dyDescent="0.2">
      <c r="G150" s="13"/>
      <c r="H150" s="13"/>
      <c r="I150" s="13"/>
    </row>
    <row r="151" spans="6:9" x14ac:dyDescent="0.2">
      <c r="G151" s="13"/>
      <c r="H151" s="13"/>
      <c r="I151" s="13"/>
    </row>
    <row r="152" spans="6:9" x14ac:dyDescent="0.2">
      <c r="F152" s="21"/>
      <c r="G152" s="13"/>
      <c r="H152" s="13"/>
      <c r="I152" s="13"/>
    </row>
    <row r="153" spans="6:9" x14ac:dyDescent="0.2">
      <c r="F153" s="21"/>
      <c r="G153" s="13"/>
      <c r="H153" s="13"/>
      <c r="I153" s="13"/>
    </row>
    <row r="154" spans="6:9" x14ac:dyDescent="0.2">
      <c r="F154" s="21"/>
      <c r="G154" s="13"/>
      <c r="H154" s="13"/>
      <c r="I154" s="13"/>
    </row>
    <row r="155" spans="6:9" x14ac:dyDescent="0.2">
      <c r="G155" s="13"/>
      <c r="H155" s="13"/>
      <c r="I155" s="13"/>
    </row>
    <row r="156" spans="6:9" x14ac:dyDescent="0.2">
      <c r="G156" s="13"/>
      <c r="H156" s="13"/>
    </row>
    <row r="157" spans="6:9" x14ac:dyDescent="0.2">
      <c r="G157" s="13"/>
      <c r="H157" s="13"/>
    </row>
    <row r="158" spans="6:9" x14ac:dyDescent="0.2">
      <c r="G158" s="13"/>
      <c r="H158" s="13"/>
    </row>
    <row r="159" spans="6:9" x14ac:dyDescent="0.2">
      <c r="G159" s="13"/>
      <c r="H159" s="13"/>
    </row>
    <row r="160" spans="6:9" x14ac:dyDescent="0.2">
      <c r="G160" s="13"/>
      <c r="H160" s="13"/>
    </row>
    <row r="161" spans="6:8" x14ac:dyDescent="0.2">
      <c r="G161" s="13"/>
      <c r="H161" s="13"/>
    </row>
    <row r="162" spans="6:8" x14ac:dyDescent="0.2">
      <c r="F162" s="21"/>
      <c r="G162" s="13"/>
      <c r="H162" s="13"/>
    </row>
    <row r="163" spans="6:8" x14ac:dyDescent="0.2">
      <c r="F163" s="21"/>
      <c r="G163" s="13"/>
      <c r="H163" s="13"/>
    </row>
    <row r="164" spans="6:8" x14ac:dyDescent="0.2">
      <c r="F164" s="21"/>
      <c r="G164" s="13"/>
      <c r="H164" s="13"/>
    </row>
    <row r="165" spans="6:8" x14ac:dyDescent="0.2">
      <c r="G165" s="13"/>
      <c r="H165" s="13"/>
    </row>
    <row r="166" spans="6:8" x14ac:dyDescent="0.2">
      <c r="G166" s="13"/>
      <c r="H166" s="13"/>
    </row>
    <row r="167" spans="6:8" x14ac:dyDescent="0.2">
      <c r="G167" s="13"/>
      <c r="H167" s="13"/>
    </row>
    <row r="168" spans="6:8" x14ac:dyDescent="0.2">
      <c r="F168" s="21"/>
      <c r="G168" s="13"/>
      <c r="H168" s="13"/>
    </row>
    <row r="169" spans="6:8" x14ac:dyDescent="0.2">
      <c r="G169" s="13"/>
      <c r="H169" s="13"/>
    </row>
    <row r="170" spans="6:8" x14ac:dyDescent="0.2">
      <c r="G170" s="13"/>
      <c r="H170" s="13"/>
    </row>
    <row r="171" spans="6:8" x14ac:dyDescent="0.2">
      <c r="G171" s="13"/>
      <c r="H171" s="13"/>
    </row>
    <row r="172" spans="6:8" x14ac:dyDescent="0.2">
      <c r="G172" s="13"/>
      <c r="H172" s="13"/>
    </row>
    <row r="173" spans="6:8" x14ac:dyDescent="0.2">
      <c r="G173" s="13"/>
      <c r="H173" s="13"/>
    </row>
    <row r="174" spans="6:8" x14ac:dyDescent="0.2">
      <c r="G174" s="13"/>
      <c r="H174" s="13"/>
    </row>
    <row r="175" spans="6:8" x14ac:dyDescent="0.2">
      <c r="G175" s="13"/>
      <c r="H175" s="13"/>
    </row>
    <row r="176" spans="6:8" x14ac:dyDescent="0.2">
      <c r="G176" s="13"/>
      <c r="H176" s="13"/>
    </row>
    <row r="177" spans="6:8" x14ac:dyDescent="0.2">
      <c r="G177" s="13"/>
      <c r="H177" s="13"/>
    </row>
    <row r="178" spans="6:8" x14ac:dyDescent="0.2">
      <c r="G178" s="13"/>
      <c r="H178" s="13"/>
    </row>
    <row r="179" spans="6:8" x14ac:dyDescent="0.2">
      <c r="G179" s="13"/>
      <c r="H179" s="13"/>
    </row>
    <row r="180" spans="6:8" x14ac:dyDescent="0.2">
      <c r="G180" s="13"/>
      <c r="H180" s="13"/>
    </row>
    <row r="181" spans="6:8" x14ac:dyDescent="0.2">
      <c r="G181" s="13"/>
      <c r="H181" s="13"/>
    </row>
    <row r="182" spans="6:8" x14ac:dyDescent="0.2">
      <c r="G182" s="13"/>
      <c r="H182" s="13"/>
    </row>
    <row r="183" spans="6:8" x14ac:dyDescent="0.2">
      <c r="G183" s="13"/>
      <c r="H183" s="13"/>
    </row>
    <row r="184" spans="6:8" x14ac:dyDescent="0.2">
      <c r="G184" s="13"/>
      <c r="H184" s="13"/>
    </row>
    <row r="185" spans="6:8" x14ac:dyDescent="0.2">
      <c r="G185" s="13"/>
      <c r="H185" s="13"/>
    </row>
    <row r="186" spans="6:8" x14ac:dyDescent="0.2">
      <c r="G186" s="13"/>
      <c r="H186" s="13"/>
    </row>
    <row r="187" spans="6:8" x14ac:dyDescent="0.2">
      <c r="F187" s="21"/>
      <c r="G187" s="13"/>
      <c r="H187" s="13"/>
    </row>
    <row r="188" spans="6:8" x14ac:dyDescent="0.2">
      <c r="G188" s="13"/>
      <c r="H188" s="13"/>
    </row>
    <row r="189" spans="6:8" x14ac:dyDescent="0.2">
      <c r="G189" s="13"/>
      <c r="H189" s="13"/>
    </row>
    <row r="190" spans="6:8" x14ac:dyDescent="0.2">
      <c r="G190" s="13"/>
      <c r="H190" s="13"/>
    </row>
    <row r="191" spans="6:8" x14ac:dyDescent="0.2">
      <c r="G191" s="13"/>
      <c r="H191" s="13"/>
    </row>
    <row r="192" spans="6:8" x14ac:dyDescent="0.2">
      <c r="G192" s="13"/>
      <c r="H192" s="13"/>
    </row>
    <row r="193" spans="6:8" x14ac:dyDescent="0.2">
      <c r="G193" s="13"/>
      <c r="H193" s="13"/>
    </row>
    <row r="194" spans="6:8" x14ac:dyDescent="0.2">
      <c r="G194" s="13"/>
      <c r="H194" s="13"/>
    </row>
    <row r="195" spans="6:8" x14ac:dyDescent="0.2">
      <c r="G195" s="13"/>
      <c r="H195" s="13"/>
    </row>
    <row r="196" spans="6:8" x14ac:dyDescent="0.2">
      <c r="G196" s="13"/>
      <c r="H196" s="13"/>
    </row>
    <row r="197" spans="6:8" x14ac:dyDescent="0.2">
      <c r="G197" s="13"/>
      <c r="H197" s="13"/>
    </row>
    <row r="198" spans="6:8" x14ac:dyDescent="0.2">
      <c r="G198" s="13"/>
      <c r="H198" s="13"/>
    </row>
    <row r="199" spans="6:8" x14ac:dyDescent="0.2">
      <c r="G199" s="13"/>
      <c r="H199" s="13"/>
    </row>
    <row r="200" spans="6:8" x14ac:dyDescent="0.2">
      <c r="G200" s="13"/>
      <c r="H200" s="13"/>
    </row>
    <row r="201" spans="6:8" x14ac:dyDescent="0.2">
      <c r="F201" s="21"/>
      <c r="G201" s="13"/>
      <c r="H201" s="13"/>
    </row>
    <row r="202" spans="6:8" x14ac:dyDescent="0.2">
      <c r="G202" s="13"/>
      <c r="H202" s="13"/>
    </row>
    <row r="203" spans="6:8" x14ac:dyDescent="0.2">
      <c r="G203" s="13"/>
      <c r="H203" s="13"/>
    </row>
    <row r="204" spans="6:8" x14ac:dyDescent="0.2">
      <c r="G204" s="13"/>
      <c r="H204" s="13"/>
    </row>
    <row r="205" spans="6:8" x14ac:dyDescent="0.2">
      <c r="G205" s="13"/>
      <c r="H205" s="13"/>
    </row>
    <row r="206" spans="6:8" x14ac:dyDescent="0.2">
      <c r="G206" s="13"/>
      <c r="H206" s="13"/>
    </row>
  </sheetData>
  <sheetProtection selectLockedCells="1" selectUnlockedCells="1"/>
  <sortState ref="L80:N157">
    <sortCondition descending="1" ref="N80:N157"/>
  </sortState>
  <phoneticPr fontId="9" type="noConversion"/>
  <hyperlinks>
    <hyperlink ref="H23" location="ÍNDICE!A1" display="Voltar ao índice"/>
  </hyperlink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pageSetUpPr fitToPage="1"/>
  </sheetPr>
  <dimension ref="B1:P31"/>
  <sheetViews>
    <sheetView showGridLines="0" zoomScale="98" zoomScaleNormal="98" workbookViewId="0"/>
  </sheetViews>
  <sheetFormatPr defaultRowHeight="12.75" x14ac:dyDescent="0.2"/>
  <cols>
    <col min="1" max="1" width="2.28515625" customWidth="1"/>
    <col min="2" max="2" width="61.28515625" customWidth="1"/>
    <col min="3" max="3" width="9.5703125" customWidth="1"/>
    <col min="4" max="16" width="12.7109375" customWidth="1"/>
  </cols>
  <sheetData>
    <row r="1" spans="2:16" ht="29.85" customHeight="1" x14ac:dyDescent="0.2">
      <c r="B1" s="31" t="s">
        <v>75</v>
      </c>
      <c r="C1" s="2"/>
      <c r="D1" s="2"/>
      <c r="E1" s="2"/>
      <c r="F1" s="2"/>
    </row>
    <row r="2" spans="2:16" ht="21.95" customHeight="1" x14ac:dyDescent="0.2">
      <c r="B2" s="3" t="s">
        <v>19</v>
      </c>
      <c r="C2" s="4" t="s">
        <v>2</v>
      </c>
      <c r="D2" s="28" t="s">
        <v>61</v>
      </c>
      <c r="E2" s="28" t="s">
        <v>53</v>
      </c>
      <c r="F2" s="28" t="s">
        <v>67</v>
      </c>
      <c r="G2" s="28">
        <v>2013</v>
      </c>
      <c r="H2" s="28">
        <v>2014</v>
      </c>
      <c r="I2" s="28">
        <v>2015</v>
      </c>
      <c r="J2" s="28">
        <v>2016</v>
      </c>
      <c r="K2" s="28">
        <v>2017</v>
      </c>
      <c r="L2" s="28">
        <v>2018</v>
      </c>
      <c r="M2" s="28">
        <v>2019</v>
      </c>
      <c r="N2" s="28">
        <v>2020</v>
      </c>
      <c r="O2" s="28">
        <v>2021</v>
      </c>
      <c r="P2" s="28">
        <v>2022</v>
      </c>
    </row>
    <row r="3" spans="2:16" ht="21.95" customHeight="1" x14ac:dyDescent="0.2">
      <c r="B3" s="97" t="s">
        <v>72</v>
      </c>
      <c r="C3" s="98" t="s">
        <v>63</v>
      </c>
      <c r="D3" s="74">
        <v>68850.721999999994</v>
      </c>
      <c r="E3" s="74">
        <v>78933.463000000003</v>
      </c>
      <c r="F3" s="74">
        <v>93569.312999999995</v>
      </c>
      <c r="G3" s="74">
        <v>79534.834000000003</v>
      </c>
      <c r="H3" s="74">
        <v>77149.123000000007</v>
      </c>
      <c r="I3" s="74">
        <v>70467.55</v>
      </c>
      <c r="J3" s="74">
        <v>69157.149999999994</v>
      </c>
      <c r="K3" s="74">
        <v>70474.398000000001</v>
      </c>
      <c r="L3" s="74">
        <v>64201.428999999996</v>
      </c>
      <c r="M3" s="74">
        <v>65412.936000000002</v>
      </c>
      <c r="N3" s="74">
        <v>64021.235000000001</v>
      </c>
      <c r="O3" s="74">
        <v>75752.464999999997</v>
      </c>
      <c r="P3" s="74">
        <v>78023.342000000004</v>
      </c>
    </row>
    <row r="4" spans="2:16" ht="21.95" customHeight="1" x14ac:dyDescent="0.2">
      <c r="B4" s="99" t="s">
        <v>77</v>
      </c>
      <c r="C4" s="100" t="s">
        <v>63</v>
      </c>
      <c r="D4" s="7">
        <v>66735.376000000004</v>
      </c>
      <c r="E4" s="7">
        <v>68003.650999999998</v>
      </c>
      <c r="F4" s="7">
        <v>76384.633000000002</v>
      </c>
      <c r="G4" s="7">
        <v>67007.415999999997</v>
      </c>
      <c r="H4" s="7">
        <v>69822.361000000004</v>
      </c>
      <c r="I4" s="7">
        <v>69822.095000000001</v>
      </c>
      <c r="J4" s="7">
        <v>68296.300999999992</v>
      </c>
      <c r="K4" s="7">
        <v>70399.428</v>
      </c>
      <c r="L4" s="7">
        <v>72520.326000000001</v>
      </c>
      <c r="M4" s="7">
        <v>71629.849000000002</v>
      </c>
      <c r="N4" s="7">
        <v>64291.747000000003</v>
      </c>
      <c r="O4" s="7">
        <v>62782.024999999994</v>
      </c>
      <c r="P4" s="7">
        <v>73176.657999999996</v>
      </c>
    </row>
    <row r="5" spans="2:16" ht="21.95" customHeight="1" x14ac:dyDescent="0.2">
      <c r="B5" s="99" t="s">
        <v>74</v>
      </c>
      <c r="C5" s="100" t="s">
        <v>63</v>
      </c>
      <c r="D5" s="7">
        <v>12157.273999999999</v>
      </c>
      <c r="E5" s="7">
        <v>11722.486999999999</v>
      </c>
      <c r="F5" s="7">
        <v>13665.814</v>
      </c>
      <c r="G5" s="7">
        <v>13040.362999999999</v>
      </c>
      <c r="H5" s="7">
        <v>17131.109</v>
      </c>
      <c r="I5" s="7">
        <v>17839.308000000001</v>
      </c>
      <c r="J5" s="7">
        <v>19598.759999999998</v>
      </c>
      <c r="K5" s="7">
        <v>18817.241999999998</v>
      </c>
      <c r="L5" s="7">
        <v>20030.89</v>
      </c>
      <c r="M5" s="7">
        <v>19602.757000000001</v>
      </c>
      <c r="N5" s="7">
        <v>18558.641</v>
      </c>
      <c r="O5" s="7">
        <v>23936.694</v>
      </c>
      <c r="P5" s="7">
        <v>20835.924999999999</v>
      </c>
    </row>
    <row r="6" spans="2:16" ht="21.95" customHeight="1" x14ac:dyDescent="0.2">
      <c r="B6" s="99" t="s">
        <v>73</v>
      </c>
      <c r="C6" s="100" t="s">
        <v>63</v>
      </c>
      <c r="D6" s="7">
        <v>13574.153</v>
      </c>
      <c r="E6" s="7">
        <v>16284.521000000001</v>
      </c>
      <c r="F6" s="7">
        <v>14805.481</v>
      </c>
      <c r="G6" s="7">
        <v>14261.509</v>
      </c>
      <c r="H6" s="7">
        <v>15408.111000000001</v>
      </c>
      <c r="I6" s="7">
        <v>22884.420999999998</v>
      </c>
      <c r="J6" s="7">
        <v>24296.862000000001</v>
      </c>
      <c r="K6" s="7">
        <v>23422.574000000001</v>
      </c>
      <c r="L6" s="7">
        <v>22513.063999999998</v>
      </c>
      <c r="M6" s="7">
        <v>21944.118999999999</v>
      </c>
      <c r="N6" s="7">
        <v>16652.374</v>
      </c>
      <c r="O6" s="7">
        <v>16137.460999999999</v>
      </c>
      <c r="P6" s="7">
        <v>14692.716</v>
      </c>
    </row>
    <row r="7" spans="2:16" ht="21.95" customHeight="1" x14ac:dyDescent="0.2">
      <c r="B7" s="99" t="s">
        <v>76</v>
      </c>
      <c r="C7" s="100" t="s">
        <v>63</v>
      </c>
      <c r="D7" s="7">
        <f t="shared" ref="D7:P7" si="0">D9-SUM(D3:D6)</f>
        <v>637.36999999999534</v>
      </c>
      <c r="E7" s="7">
        <f t="shared" si="0"/>
        <v>896.10300000000279</v>
      </c>
      <c r="F7" s="7">
        <f t="shared" si="0"/>
        <v>1545.3869999999879</v>
      </c>
      <c r="G7" s="7">
        <f t="shared" si="0"/>
        <v>1509.9560000000056</v>
      </c>
      <c r="H7" s="7">
        <f t="shared" si="0"/>
        <v>1029.4610000000102</v>
      </c>
      <c r="I7" s="7">
        <f t="shared" si="0"/>
        <v>2373.5279999999912</v>
      </c>
      <c r="J7" s="7">
        <f t="shared" si="0"/>
        <v>2447.0659999999916</v>
      </c>
      <c r="K7" s="7">
        <f t="shared" si="0"/>
        <v>438.91300000000047</v>
      </c>
      <c r="L7" s="7">
        <f t="shared" si="0"/>
        <v>502.95799999995506</v>
      </c>
      <c r="M7" s="7">
        <f t="shared" si="0"/>
        <v>561.88999999998487</v>
      </c>
      <c r="N7" s="7">
        <f t="shared" si="0"/>
        <v>258.24599999998463</v>
      </c>
      <c r="O7" s="7">
        <f t="shared" si="0"/>
        <v>11669.510999999999</v>
      </c>
      <c r="P7" s="7">
        <f t="shared" si="0"/>
        <v>10478.348999999987</v>
      </c>
    </row>
    <row r="8" spans="2:16" ht="21.95" customHeight="1" x14ac:dyDescent="0.2">
      <c r="B8" s="101" t="s">
        <v>86</v>
      </c>
      <c r="C8" s="102" t="s">
        <v>63</v>
      </c>
      <c r="D8" s="66">
        <f>SUM(D4:D7)</f>
        <v>93104.17300000001</v>
      </c>
      <c r="E8" s="66">
        <f t="shared" ref="E8:N8" si="1">SUM(E4:E7)</f>
        <v>96906.761999999988</v>
      </c>
      <c r="F8" s="66">
        <f t="shared" si="1"/>
        <v>106401.31499999999</v>
      </c>
      <c r="G8" s="66">
        <f t="shared" si="1"/>
        <v>95819.244000000006</v>
      </c>
      <c r="H8" s="66">
        <f t="shared" si="1"/>
        <v>103391.04200000002</v>
      </c>
      <c r="I8" s="66">
        <f t="shared" si="1"/>
        <v>112919.352</v>
      </c>
      <c r="J8" s="66">
        <f t="shared" si="1"/>
        <v>114638.98899999997</v>
      </c>
      <c r="K8" s="66">
        <f t="shared" si="1"/>
        <v>113078.15700000001</v>
      </c>
      <c r="L8" s="66">
        <f t="shared" si="1"/>
        <v>115567.23799999995</v>
      </c>
      <c r="M8" s="66">
        <f t="shared" si="1"/>
        <v>113738.61499999999</v>
      </c>
      <c r="N8" s="66">
        <f t="shared" si="1"/>
        <v>99761.007999999987</v>
      </c>
      <c r="O8" s="66">
        <f>SUM(O4:O7)</f>
        <v>114525.69099999999</v>
      </c>
      <c r="P8" s="66">
        <f>SUM(P4:P7)</f>
        <v>119183.64799999999</v>
      </c>
    </row>
    <row r="9" spans="2:16" ht="24.75" customHeight="1" x14ac:dyDescent="0.2">
      <c r="B9" s="103" t="s">
        <v>87</v>
      </c>
      <c r="C9" s="104" t="s">
        <v>63</v>
      </c>
      <c r="D9" s="72">
        <v>161954.89499999999</v>
      </c>
      <c r="E9" s="73">
        <v>175840.22500000001</v>
      </c>
      <c r="F9" s="73">
        <v>199970.628</v>
      </c>
      <c r="G9" s="73">
        <v>175354.07800000001</v>
      </c>
      <c r="H9" s="73">
        <v>180540.16500000001</v>
      </c>
      <c r="I9" s="73">
        <v>183386.902</v>
      </c>
      <c r="J9" s="73">
        <v>183796.139</v>
      </c>
      <c r="K9" s="73">
        <v>183552.55499999999</v>
      </c>
      <c r="L9" s="73">
        <v>179768.66699999999</v>
      </c>
      <c r="M9" s="73">
        <v>179151.55100000001</v>
      </c>
      <c r="N9" s="73">
        <v>163782.24299999999</v>
      </c>
      <c r="O9" s="73">
        <v>190278.15599999999</v>
      </c>
      <c r="P9" s="73">
        <v>197206.99</v>
      </c>
    </row>
    <row r="10" spans="2:16" ht="24.75" customHeight="1" x14ac:dyDescent="0.2"/>
    <row r="11" spans="2:16" ht="19.7" customHeight="1" x14ac:dyDescent="0.2">
      <c r="B11" s="63"/>
      <c r="O11" s="14" t="s">
        <v>12</v>
      </c>
    </row>
    <row r="12" spans="2:16" x14ac:dyDescent="0.2">
      <c r="B12" s="53"/>
    </row>
    <row r="13" spans="2:16" x14ac:dyDescent="0.2">
      <c r="B13" s="23"/>
      <c r="C13" s="23"/>
    </row>
    <row r="14" spans="2:16" x14ac:dyDescent="0.2">
      <c r="D14" s="64"/>
      <c r="E14" s="64"/>
      <c r="F14" s="64"/>
      <c r="G14" s="64"/>
      <c r="H14" s="64"/>
    </row>
    <row r="15" spans="2:16" x14ac:dyDescent="0.2">
      <c r="K15" s="64"/>
      <c r="L15" s="64"/>
      <c r="M15" s="64"/>
    </row>
    <row r="16" spans="2:16" x14ac:dyDescent="0.2">
      <c r="D16" s="23"/>
      <c r="E16" s="23"/>
      <c r="F16" s="79"/>
      <c r="G16" s="80"/>
      <c r="H16" s="80"/>
      <c r="I16" s="80"/>
      <c r="J16" s="80"/>
      <c r="K16" s="80"/>
      <c r="L16" s="6"/>
      <c r="M16" s="6"/>
      <c r="N16" s="6"/>
      <c r="O16" s="6"/>
      <c r="P16" s="6"/>
    </row>
    <row r="17" spans="4:16" x14ac:dyDescent="0.2">
      <c r="D17" s="23"/>
      <c r="F17" s="80"/>
      <c r="G17" s="80"/>
      <c r="H17" s="80"/>
      <c r="I17" s="80"/>
      <c r="J17" s="80"/>
      <c r="K17" s="80"/>
      <c r="L17" s="6"/>
      <c r="M17" s="6"/>
      <c r="N17" s="6"/>
      <c r="O17" s="6"/>
      <c r="P17" s="6"/>
    </row>
    <row r="18" spans="4:16" x14ac:dyDescent="0.2">
      <c r="F18" s="80"/>
      <c r="G18" s="80"/>
      <c r="H18" s="80"/>
      <c r="I18" s="80"/>
      <c r="J18" s="80"/>
      <c r="K18" s="80"/>
      <c r="L18" s="6"/>
      <c r="M18" s="6"/>
      <c r="N18" s="6"/>
      <c r="O18" s="6"/>
      <c r="P18" s="6"/>
    </row>
    <row r="19" spans="4:16" x14ac:dyDescent="0.2">
      <c r="F19" s="80"/>
      <c r="G19" s="80"/>
      <c r="H19" s="80"/>
      <c r="I19" s="80"/>
      <c r="J19" s="80"/>
      <c r="K19" s="80"/>
      <c r="L19" s="6"/>
      <c r="M19" s="6"/>
      <c r="N19" s="6"/>
      <c r="O19" s="6"/>
      <c r="P19" s="6"/>
    </row>
    <row r="20" spans="4:16" x14ac:dyDescent="0.2">
      <c r="F20" s="80"/>
      <c r="G20" s="80"/>
      <c r="H20" s="80"/>
      <c r="I20" s="80"/>
      <c r="J20" s="80"/>
      <c r="K20" s="80"/>
      <c r="L20" s="6"/>
      <c r="M20" s="6"/>
      <c r="N20" s="6"/>
      <c r="O20" s="6"/>
      <c r="P20" s="6"/>
    </row>
    <row r="21" spans="4:16" x14ac:dyDescent="0.2">
      <c r="F21" s="80"/>
      <c r="G21" s="80"/>
      <c r="H21" s="80"/>
      <c r="I21" s="80"/>
      <c r="J21" s="80"/>
      <c r="K21" s="80"/>
      <c r="L21" s="6"/>
      <c r="M21" s="6"/>
      <c r="N21" s="6"/>
      <c r="O21" s="6"/>
      <c r="P21" s="6"/>
    </row>
    <row r="22" spans="4:16" x14ac:dyDescent="0.2">
      <c r="F22" s="80"/>
      <c r="G22" s="80"/>
      <c r="H22" s="80"/>
      <c r="I22" s="80"/>
      <c r="J22" s="80"/>
      <c r="K22" s="80"/>
      <c r="L22" s="6"/>
      <c r="M22" s="6"/>
      <c r="N22" s="6"/>
      <c r="O22" s="6"/>
      <c r="P22" s="6"/>
    </row>
    <row r="23" spans="4:16" x14ac:dyDescent="0.2">
      <c r="F23" s="80"/>
      <c r="G23" s="80"/>
      <c r="H23" s="80"/>
      <c r="I23" s="80"/>
      <c r="J23" s="80"/>
      <c r="K23" s="80"/>
      <c r="L23" s="6"/>
      <c r="M23" s="6"/>
      <c r="N23" s="6"/>
      <c r="O23" s="6"/>
      <c r="P23" s="6"/>
    </row>
    <row r="24" spans="4:16" x14ac:dyDescent="0.2">
      <c r="F24" s="80"/>
      <c r="G24" s="80"/>
      <c r="H24" s="80"/>
      <c r="I24" s="80"/>
      <c r="J24" s="80"/>
      <c r="K24" s="80"/>
      <c r="L24" s="6"/>
      <c r="M24" s="6"/>
      <c r="N24" s="6"/>
      <c r="O24" s="6"/>
      <c r="P24" s="6"/>
    </row>
    <row r="25" spans="4:16" x14ac:dyDescent="0.2">
      <c r="F25" s="80"/>
      <c r="G25" s="80"/>
      <c r="H25" s="80"/>
      <c r="I25" s="80"/>
      <c r="J25" s="80"/>
      <c r="K25" s="80"/>
      <c r="L25" s="6"/>
      <c r="M25" s="6"/>
      <c r="N25" s="6"/>
      <c r="O25" s="6"/>
      <c r="P25" s="6"/>
    </row>
    <row r="26" spans="4:16" x14ac:dyDescent="0.2">
      <c r="F26" s="80"/>
      <c r="G26" s="80"/>
      <c r="H26" s="80"/>
      <c r="I26" s="80"/>
      <c r="J26" s="80"/>
      <c r="K26" s="80"/>
      <c r="L26" s="6"/>
      <c r="M26" s="6"/>
      <c r="N26" s="6"/>
      <c r="O26" s="6"/>
      <c r="P26" s="6"/>
    </row>
    <row r="27" spans="4:16" x14ac:dyDescent="0.2">
      <c r="F27" s="80"/>
      <c r="G27" s="80"/>
      <c r="H27" s="80"/>
      <c r="I27" s="80"/>
      <c r="J27" s="80"/>
      <c r="K27" s="80"/>
      <c r="L27" s="6"/>
      <c r="M27" s="6"/>
      <c r="N27" s="6"/>
      <c r="O27" s="6"/>
      <c r="P27" s="6"/>
    </row>
    <row r="28" spans="4:16" x14ac:dyDescent="0.2">
      <c r="F28" s="80"/>
      <c r="G28" s="80"/>
      <c r="H28" s="80"/>
      <c r="I28" s="80"/>
      <c r="J28" s="80"/>
      <c r="K28" s="80"/>
      <c r="L28" s="80"/>
      <c r="M28" s="80"/>
      <c r="N28" s="80"/>
      <c r="O28" s="80"/>
      <c r="P28" s="80"/>
    </row>
    <row r="29" spans="4:16" x14ac:dyDescent="0.2">
      <c r="F29" s="80"/>
      <c r="G29" s="80"/>
      <c r="H29" s="80"/>
      <c r="I29" s="80"/>
      <c r="J29" s="80"/>
      <c r="K29" s="80"/>
      <c r="L29" s="6"/>
      <c r="M29" s="6"/>
      <c r="N29" s="6"/>
      <c r="O29" s="6"/>
      <c r="P29" s="6"/>
    </row>
    <row r="30" spans="4:16" x14ac:dyDescent="0.2">
      <c r="F30" s="80"/>
      <c r="G30" s="80"/>
      <c r="H30" s="80"/>
      <c r="I30" s="80"/>
      <c r="J30" s="80"/>
      <c r="K30" s="80"/>
      <c r="L30" s="80"/>
      <c r="M30" s="80"/>
      <c r="N30" s="80"/>
      <c r="O30" s="80"/>
      <c r="P30" s="80"/>
    </row>
    <row r="31" spans="4:16" x14ac:dyDescent="0.2">
      <c r="F31" s="80"/>
      <c r="G31" s="80"/>
      <c r="H31" s="80"/>
      <c r="I31" s="80"/>
      <c r="J31" s="80"/>
      <c r="K31" s="80"/>
      <c r="L31" s="80"/>
      <c r="M31" s="80"/>
      <c r="N31" s="80"/>
      <c r="O31" s="80"/>
      <c r="P31" s="80"/>
    </row>
  </sheetData>
  <sheetProtection selectLockedCells="1" selectUnlockedCells="1"/>
  <phoneticPr fontId="9" type="noConversion"/>
  <hyperlinks>
    <hyperlink ref="O11" location="ÍNDICE!A1" display="Voltar ao índice"/>
  </hyperlinks>
  <pageMargins left="0.28000000000000003" right="0.21" top="0.98402777777777772" bottom="0.98402777777777772" header="0.51180555555555551" footer="0.51180555555555551"/>
  <pageSetup paperSize="9" scale="70" firstPageNumber="0" orientation="portrait" horizontalDpi="300" verticalDpi="300" r:id="rId1"/>
  <headerFooter alignWithMargins="0"/>
  <ignoredErrors>
    <ignoredError sqref="D2:F2" numberStoredAsText="1"/>
    <ignoredError sqref="G7:P7"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B1:P22"/>
  <sheetViews>
    <sheetView showGridLines="0" zoomScale="95" zoomScaleNormal="95" workbookViewId="0">
      <selection activeCell="D3" sqref="D3:P3"/>
    </sheetView>
  </sheetViews>
  <sheetFormatPr defaultRowHeight="12.75" x14ac:dyDescent="0.2"/>
  <cols>
    <col min="1" max="1" width="2.28515625" customWidth="1"/>
    <col min="2" max="2" width="42.42578125" customWidth="1"/>
    <col min="3" max="3" width="10.5703125" customWidth="1"/>
    <col min="4" max="16" width="12.7109375" customWidth="1"/>
  </cols>
  <sheetData>
    <row r="1" spans="2:16" ht="29.85" customHeight="1" x14ac:dyDescent="0.2">
      <c r="B1" s="30" t="s">
        <v>49</v>
      </c>
      <c r="C1" s="45"/>
      <c r="D1" s="45"/>
      <c r="E1" s="45"/>
    </row>
    <row r="2" spans="2:16" ht="21.95" customHeight="1" x14ac:dyDescent="0.2">
      <c r="B2" s="46" t="s">
        <v>19</v>
      </c>
      <c r="C2" s="46" t="s">
        <v>2</v>
      </c>
      <c r="D2" s="47">
        <v>2010</v>
      </c>
      <c r="E2" s="47">
        <v>2011</v>
      </c>
      <c r="F2" s="47">
        <v>2012</v>
      </c>
      <c r="G2" s="47">
        <v>2013</v>
      </c>
      <c r="H2" s="47">
        <v>2014</v>
      </c>
      <c r="I2" s="47">
        <v>2015</v>
      </c>
      <c r="J2" s="47">
        <v>2016</v>
      </c>
      <c r="K2" s="47">
        <v>2017</v>
      </c>
      <c r="L2" s="47">
        <v>2018</v>
      </c>
      <c r="M2" s="47">
        <v>2019</v>
      </c>
      <c r="N2" s="47">
        <v>2020</v>
      </c>
      <c r="O2" s="47">
        <v>2021</v>
      </c>
      <c r="P2" s="47">
        <v>2022</v>
      </c>
    </row>
    <row r="3" spans="2:16" ht="21.95" customHeight="1" x14ac:dyDescent="0.2">
      <c r="B3" s="109" t="s">
        <v>51</v>
      </c>
      <c r="C3" s="105" t="s">
        <v>63</v>
      </c>
      <c r="D3" s="6">
        <v>161954.89499999999</v>
      </c>
      <c r="E3" s="52">
        <v>175840.22500000001</v>
      </c>
      <c r="F3" s="52">
        <v>199970.628</v>
      </c>
      <c r="G3" s="52">
        <v>175354.07800000001</v>
      </c>
      <c r="H3" s="52">
        <v>180540.16500000001</v>
      </c>
      <c r="I3" s="52">
        <v>183386.902</v>
      </c>
      <c r="J3" s="52">
        <v>183796.139</v>
      </c>
      <c r="K3" s="52">
        <v>183552.55499999999</v>
      </c>
      <c r="L3" s="52">
        <v>179768.66699999999</v>
      </c>
      <c r="M3" s="52">
        <v>179151.55100000001</v>
      </c>
      <c r="N3" s="52">
        <v>163782.24299999999</v>
      </c>
      <c r="O3" s="52">
        <v>190278.15599999999</v>
      </c>
      <c r="P3" s="52">
        <v>197206.99</v>
      </c>
    </row>
    <row r="4" spans="2:16" ht="21.95" customHeight="1" x14ac:dyDescent="0.2">
      <c r="B4" s="110" t="s">
        <v>50</v>
      </c>
      <c r="C4" s="106" t="s">
        <v>63</v>
      </c>
      <c r="D4" s="48">
        <v>624.70903999999996</v>
      </c>
      <c r="E4" s="48">
        <v>693.87043999999992</v>
      </c>
      <c r="F4" s="48">
        <v>732.98951999999997</v>
      </c>
      <c r="G4" s="48">
        <v>742.245</v>
      </c>
      <c r="H4" s="48">
        <v>635.78300000000002</v>
      </c>
      <c r="I4" s="48">
        <v>623.03419999999994</v>
      </c>
      <c r="J4" s="48">
        <v>552.30799999999999</v>
      </c>
      <c r="K4" s="48">
        <v>684.67899999999997</v>
      </c>
      <c r="L4" s="48">
        <v>951.87099999999998</v>
      </c>
      <c r="M4" s="48">
        <v>1033.1663000000001</v>
      </c>
      <c r="N4" s="48">
        <v>1240.27025</v>
      </c>
      <c r="O4" s="48"/>
      <c r="P4" s="48"/>
    </row>
    <row r="5" spans="2:16" ht="21.95" customHeight="1" x14ac:dyDescent="0.2">
      <c r="B5" s="111" t="s">
        <v>48</v>
      </c>
      <c r="C5" s="108" t="s">
        <v>21</v>
      </c>
      <c r="D5" s="49">
        <f t="shared" ref="D5:N5" si="0">D4/D3*100</f>
        <v>0.38573026150274742</v>
      </c>
      <c r="E5" s="49">
        <f t="shared" si="0"/>
        <v>0.39460279353031991</v>
      </c>
      <c r="F5" s="49">
        <f t="shared" si="0"/>
        <v>0.36654859132612216</v>
      </c>
      <c r="G5" s="49">
        <f t="shared" si="0"/>
        <v>0.4232835691451669</v>
      </c>
      <c r="H5" s="49">
        <f t="shared" si="0"/>
        <v>0.35215598700710171</v>
      </c>
      <c r="I5" s="49">
        <f t="shared" si="0"/>
        <v>0.33973756751722645</v>
      </c>
      <c r="J5" s="49">
        <f t="shared" si="0"/>
        <v>0.30050032770274893</v>
      </c>
      <c r="K5" s="49">
        <f t="shared" si="0"/>
        <v>0.37301523806083769</v>
      </c>
      <c r="L5" s="49">
        <f t="shared" si="0"/>
        <v>0.52949772387198046</v>
      </c>
      <c r="M5" s="49">
        <f t="shared" si="0"/>
        <v>0.57669961227407962</v>
      </c>
      <c r="N5" s="49">
        <f t="shared" si="0"/>
        <v>0.75726783763731953</v>
      </c>
      <c r="O5" s="49"/>
      <c r="P5" s="49"/>
    </row>
    <row r="6" spans="2:16" x14ac:dyDescent="0.2">
      <c r="B6" s="50"/>
      <c r="N6" s="52"/>
    </row>
    <row r="16" spans="2:16" x14ac:dyDescent="0.2">
      <c r="O16" s="51" t="s">
        <v>12</v>
      </c>
    </row>
    <row r="19" spans="10:12" x14ac:dyDescent="0.2">
      <c r="J19" s="64"/>
      <c r="K19" s="64"/>
      <c r="L19" s="64"/>
    </row>
    <row r="22" spans="10:12" x14ac:dyDescent="0.2">
      <c r="J22" s="52"/>
      <c r="K22" s="52"/>
    </row>
  </sheetData>
  <phoneticPr fontId="9" type="noConversion"/>
  <hyperlinks>
    <hyperlink ref="O16" location="ÍNDICE!A1" display="Voltar ao índice"/>
  </hyperlinks>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dimension ref="B1:P36"/>
  <sheetViews>
    <sheetView showGridLines="0" zoomScaleNormal="100" workbookViewId="0"/>
  </sheetViews>
  <sheetFormatPr defaultRowHeight="12.75" x14ac:dyDescent="0.2"/>
  <cols>
    <col min="1" max="1" width="2.28515625" style="2" customWidth="1"/>
    <col min="2" max="2" width="30.42578125" style="2" customWidth="1"/>
    <col min="3" max="3" width="10.85546875" style="2" customWidth="1"/>
    <col min="4" max="16" width="12.7109375" style="2" customWidth="1"/>
    <col min="17" max="16384" width="9.140625" style="2"/>
  </cols>
  <sheetData>
    <row r="1" spans="2:16" ht="29.85" customHeight="1" x14ac:dyDescent="0.2">
      <c r="B1" s="17" t="s">
        <v>46</v>
      </c>
    </row>
    <row r="2" spans="2:16" ht="29.85" customHeight="1" x14ac:dyDescent="0.2">
      <c r="B2" s="17" t="s">
        <v>78</v>
      </c>
    </row>
    <row r="3" spans="2:16" ht="23.25" customHeight="1" x14ac:dyDescent="0.2">
      <c r="B3" s="3" t="s">
        <v>19</v>
      </c>
      <c r="C3" s="4" t="s">
        <v>2</v>
      </c>
      <c r="D3" s="5">
        <v>2010</v>
      </c>
      <c r="E3" s="5">
        <v>2011</v>
      </c>
      <c r="F3" s="5">
        <v>2012</v>
      </c>
      <c r="G3" s="5">
        <v>2013</v>
      </c>
      <c r="H3" s="5">
        <v>2014</v>
      </c>
      <c r="I3" s="5">
        <v>2015</v>
      </c>
      <c r="J3" s="5">
        <v>2016</v>
      </c>
      <c r="K3" s="5">
        <v>2017</v>
      </c>
      <c r="L3" s="5">
        <v>2018</v>
      </c>
      <c r="M3" s="5">
        <v>2019</v>
      </c>
      <c r="N3" s="5">
        <v>2020</v>
      </c>
      <c r="O3" s="5">
        <v>2021</v>
      </c>
      <c r="P3" s="5">
        <v>2022</v>
      </c>
    </row>
    <row r="4" spans="2:16" ht="18" customHeight="1" x14ac:dyDescent="0.2">
      <c r="B4" s="112" t="s">
        <v>22</v>
      </c>
      <c r="C4" s="113" t="s">
        <v>63</v>
      </c>
      <c r="D4" s="24">
        <v>93104.17300000001</v>
      </c>
      <c r="E4" s="24">
        <v>96906.761999999988</v>
      </c>
      <c r="F4" s="24">
        <v>106401.31499999999</v>
      </c>
      <c r="G4" s="24">
        <v>95819.244000000006</v>
      </c>
      <c r="H4" s="24">
        <v>103391.04200000002</v>
      </c>
      <c r="I4" s="24">
        <v>112919.352</v>
      </c>
      <c r="J4" s="24">
        <v>114638.98899999997</v>
      </c>
      <c r="K4" s="24">
        <v>113078.15700000001</v>
      </c>
      <c r="L4" s="24">
        <v>115567.23799999995</v>
      </c>
      <c r="M4" s="24">
        <v>113738.61499999999</v>
      </c>
      <c r="N4" s="24">
        <v>99761.007999999987</v>
      </c>
      <c r="O4" s="24">
        <v>114525.69099999999</v>
      </c>
      <c r="P4" s="24">
        <v>119183.64799999999</v>
      </c>
    </row>
    <row r="5" spans="2:16" ht="18" customHeight="1" x14ac:dyDescent="0.2">
      <c r="B5" s="114" t="s">
        <v>23</v>
      </c>
      <c r="C5" s="115" t="s">
        <v>63</v>
      </c>
      <c r="D5" s="24">
        <v>21841.196</v>
      </c>
      <c r="E5" s="24">
        <v>21147.665000000001</v>
      </c>
      <c r="F5" s="24">
        <v>24052.248</v>
      </c>
      <c r="G5" s="24">
        <v>22211.423999999999</v>
      </c>
      <c r="H5" s="24">
        <v>23936.370999999999</v>
      </c>
      <c r="I5" s="24">
        <v>24515.989000000001</v>
      </c>
      <c r="J5" s="24">
        <v>28742.955999999998</v>
      </c>
      <c r="K5" s="24">
        <v>30094.762999999999</v>
      </c>
      <c r="L5" s="24">
        <v>27955.907999999999</v>
      </c>
      <c r="M5" s="24">
        <v>29711.494999999999</v>
      </c>
      <c r="N5" s="24">
        <v>30965.826000000001</v>
      </c>
      <c r="O5" s="24">
        <v>33674.535000000003</v>
      </c>
      <c r="P5" s="24">
        <v>36836.288</v>
      </c>
    </row>
    <row r="6" spans="2:16" ht="18" customHeight="1" x14ac:dyDescent="0.2">
      <c r="B6" s="107" t="s">
        <v>24</v>
      </c>
      <c r="C6" s="108" t="s">
        <v>63</v>
      </c>
      <c r="D6" s="33">
        <v>5243.2139999999999</v>
      </c>
      <c r="E6" s="33">
        <v>7746.11</v>
      </c>
      <c r="F6" s="33">
        <v>7204.5259999999998</v>
      </c>
      <c r="G6" s="33">
        <v>7040.482</v>
      </c>
      <c r="H6" s="33">
        <v>8969.5920000000006</v>
      </c>
      <c r="I6" s="33">
        <v>14163.278</v>
      </c>
      <c r="J6" s="33">
        <v>15592.102999999999</v>
      </c>
      <c r="K6" s="33">
        <v>12511.356</v>
      </c>
      <c r="L6" s="33">
        <v>7787.1009999999997</v>
      </c>
      <c r="M6" s="33">
        <v>8909.4599999999991</v>
      </c>
      <c r="N6" s="33">
        <v>9415.902</v>
      </c>
      <c r="O6" s="33">
        <v>10774.84</v>
      </c>
      <c r="P6" s="33">
        <v>11666.505999999999</v>
      </c>
    </row>
    <row r="7" spans="2:16" ht="24" customHeight="1" x14ac:dyDescent="0.2">
      <c r="B7" s="116" t="s">
        <v>25</v>
      </c>
      <c r="C7" s="117" t="s">
        <v>21</v>
      </c>
      <c r="D7" s="25">
        <f t="shared" ref="D7:O7" si="0">(D6/D4)*100</f>
        <v>5.6315563857701623</v>
      </c>
      <c r="E7" s="25">
        <f t="shared" si="0"/>
        <v>7.9933637654718055</v>
      </c>
      <c r="F7" s="25">
        <f t="shared" si="0"/>
        <v>6.7710873686100594</v>
      </c>
      <c r="G7" s="25">
        <f t="shared" si="0"/>
        <v>7.3476701611212878</v>
      </c>
      <c r="H7" s="25">
        <f t="shared" si="0"/>
        <v>8.6754053605533823</v>
      </c>
      <c r="I7" s="25">
        <f t="shared" si="0"/>
        <v>12.542826140199601</v>
      </c>
      <c r="J7" s="25">
        <f t="shared" si="0"/>
        <v>13.601047196953214</v>
      </c>
      <c r="K7" s="25">
        <f t="shared" si="0"/>
        <v>11.06434375296725</v>
      </c>
      <c r="L7" s="25">
        <f t="shared" si="0"/>
        <v>6.7381561892134192</v>
      </c>
      <c r="M7" s="25">
        <f t="shared" si="0"/>
        <v>7.8332763239643803</v>
      </c>
      <c r="N7" s="25">
        <f t="shared" si="0"/>
        <v>9.438459162321216</v>
      </c>
      <c r="O7" s="25">
        <f t="shared" si="0"/>
        <v>9.4082296346939316</v>
      </c>
      <c r="P7" s="25">
        <f t="shared" ref="P7" si="1">(P6/P4)*100</f>
        <v>9.7886800712795772</v>
      </c>
    </row>
    <row r="8" spans="2:16" ht="24" customHeight="1" x14ac:dyDescent="0.2">
      <c r="B8" s="118" t="s">
        <v>26</v>
      </c>
      <c r="C8" s="119" t="s">
        <v>63</v>
      </c>
      <c r="D8" s="26">
        <f t="shared" ref="D8:O8" si="2">D4+D5-D6</f>
        <v>109702.155</v>
      </c>
      <c r="E8" s="26">
        <f t="shared" si="2"/>
        <v>110308.317</v>
      </c>
      <c r="F8" s="26">
        <f t="shared" si="2"/>
        <v>123249.037</v>
      </c>
      <c r="G8" s="26">
        <f t="shared" si="2"/>
        <v>110990.186</v>
      </c>
      <c r="H8" s="26">
        <f t="shared" si="2"/>
        <v>118357.82100000001</v>
      </c>
      <c r="I8" s="26">
        <f t="shared" si="2"/>
        <v>123272.06300000001</v>
      </c>
      <c r="J8" s="26">
        <f t="shared" si="2"/>
        <v>127789.84199999998</v>
      </c>
      <c r="K8" s="26">
        <f t="shared" si="2"/>
        <v>130661.56400000001</v>
      </c>
      <c r="L8" s="26">
        <f t="shared" si="2"/>
        <v>135736.04499999995</v>
      </c>
      <c r="M8" s="26">
        <f t="shared" si="2"/>
        <v>134540.65</v>
      </c>
      <c r="N8" s="26">
        <f t="shared" si="2"/>
        <v>121310.93199999999</v>
      </c>
      <c r="O8" s="26">
        <f t="shared" si="2"/>
        <v>137425.386</v>
      </c>
      <c r="P8" s="26">
        <f t="shared" ref="P8" si="3">P4+P5-P6</f>
        <v>144353.43</v>
      </c>
    </row>
    <row r="9" spans="2:16" ht="24" customHeight="1" x14ac:dyDescent="0.2">
      <c r="B9" s="116" t="s">
        <v>20</v>
      </c>
      <c r="C9" s="117" t="s">
        <v>21</v>
      </c>
      <c r="D9" s="25">
        <f t="shared" ref="D9:O9" si="4">(D4/D8)*100</f>
        <v>84.869958115225728</v>
      </c>
      <c r="E9" s="25">
        <f t="shared" si="4"/>
        <v>87.850820895037302</v>
      </c>
      <c r="F9" s="25">
        <f t="shared" si="4"/>
        <v>86.330341875206699</v>
      </c>
      <c r="G9" s="25">
        <f t="shared" si="4"/>
        <v>86.331276172471689</v>
      </c>
      <c r="H9" s="25">
        <f t="shared" si="4"/>
        <v>87.35463455346985</v>
      </c>
      <c r="I9" s="25">
        <f t="shared" si="4"/>
        <v>91.601737856857312</v>
      </c>
      <c r="J9" s="25">
        <f t="shared" si="4"/>
        <v>89.708999718459623</v>
      </c>
      <c r="K9" s="25">
        <f t="shared" si="4"/>
        <v>86.542785451427775</v>
      </c>
      <c r="L9" s="25">
        <f t="shared" si="4"/>
        <v>85.141156131372469</v>
      </c>
      <c r="M9" s="25">
        <f t="shared" si="4"/>
        <v>84.538475917873143</v>
      </c>
      <c r="N9" s="25">
        <f t="shared" si="4"/>
        <v>82.235793885418346</v>
      </c>
      <c r="O9" s="25">
        <f t="shared" si="4"/>
        <v>83.336634033540207</v>
      </c>
      <c r="P9" s="25">
        <f t="shared" ref="P9" si="5">(P4/P8)*100</f>
        <v>82.563779745309816</v>
      </c>
    </row>
    <row r="10" spans="2:16" ht="26.1" customHeight="1" x14ac:dyDescent="0.2">
      <c r="B10" s="120" t="s">
        <v>27</v>
      </c>
      <c r="C10" s="121" t="s">
        <v>21</v>
      </c>
      <c r="D10" s="27">
        <f t="shared" ref="D10:O10" si="6">(D4-D6)/D8*100</f>
        <v>80.090458569387266</v>
      </c>
      <c r="E10" s="27">
        <f t="shared" si="6"/>
        <v>80.828585209943853</v>
      </c>
      <c r="F10" s="27">
        <f t="shared" si="6"/>
        <v>80.484839001216685</v>
      </c>
      <c r="G10" s="27">
        <f t="shared" si="6"/>
        <v>79.987938753431763</v>
      </c>
      <c r="H10" s="27">
        <f t="shared" si="6"/>
        <v>79.776265904726316</v>
      </c>
      <c r="I10" s="27">
        <f t="shared" si="6"/>
        <v>80.112291136070297</v>
      </c>
      <c r="J10" s="27">
        <f t="shared" si="6"/>
        <v>77.5076363268373</v>
      </c>
      <c r="K10" s="27">
        <f t="shared" si="6"/>
        <v>76.967394175688881</v>
      </c>
      <c r="L10" s="27">
        <f t="shared" si="6"/>
        <v>79.404212049938536</v>
      </c>
      <c r="M10" s="27">
        <f t="shared" si="6"/>
        <v>77.91634349915806</v>
      </c>
      <c r="N10" s="27">
        <f t="shared" si="6"/>
        <v>74.474002062732481</v>
      </c>
      <c r="O10" s="27">
        <f t="shared" si="6"/>
        <v>75.496132133840248</v>
      </c>
      <c r="P10" s="27">
        <f t="shared" ref="P10" si="7">(P4-P6)/P8*100</f>
        <v>74.481875491285521</v>
      </c>
    </row>
    <row r="11" spans="2:16" ht="26.1" customHeight="1" x14ac:dyDescent="0.2">
      <c r="B11" s="67"/>
      <c r="C11" s="22"/>
      <c r="D11" s="68"/>
      <c r="E11" s="68"/>
      <c r="F11" s="68"/>
      <c r="G11" s="68"/>
      <c r="H11" s="68"/>
      <c r="I11" s="68"/>
      <c r="J11" s="68"/>
      <c r="K11" s="68"/>
      <c r="L11" s="68"/>
      <c r="M11" s="68"/>
      <c r="N11" s="68"/>
      <c r="O11" s="68"/>
      <c r="P11" s="68"/>
    </row>
    <row r="12" spans="2:16" ht="26.1" customHeight="1" x14ac:dyDescent="0.2">
      <c r="B12" s="17" t="s">
        <v>79</v>
      </c>
    </row>
    <row r="13" spans="2:16" ht="18" customHeight="1" x14ac:dyDescent="0.2">
      <c r="B13" s="122" t="s">
        <v>22</v>
      </c>
      <c r="C13" s="123" t="s">
        <v>63</v>
      </c>
      <c r="D13" s="69">
        <v>68850.721999999994</v>
      </c>
      <c r="E13" s="69">
        <v>78933.463000000003</v>
      </c>
      <c r="F13" s="69">
        <v>93569.312999999995</v>
      </c>
      <c r="G13" s="69">
        <v>79534.834000000003</v>
      </c>
      <c r="H13" s="69">
        <v>77149.123000000007</v>
      </c>
      <c r="I13" s="69">
        <v>70467.55</v>
      </c>
      <c r="J13" s="69">
        <v>69157.149999999994</v>
      </c>
      <c r="K13" s="69">
        <v>70474.398000000001</v>
      </c>
      <c r="L13" s="69">
        <v>64201.428999999996</v>
      </c>
      <c r="M13" s="69">
        <v>65412.936000000002</v>
      </c>
      <c r="N13" s="69">
        <v>64021.235000000001</v>
      </c>
      <c r="O13" s="69">
        <v>75752.464999999997</v>
      </c>
      <c r="P13" s="69">
        <v>78023.342000000004</v>
      </c>
    </row>
    <row r="14" spans="2:16" ht="18" customHeight="1" x14ac:dyDescent="0.2">
      <c r="B14" s="114" t="s">
        <v>23</v>
      </c>
      <c r="C14" s="115" t="s">
        <v>63</v>
      </c>
      <c r="D14" s="24">
        <v>10303.091</v>
      </c>
      <c r="E14" s="24">
        <v>10558.616</v>
      </c>
      <c r="F14" s="24">
        <v>9408.1890000000003</v>
      </c>
      <c r="G14" s="24">
        <v>10258.973</v>
      </c>
      <c r="H14" s="24">
        <v>8690.1039999999994</v>
      </c>
      <c r="I14" s="24">
        <v>9140.2189999999991</v>
      </c>
      <c r="J14" s="24">
        <v>9587.857</v>
      </c>
      <c r="K14" s="24">
        <v>8349.8119999999999</v>
      </c>
      <c r="L14" s="24">
        <v>9069.8330000000005</v>
      </c>
      <c r="M14" s="24">
        <v>9170.6370000000006</v>
      </c>
      <c r="N14" s="24">
        <v>8756.1980000000003</v>
      </c>
      <c r="O14" s="24">
        <v>10612.59</v>
      </c>
      <c r="P14" s="24">
        <v>12714.905000000001</v>
      </c>
    </row>
    <row r="15" spans="2:16" ht="18" customHeight="1" x14ac:dyDescent="0.2">
      <c r="B15" s="111" t="s">
        <v>24</v>
      </c>
      <c r="C15" s="108" t="s">
        <v>63</v>
      </c>
      <c r="D15" s="33">
        <v>26813.683000000001</v>
      </c>
      <c r="E15" s="33">
        <v>33769.434999999998</v>
      </c>
      <c r="F15" s="33">
        <v>33766.131999999998</v>
      </c>
      <c r="G15" s="33">
        <v>36679.732000000004</v>
      </c>
      <c r="H15" s="33">
        <v>35475.273000000001</v>
      </c>
      <c r="I15" s="33">
        <v>32591.758000000002</v>
      </c>
      <c r="J15" s="33">
        <v>24195.703000000001</v>
      </c>
      <c r="K15" s="33">
        <v>23541.704000000002</v>
      </c>
      <c r="L15" s="33">
        <v>17251.530999999999</v>
      </c>
      <c r="M15" s="33">
        <v>18124.684000000001</v>
      </c>
      <c r="N15" s="33">
        <v>15781.037</v>
      </c>
      <c r="O15" s="33">
        <v>15090.166999999999</v>
      </c>
      <c r="P15" s="33">
        <v>15505.147000000001</v>
      </c>
    </row>
    <row r="16" spans="2:16" ht="26.1" customHeight="1" x14ac:dyDescent="0.2">
      <c r="B16" s="116" t="s">
        <v>25</v>
      </c>
      <c r="C16" s="117" t="s">
        <v>21</v>
      </c>
      <c r="D16" s="25">
        <f t="shared" ref="D16:N16" si="8">D15/D13*100</f>
        <v>38.944664952097384</v>
      </c>
      <c r="E16" s="25">
        <f t="shared" si="8"/>
        <v>42.782153115466372</v>
      </c>
      <c r="F16" s="25">
        <f t="shared" si="8"/>
        <v>36.086758486727369</v>
      </c>
      <c r="G16" s="25">
        <f t="shared" si="8"/>
        <v>46.117820526286636</v>
      </c>
      <c r="H16" s="25">
        <f t="shared" si="8"/>
        <v>45.982730095324612</v>
      </c>
      <c r="I16" s="25">
        <f t="shared" si="8"/>
        <v>46.250732429323854</v>
      </c>
      <c r="J16" s="25">
        <f t="shared" si="8"/>
        <v>34.986553089593784</v>
      </c>
      <c r="K16" s="25">
        <f t="shared" si="8"/>
        <v>33.404618795041003</v>
      </c>
      <c r="L16" s="25">
        <f t="shared" si="8"/>
        <v>26.870945504966876</v>
      </c>
      <c r="M16" s="25">
        <f t="shared" si="8"/>
        <v>27.708103485830389</v>
      </c>
      <c r="N16" s="25">
        <f t="shared" si="8"/>
        <v>24.649691621850156</v>
      </c>
      <c r="O16" s="25">
        <f t="shared" ref="O16:P16" si="9">O15/O13*100</f>
        <v>19.920364307616918</v>
      </c>
      <c r="P16" s="25">
        <f t="shared" si="9"/>
        <v>19.872446632701276</v>
      </c>
    </row>
    <row r="17" spans="2:16" ht="26.1" customHeight="1" x14ac:dyDescent="0.2">
      <c r="B17" s="118" t="s">
        <v>26</v>
      </c>
      <c r="C17" s="119" t="s">
        <v>63</v>
      </c>
      <c r="D17" s="26">
        <f t="shared" ref="D17:N17" si="10">D13+D14-D15</f>
        <v>52340.12999999999</v>
      </c>
      <c r="E17" s="26">
        <f t="shared" si="10"/>
        <v>55722.644</v>
      </c>
      <c r="F17" s="26">
        <f t="shared" si="10"/>
        <v>69211.37</v>
      </c>
      <c r="G17" s="26">
        <f t="shared" si="10"/>
        <v>53114.074999999997</v>
      </c>
      <c r="H17" s="26">
        <f t="shared" si="10"/>
        <v>50363.954000000012</v>
      </c>
      <c r="I17" s="26">
        <f t="shared" si="10"/>
        <v>47016.010999999999</v>
      </c>
      <c r="J17" s="26">
        <f t="shared" si="10"/>
        <v>54549.303999999996</v>
      </c>
      <c r="K17" s="26">
        <f t="shared" si="10"/>
        <v>55282.506000000008</v>
      </c>
      <c r="L17" s="26">
        <f t="shared" si="10"/>
        <v>56019.731</v>
      </c>
      <c r="M17" s="26">
        <f t="shared" si="10"/>
        <v>56458.889000000003</v>
      </c>
      <c r="N17" s="26">
        <f t="shared" si="10"/>
        <v>56996.396000000008</v>
      </c>
      <c r="O17" s="26">
        <f t="shared" ref="O17:P17" si="11">O13+O14-O15</f>
        <v>71274.887999999992</v>
      </c>
      <c r="P17" s="26">
        <f t="shared" si="11"/>
        <v>75233.100000000006</v>
      </c>
    </row>
    <row r="18" spans="2:16" ht="26.1" customHeight="1" x14ac:dyDescent="0.2">
      <c r="B18" s="116" t="s">
        <v>20</v>
      </c>
      <c r="C18" s="117" t="s">
        <v>21</v>
      </c>
      <c r="D18" s="25">
        <f t="shared" ref="D18:N18" si="12">D13/D17*100</f>
        <v>131.54480510461096</v>
      </c>
      <c r="E18" s="25">
        <f t="shared" si="12"/>
        <v>141.65419537522305</v>
      </c>
      <c r="F18" s="25">
        <f t="shared" si="12"/>
        <v>135.19355707017505</v>
      </c>
      <c r="G18" s="25">
        <f t="shared" si="12"/>
        <v>149.74342300040055</v>
      </c>
      <c r="H18" s="25">
        <f t="shared" si="12"/>
        <v>153.18321313691931</v>
      </c>
      <c r="I18" s="25">
        <f t="shared" si="12"/>
        <v>149.8798994240494</v>
      </c>
      <c r="J18" s="25">
        <f t="shared" si="12"/>
        <v>126.77916110533691</v>
      </c>
      <c r="K18" s="25">
        <f t="shared" si="12"/>
        <v>127.4804691379222</v>
      </c>
      <c r="L18" s="25">
        <f t="shared" si="12"/>
        <v>114.60502907448806</v>
      </c>
      <c r="M18" s="25">
        <f t="shared" si="12"/>
        <v>115.85941055269437</v>
      </c>
      <c r="N18" s="25">
        <f t="shared" si="12"/>
        <v>112.32505823701553</v>
      </c>
      <c r="O18" s="25">
        <f t="shared" ref="O18:P18" si="13">O13/O17*100</f>
        <v>106.28212421743828</v>
      </c>
      <c r="P18" s="25">
        <f t="shared" si="13"/>
        <v>103.70879572953926</v>
      </c>
    </row>
    <row r="19" spans="2:16" ht="26.1" customHeight="1" x14ac:dyDescent="0.2">
      <c r="B19" s="120" t="s">
        <v>27</v>
      </c>
      <c r="C19" s="121" t="s">
        <v>21</v>
      </c>
      <c r="D19" s="27">
        <f t="shared" ref="D19:N19" si="14">(D13-D15)/D17*100</f>
        <v>80.315121494730718</v>
      </c>
      <c r="E19" s="27">
        <f t="shared" si="14"/>
        <v>81.051480615313238</v>
      </c>
      <c r="F19" s="27">
        <f t="shared" si="14"/>
        <v>86.406584640645022</v>
      </c>
      <c r="G19" s="27">
        <f t="shared" si="14"/>
        <v>80.685019931157612</v>
      </c>
      <c r="H19" s="27">
        <f t="shared" si="14"/>
        <v>82.745389688823863</v>
      </c>
      <c r="I19" s="27">
        <f t="shared" si="14"/>
        <v>80.559348176092612</v>
      </c>
      <c r="J19" s="27">
        <f t="shared" si="14"/>
        <v>82.423502598676592</v>
      </c>
      <c r="K19" s="27">
        <f t="shared" si="14"/>
        <v>84.896104384269393</v>
      </c>
      <c r="L19" s="27">
        <f t="shared" si="14"/>
        <v>83.80957416593094</v>
      </c>
      <c r="M19" s="27">
        <f t="shared" si="14"/>
        <v>83.756965178680716</v>
      </c>
      <c r="N19" s="27">
        <f t="shared" si="14"/>
        <v>84.637277767527607</v>
      </c>
      <c r="O19" s="27">
        <f t="shared" ref="O19:P19" si="15">(O13-O15)/O17*100</f>
        <v>85.110337879450611</v>
      </c>
      <c r="P19" s="27">
        <f t="shared" si="15"/>
        <v>83.099320644769392</v>
      </c>
    </row>
    <row r="20" spans="2:16" x14ac:dyDescent="0.2">
      <c r="B20" s="16" t="s">
        <v>28</v>
      </c>
    </row>
    <row r="21" spans="2:16" x14ac:dyDescent="0.2">
      <c r="B21" s="16" t="s">
        <v>29</v>
      </c>
    </row>
    <row r="22" spans="2:16" x14ac:dyDescent="0.2">
      <c r="B22" s="16" t="s">
        <v>30</v>
      </c>
      <c r="O22" s="14" t="s">
        <v>12</v>
      </c>
    </row>
    <row r="23" spans="2:16" x14ac:dyDescent="0.2">
      <c r="B23" s="16" t="s">
        <v>31</v>
      </c>
    </row>
    <row r="24" spans="2:16" x14ac:dyDescent="0.2">
      <c r="B24" s="16" t="s">
        <v>32</v>
      </c>
    </row>
    <row r="26" spans="2:16" x14ac:dyDescent="0.2">
      <c r="B26"/>
      <c r="C26"/>
      <c r="D26"/>
    </row>
    <row r="27" spans="2:16" x14ac:dyDescent="0.2">
      <c r="B27"/>
      <c r="C27"/>
      <c r="D27"/>
    </row>
    <row r="28" spans="2:16" x14ac:dyDescent="0.2">
      <c r="B28"/>
      <c r="C28"/>
      <c r="D28"/>
    </row>
    <row r="29" spans="2:16" x14ac:dyDescent="0.2">
      <c r="B29"/>
      <c r="C29"/>
      <c r="D29"/>
    </row>
    <row r="30" spans="2:16" x14ac:dyDescent="0.2">
      <c r="C30" s="15"/>
    </row>
    <row r="31" spans="2:16" x14ac:dyDescent="0.2">
      <c r="C31" s="15"/>
    </row>
    <row r="32" spans="2:16" x14ac:dyDescent="0.2">
      <c r="C32" s="15"/>
    </row>
    <row r="33" spans="3:3" x14ac:dyDescent="0.2">
      <c r="C33" s="15"/>
    </row>
    <row r="34" spans="3:3" x14ac:dyDescent="0.2">
      <c r="C34" s="15"/>
    </row>
    <row r="35" spans="3:3" x14ac:dyDescent="0.2">
      <c r="C35" s="15"/>
    </row>
    <row r="36" spans="3:3" x14ac:dyDescent="0.2">
      <c r="C36" s="15"/>
    </row>
  </sheetData>
  <sheetProtection selectLockedCells="1" selectUnlockedCells="1"/>
  <phoneticPr fontId="9" type="noConversion"/>
  <hyperlinks>
    <hyperlink ref="O22" location="ÍNDICE!A1" display="Voltar ao índice"/>
  </hyperlinks>
  <pageMargins left="0.74791666666666667" right="0.74791666666666667" top="0.98402777777777772" bottom="0.98402777777777772"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1</vt:i4>
      </vt:variant>
    </vt:vector>
  </HeadingPairs>
  <TitlesOfParts>
    <vt:vector size="8" baseType="lpstr">
      <vt:lpstr>ÍNDICE</vt:lpstr>
      <vt:lpstr>1</vt:lpstr>
      <vt:lpstr>2</vt:lpstr>
      <vt:lpstr>3</vt:lpstr>
      <vt:lpstr>4</vt:lpstr>
      <vt:lpstr>5</vt:lpstr>
      <vt:lpstr>6</vt:lpstr>
      <vt:lpstr>'1'!Área_de_Impressão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Dias</dc:creator>
  <cp:lastModifiedBy>Ana Dias</cp:lastModifiedBy>
  <cp:lastPrinted>2019-10-23T16:05:01Z</cp:lastPrinted>
  <dcterms:created xsi:type="dcterms:W3CDTF">2011-10-13T13:57:47Z</dcterms:created>
  <dcterms:modified xsi:type="dcterms:W3CDTF">2023-10-31T10:23:09Z</dcterms:modified>
</cp:coreProperties>
</file>