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Carnes\"/>
    </mc:Choice>
  </mc:AlternateContent>
  <bookViews>
    <workbookView xWindow="1140" yWindow="165" windowWidth="9840" windowHeight="8190" tabRatio="363"/>
  </bookViews>
  <sheets>
    <sheet name="ÍNDICE" sheetId="1" r:id="rId1"/>
    <sheet name="1" sheetId="2" r:id="rId2"/>
    <sheet name="2" sheetId="3" r:id="rId3"/>
    <sheet name="3" sheetId="4" r:id="rId4"/>
    <sheet name="4" sheetId="9" r:id="rId5"/>
    <sheet name="5" sheetId="5" r:id="rId6"/>
    <sheet name="6" sheetId="6" r:id="rId7"/>
    <sheet name="7" sheetId="7" r:id="rId8"/>
    <sheet name="8" sheetId="8" r:id="rId9"/>
  </sheets>
  <definedNames>
    <definedName name="_xlnm.Print_Area" localSheetId="1">'1'!$B$1:$M$37</definedName>
    <definedName name="_xlnm.Print_Area" localSheetId="4">'4'!$B$1:$M$14</definedName>
  </definedNames>
  <calcPr calcId="152511"/>
</workbook>
</file>

<file path=xl/calcChain.xml><?xml version="1.0" encoding="utf-8"?>
<calcChain xmlns="http://schemas.openxmlformats.org/spreadsheetml/2006/main">
  <c r="G15" i="4" l="1"/>
  <c r="I33" i="4"/>
  <c r="Q15" i="3" l="1"/>
  <c r="Q12" i="3"/>
  <c r="Q8" i="3"/>
  <c r="Q5" i="3"/>
  <c r="Q36" i="2"/>
  <c r="Q35" i="2"/>
  <c r="Q33" i="2"/>
  <c r="Q30" i="2"/>
  <c r="Q27" i="2"/>
  <c r="Q19" i="2"/>
  <c r="Q18" i="2"/>
  <c r="Q16" i="2"/>
  <c r="Q15" i="2"/>
  <c r="Q14" i="2"/>
  <c r="Q11" i="2"/>
  <c r="Q8" i="2"/>
  <c r="Q5" i="2"/>
  <c r="Q17" i="2" l="1"/>
  <c r="Q20" i="2"/>
  <c r="Q23" i="2"/>
  <c r="Q22" i="2"/>
  <c r="P8" i="8"/>
  <c r="P9" i="8" s="1"/>
  <c r="P7" i="8"/>
  <c r="P10" i="8" l="1"/>
  <c r="O8" i="8" l="1"/>
  <c r="O9" i="8" s="1"/>
  <c r="O7" i="8"/>
  <c r="P15" i="3"/>
  <c r="P12" i="3"/>
  <c r="P8" i="3"/>
  <c r="P5" i="3"/>
  <c r="P36" i="2"/>
  <c r="P35" i="2"/>
  <c r="P33" i="2"/>
  <c r="P30" i="2"/>
  <c r="P27" i="2"/>
  <c r="P19" i="2"/>
  <c r="P18" i="2"/>
  <c r="P16" i="2"/>
  <c r="P15" i="2"/>
  <c r="P14" i="2"/>
  <c r="P11" i="2"/>
  <c r="P8" i="2"/>
  <c r="P5" i="2"/>
  <c r="P23" i="2" l="1"/>
  <c r="O10" i="8"/>
  <c r="P20" i="2"/>
  <c r="P22" i="2"/>
  <c r="P17" i="2"/>
  <c r="H33" i="4"/>
  <c r="G33" i="4"/>
  <c r="I15" i="4"/>
  <c r="H15" i="4"/>
  <c r="E18" i="2" l="1"/>
  <c r="O19" i="2"/>
  <c r="N19" i="2"/>
  <c r="M19" i="2"/>
  <c r="L19" i="2"/>
  <c r="K19" i="2"/>
  <c r="J19" i="2"/>
  <c r="I19" i="2"/>
  <c r="H19" i="2"/>
  <c r="G19" i="2"/>
  <c r="F19" i="2"/>
  <c r="E19" i="2"/>
  <c r="O18" i="2"/>
  <c r="N18" i="2"/>
  <c r="M18" i="2"/>
  <c r="L18" i="2"/>
  <c r="K18" i="2"/>
  <c r="J18" i="2"/>
  <c r="I18" i="2"/>
  <c r="H18" i="2"/>
  <c r="G18" i="2"/>
  <c r="F18" i="2"/>
  <c r="O16" i="2"/>
  <c r="N16" i="2"/>
  <c r="M16" i="2"/>
  <c r="L16" i="2"/>
  <c r="K16" i="2"/>
  <c r="J16" i="2"/>
  <c r="I16" i="2"/>
  <c r="H16" i="2"/>
  <c r="G16" i="2"/>
  <c r="F16" i="2"/>
  <c r="E16" i="2"/>
  <c r="O15" i="2"/>
  <c r="N15" i="2"/>
  <c r="M15" i="2"/>
  <c r="L15" i="2"/>
  <c r="K15" i="2"/>
  <c r="J15" i="2"/>
  <c r="I15" i="2"/>
  <c r="H15" i="2"/>
  <c r="G15" i="2"/>
  <c r="F15" i="2"/>
  <c r="E15" i="2"/>
  <c r="O14" i="2"/>
  <c r="N14" i="2"/>
  <c r="M14" i="2"/>
  <c r="L14" i="2"/>
  <c r="K14" i="2"/>
  <c r="J14" i="2"/>
  <c r="I14" i="2"/>
  <c r="H14" i="2"/>
  <c r="G14" i="2"/>
  <c r="F14" i="2"/>
  <c r="E14" i="2"/>
  <c r="O11" i="2"/>
  <c r="N11" i="2"/>
  <c r="M11" i="2"/>
  <c r="L11" i="2"/>
  <c r="K11" i="2"/>
  <c r="J11" i="2"/>
  <c r="I11" i="2"/>
  <c r="H11" i="2"/>
  <c r="G11" i="2"/>
  <c r="F11" i="2"/>
  <c r="E11" i="2"/>
  <c r="O8" i="2"/>
  <c r="N8" i="2"/>
  <c r="M8" i="2"/>
  <c r="L8" i="2"/>
  <c r="K8" i="2"/>
  <c r="J8" i="2"/>
  <c r="I8" i="2"/>
  <c r="H8" i="2"/>
  <c r="G8" i="2"/>
  <c r="F8" i="2"/>
  <c r="E8" i="2"/>
  <c r="O5" i="2"/>
  <c r="N5" i="2"/>
  <c r="M5" i="2"/>
  <c r="L5" i="2"/>
  <c r="K5" i="2"/>
  <c r="J5" i="2"/>
  <c r="I5" i="2"/>
  <c r="H5" i="2"/>
  <c r="G5" i="2"/>
  <c r="F5" i="2"/>
  <c r="E5" i="2"/>
  <c r="E5" i="7" l="1"/>
  <c r="F5" i="7"/>
  <c r="G5" i="7"/>
  <c r="H5" i="7"/>
  <c r="I5" i="7"/>
  <c r="J5" i="7"/>
  <c r="K5" i="7"/>
  <c r="L5" i="7"/>
  <c r="M5" i="7"/>
  <c r="N5" i="7"/>
  <c r="O23" i="2" l="1"/>
  <c r="N23" i="2"/>
  <c r="M23" i="2"/>
  <c r="L23" i="2"/>
  <c r="K23" i="2"/>
  <c r="J23" i="2"/>
  <c r="I23" i="2"/>
  <c r="H23" i="2"/>
  <c r="G23" i="2"/>
  <c r="F23" i="2"/>
  <c r="E23" i="2"/>
  <c r="O22" i="2"/>
  <c r="N22" i="2"/>
  <c r="M22" i="2"/>
  <c r="L22" i="2"/>
  <c r="K22" i="2"/>
  <c r="J22" i="2"/>
  <c r="I22" i="2"/>
  <c r="H22" i="2"/>
  <c r="G22" i="2"/>
  <c r="F22" i="2"/>
  <c r="E22" i="2"/>
  <c r="O15" i="3" l="1"/>
  <c r="O12" i="3"/>
  <c r="O8" i="3"/>
  <c r="O5" i="3"/>
  <c r="O36" i="2"/>
  <c r="O35" i="2"/>
  <c r="O33" i="2"/>
  <c r="O30" i="2"/>
  <c r="O27" i="2"/>
  <c r="O20" i="2"/>
  <c r="O17" i="2"/>
  <c r="N8" i="8" l="1"/>
  <c r="N9" i="8" s="1"/>
  <c r="N7" i="8"/>
  <c r="N10" i="8" l="1"/>
  <c r="N27" i="2"/>
  <c r="M27" i="2"/>
  <c r="L27" i="2"/>
  <c r="K27" i="2"/>
  <c r="J27" i="2"/>
  <c r="I27" i="2"/>
  <c r="H27" i="2"/>
  <c r="G27" i="2"/>
  <c r="F27" i="2"/>
  <c r="E27" i="2"/>
  <c r="M8" i="8" l="1"/>
  <c r="M10" i="8" s="1"/>
  <c r="M7" i="8"/>
  <c r="M9" i="8" l="1"/>
  <c r="D32" i="4" l="1"/>
  <c r="C32" i="4"/>
  <c r="D14" i="4"/>
  <c r="C14" i="4"/>
  <c r="N15" i="3"/>
  <c r="N12" i="3"/>
  <c r="N8" i="3"/>
  <c r="N5" i="3"/>
  <c r="N36" i="2"/>
  <c r="N35" i="2"/>
  <c r="N33" i="2"/>
  <c r="N30" i="2"/>
  <c r="N20" i="2"/>
  <c r="N17" i="2"/>
  <c r="L8" i="8" l="1"/>
  <c r="L10" i="8" s="1"/>
  <c r="L7" i="8"/>
  <c r="L9" i="8" l="1"/>
  <c r="M15" i="3" l="1"/>
  <c r="M12" i="3"/>
  <c r="M8" i="3"/>
  <c r="M5" i="3"/>
  <c r="M36" i="2"/>
  <c r="M35" i="2"/>
  <c r="M33" i="2"/>
  <c r="M30" i="2"/>
  <c r="M20" i="2"/>
  <c r="M17" i="2"/>
  <c r="K8" i="8" l="1"/>
  <c r="K9" i="8" s="1"/>
  <c r="K7" i="8"/>
  <c r="K10" i="8" l="1"/>
  <c r="J15" i="3" l="1"/>
  <c r="J12" i="3"/>
  <c r="L15" i="3"/>
  <c r="L12" i="3"/>
  <c r="L8" i="3"/>
  <c r="L5" i="3"/>
  <c r="L36" i="2"/>
  <c r="L35" i="2"/>
  <c r="L33" i="2"/>
  <c r="L30" i="2"/>
  <c r="L20" i="2"/>
  <c r="L17" i="2"/>
  <c r="J8" i="8" l="1"/>
  <c r="J10" i="8" s="1"/>
  <c r="J7" i="8"/>
  <c r="J9" i="8" l="1"/>
  <c r="J8" i="3" l="1"/>
  <c r="J5" i="3"/>
  <c r="E17" i="2"/>
  <c r="E20" i="2"/>
  <c r="J36" i="2"/>
  <c r="J35" i="2"/>
  <c r="J33" i="2"/>
  <c r="J30" i="2"/>
  <c r="J20" i="2"/>
  <c r="J17" i="2"/>
  <c r="I8" i="8"/>
  <c r="I10" i="8" s="1"/>
  <c r="I7" i="8"/>
  <c r="I9" i="8" l="1"/>
  <c r="H8" i="8" l="1"/>
  <c r="H10" i="8" s="1"/>
  <c r="H7" i="8"/>
  <c r="K15" i="3"/>
  <c r="K12" i="3"/>
  <c r="K8" i="3"/>
  <c r="K5" i="3"/>
  <c r="H9" i="8" l="1"/>
  <c r="K36" i="2"/>
  <c r="K35" i="2"/>
  <c r="K33" i="2"/>
  <c r="K30" i="2"/>
  <c r="K20" i="2"/>
  <c r="K17" i="2"/>
  <c r="D5" i="7" l="1"/>
  <c r="G8" i="8" l="1"/>
  <c r="G10" i="8" s="1"/>
  <c r="G7" i="8"/>
  <c r="I15" i="3"/>
  <c r="I12" i="3"/>
  <c r="I8" i="3"/>
  <c r="I5" i="3"/>
  <c r="G9" i="8" l="1"/>
  <c r="I36" i="2"/>
  <c r="I35" i="2"/>
  <c r="I33" i="2"/>
  <c r="I30" i="2"/>
  <c r="I20" i="2"/>
  <c r="I17" i="2"/>
  <c r="H15" i="3" l="1"/>
  <c r="H12" i="3"/>
  <c r="H8" i="3"/>
  <c r="H5" i="3"/>
  <c r="H36" i="2"/>
  <c r="H35" i="2"/>
  <c r="H33" i="2"/>
  <c r="H30" i="2"/>
  <c r="H20" i="2"/>
  <c r="H17" i="2"/>
  <c r="F8" i="8" l="1"/>
  <c r="F10" i="8" s="1"/>
  <c r="F7" i="8"/>
  <c r="G15" i="3"/>
  <c r="G12" i="3"/>
  <c r="G8" i="3"/>
  <c r="G5" i="3"/>
  <c r="G36" i="2"/>
  <c r="G35" i="2"/>
  <c r="G33" i="2"/>
  <c r="G30" i="2"/>
  <c r="G20" i="2"/>
  <c r="G17" i="2"/>
  <c r="E12" i="3"/>
  <c r="D8" i="8"/>
  <c r="D10" i="8" s="1"/>
  <c r="D7" i="8"/>
  <c r="E15" i="3"/>
  <c r="E8" i="3"/>
  <c r="E5" i="3"/>
  <c r="E36" i="2"/>
  <c r="E35" i="2"/>
  <c r="E33" i="2"/>
  <c r="E30" i="2"/>
  <c r="F15" i="3"/>
  <c r="F12" i="3"/>
  <c r="F36" i="2"/>
  <c r="F35" i="2"/>
  <c r="F33" i="2"/>
  <c r="F30" i="2"/>
  <c r="F20" i="2"/>
  <c r="F17" i="2"/>
  <c r="F5" i="3"/>
  <c r="F8" i="3"/>
  <c r="E7" i="8"/>
  <c r="E8" i="8"/>
  <c r="E10" i="8" s="1"/>
  <c r="D9" i="8" l="1"/>
  <c r="F9" i="8"/>
  <c r="E9" i="8"/>
</calcChain>
</file>

<file path=xl/sharedStrings.xml><?xml version="1.0" encoding="utf-8"?>
<sst xmlns="http://schemas.openxmlformats.org/spreadsheetml/2006/main" count="243" uniqueCount="118">
  <si>
    <t>1. Comércio Internacional</t>
  </si>
  <si>
    <t>Produto</t>
  </si>
  <si>
    <t>Unidade</t>
  </si>
  <si>
    <t>Fluxo</t>
  </si>
  <si>
    <t>Entradas</t>
  </si>
  <si>
    <t>Saídas</t>
  </si>
  <si>
    <t>Saldo</t>
  </si>
  <si>
    <t>Preço Médio de Importação</t>
  </si>
  <si>
    <t>EUR/Kg</t>
  </si>
  <si>
    <t>Preço Médio de Exportação</t>
  </si>
  <si>
    <t>PT</t>
  </si>
  <si>
    <t>Total</t>
  </si>
  <si>
    <t>Voltar ao índice</t>
  </si>
  <si>
    <r>
      <t xml:space="preserve">Valor 
</t>
    </r>
    <r>
      <rPr>
        <sz val="10"/>
        <color indexed="60"/>
        <rFont val="Arial"/>
        <family val="2"/>
      </rPr>
      <t>(1000 EUR)</t>
    </r>
  </si>
  <si>
    <t>TOTAL</t>
  </si>
  <si>
    <t>Rubrica</t>
  </si>
  <si>
    <t>Produção total</t>
  </si>
  <si>
    <t>Consumo Humano</t>
  </si>
  <si>
    <t>Consumo Humano per capita</t>
  </si>
  <si>
    <t>Kg/habitante/ano</t>
  </si>
  <si>
    <t>Grau de Auto-Aprovisionamento</t>
  </si>
  <si>
    <t>%</t>
  </si>
  <si>
    <t>Peso da Prod. Certificada na Prod. Total</t>
  </si>
  <si>
    <t>Produção</t>
  </si>
  <si>
    <t>Importação</t>
  </si>
  <si>
    <t>Exportação</t>
  </si>
  <si>
    <t>Orientação Exportadora</t>
  </si>
  <si>
    <t>Consumo Aparente</t>
  </si>
  <si>
    <t>Grau de Abastecimento
do mercado interno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</si>
  <si>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</si>
  <si>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</si>
  <si>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</si>
  <si>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</si>
  <si>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</si>
  <si>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2010</t>
  </si>
  <si>
    <t>Produção Certificada DOP *</t>
  </si>
  <si>
    <t>Produção Líquida (Abates)</t>
  </si>
  <si>
    <t>2011</t>
  </si>
  <si>
    <t>* dados provisórios</t>
  </si>
  <si>
    <t>Angola</t>
  </si>
  <si>
    <t>Espanha</t>
  </si>
  <si>
    <t>França</t>
  </si>
  <si>
    <t>Itália</t>
  </si>
  <si>
    <t>Países Baixos</t>
  </si>
  <si>
    <t>Outros países</t>
  </si>
  <si>
    <t>2. Destinos das Saídas UE/Países Terceiros</t>
  </si>
  <si>
    <r>
      <t>a)</t>
    </r>
    <r>
      <rPr>
        <sz val="8.5"/>
        <rFont val="Arial"/>
        <family val="2"/>
      </rPr>
      <t xml:space="preserve"> Produção líquida acrescida do saldo do comércio externo de animais vivos (exportação - importação), convertido a peso carcaça.</t>
    </r>
  </si>
  <si>
    <r>
      <t>b)</t>
    </r>
    <r>
      <rPr>
        <sz val="8.5"/>
        <rFont val="Arial"/>
        <family val="2"/>
      </rPr>
      <t xml:space="preserve"> Entradas e Saídas totais - incluem animais vivos e carnes (tudo convertido a peso carcaça)</t>
    </r>
  </si>
  <si>
    <t>3. Origens das Entradas e Destinos das Saídas</t>
  </si>
  <si>
    <t>Irlanda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</si>
  <si>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</si>
  <si>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tonelada</t>
  </si>
  <si>
    <t>UE</t>
  </si>
  <si>
    <t>2012</t>
  </si>
  <si>
    <t>2013</t>
  </si>
  <si>
    <t>2014</t>
  </si>
  <si>
    <r>
      <rPr>
        <sz val="11"/>
        <rFont val="Calibri"/>
        <family val="2"/>
        <scheme val="minor"/>
      </rPr>
      <t>Fonte:</t>
    </r>
    <r>
      <rPr>
        <sz val="11"/>
        <rFont val="Arial"/>
        <family val="2"/>
      </rPr>
      <t xml:space="preserve"> </t>
    </r>
  </si>
  <si>
    <t>2015</t>
  </si>
  <si>
    <t>Carne de Ovino e Caprino - Balanço de Aprovisionamento INE</t>
  </si>
  <si>
    <t>Carne de Ovino</t>
  </si>
  <si>
    <t>Grécia</t>
  </si>
  <si>
    <t>Argentina</t>
  </si>
  <si>
    <t>Nova Zelândia</t>
  </si>
  <si>
    <t>2016</t>
  </si>
  <si>
    <t>2017</t>
  </si>
  <si>
    <t>2018</t>
  </si>
  <si>
    <t>1000 cabeças</t>
  </si>
  <si>
    <t>5. Produção</t>
  </si>
  <si>
    <t>6. Balanço de Aprovisionamento INE</t>
  </si>
  <si>
    <t>7. Produção Certificada de Carne DOP e IGP</t>
  </si>
  <si>
    <t>8. Indicadores de análise do Comércio Internacional</t>
  </si>
  <si>
    <t>4. Efetivo e Número de Explorações</t>
  </si>
  <si>
    <t>Efetivo Ovino</t>
  </si>
  <si>
    <t>Ovelhas e borregas leiteiras</t>
  </si>
  <si>
    <t>Outras ovelhas e borregas cobertas</t>
  </si>
  <si>
    <t>Outros ovinos</t>
  </si>
  <si>
    <t>Número de Explorações com Ovinos</t>
  </si>
  <si>
    <t>Nº Explorações</t>
  </si>
  <si>
    <t>Bélgica</t>
  </si>
  <si>
    <t>2019</t>
  </si>
  <si>
    <t>Território Palestiniano Ocupado</t>
  </si>
  <si>
    <t xml:space="preserve">CARNE DE OVINO </t>
  </si>
  <si>
    <t>Ovinos vivos</t>
  </si>
  <si>
    <t>Total da Carne de Ovino</t>
  </si>
  <si>
    <t>Carne de Ovino - Indicadores de análise do Comércio Internacional</t>
  </si>
  <si>
    <t>Carne de Ovino - Produção</t>
  </si>
  <si>
    <t>Carne de Ovino - Produção Certificada DOP e IGP</t>
  </si>
  <si>
    <t>Carne de Ovino - Destinos das Saídas - UE e Países Terceiros</t>
  </si>
  <si>
    <t xml:space="preserve">Carne de Ovino - Comércio Internacional </t>
  </si>
  <si>
    <t>Carne de ovino fresca/refrigerada</t>
  </si>
  <si>
    <t>Carne de ovino congelada</t>
  </si>
  <si>
    <t>Total da Carne de ovino</t>
  </si>
  <si>
    <t>020410 e 02042; Carne congelada: 020430 e 02044</t>
  </si>
  <si>
    <r>
      <rPr>
        <vertAlign val="superscript"/>
        <sz val="9.5"/>
        <rFont val="Arial"/>
        <family val="2"/>
      </rPr>
      <t>a)</t>
    </r>
    <r>
      <rPr>
        <sz val="9.5"/>
        <rFont val="Arial"/>
        <family val="2"/>
      </rPr>
      <t xml:space="preserve"> inclui reprodutores de raça pura</t>
    </r>
  </si>
  <si>
    <t>Carne de ovino</t>
  </si>
  <si>
    <t>Unidades</t>
  </si>
  <si>
    <t>Israel</t>
  </si>
  <si>
    <r>
      <t xml:space="preserve">Ovinos vivos </t>
    </r>
    <r>
      <rPr>
        <sz val="11"/>
        <color indexed="56"/>
        <rFont val="Arial"/>
        <family val="2"/>
      </rPr>
      <t>(inclui reprodutores de raça pura)</t>
    </r>
  </si>
  <si>
    <t>2020</t>
  </si>
  <si>
    <t>Principais origens das Entradas - 2021</t>
  </si>
  <si>
    <t>Roménia</t>
  </si>
  <si>
    <t>Alemanha</t>
  </si>
  <si>
    <t>Egipto</t>
  </si>
  <si>
    <t>Emirados Árabes Unidos</t>
  </si>
  <si>
    <t>Códigos NC: Ovinos vivos: 010410; Carne fresca/ref.:</t>
  </si>
  <si>
    <t>2022*</t>
  </si>
  <si>
    <r>
      <t xml:space="preserve">Produção Indígena Bruta </t>
    </r>
    <r>
      <rPr>
        <b/>
        <vertAlign val="superscript"/>
        <sz val="10"/>
        <color rgb="FF808000"/>
        <rFont val="Arial"/>
        <family val="2"/>
      </rPr>
      <t>a)</t>
    </r>
  </si>
  <si>
    <r>
      <t>10</t>
    </r>
    <r>
      <rPr>
        <vertAlign val="superscript"/>
        <sz val="9"/>
        <color rgb="FF808000"/>
        <rFont val="Arial"/>
        <family val="2"/>
      </rPr>
      <t>3</t>
    </r>
    <r>
      <rPr>
        <sz val="9"/>
        <color rgb="FF808000"/>
        <rFont val="Arial"/>
        <family val="2"/>
      </rPr>
      <t xml:space="preserve"> tonelada</t>
    </r>
  </si>
  <si>
    <r>
      <t xml:space="preserve">Entradas </t>
    </r>
    <r>
      <rPr>
        <b/>
        <vertAlign val="superscript"/>
        <sz val="10"/>
        <color rgb="FF808000"/>
        <rFont val="Arial"/>
        <family val="2"/>
      </rPr>
      <t>b)</t>
    </r>
  </si>
  <si>
    <r>
      <t xml:space="preserve">Saídas </t>
    </r>
    <r>
      <rPr>
        <b/>
        <vertAlign val="superscript"/>
        <sz val="10"/>
        <color rgb="FF808000"/>
        <rFont val="Arial"/>
        <family val="2"/>
      </rPr>
      <t>b)</t>
    </r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</si>
  <si>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</si>
  <si>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</si>
  <si>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r>
      <t xml:space="preserve">Ovinos vivos </t>
    </r>
    <r>
      <rPr>
        <b/>
        <vertAlign val="superscript"/>
        <sz val="10"/>
        <color rgb="FF808000"/>
        <rFont val="Arial"/>
        <family val="2"/>
      </rPr>
      <t>a)</t>
    </r>
  </si>
  <si>
    <r>
      <t xml:space="preserve">Quantidade
</t>
    </r>
    <r>
      <rPr>
        <sz val="10"/>
        <color rgb="FF808000"/>
        <rFont val="Arial"/>
        <family val="2"/>
      </rPr>
      <t>(Unidades)</t>
    </r>
  </si>
  <si>
    <t>atualizado em: out/2023</t>
  </si>
  <si>
    <t>Principais destinos das Saídas - 2022</t>
  </si>
  <si>
    <t>Cabo Verde</t>
  </si>
  <si>
    <t>Luxemburgo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</si>
</sst>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</numFmts>
  <fonts count="31" x14ac:knownFonts="1">
    <font>
      <sz val="10"/>
      <name val="Arial"/>
      <family val="2"/>
    </font>
    <font>
      <b/>
      <sz val="10"/>
      <color indexed="60"/>
      <name val="Arial"/>
      <family val="2"/>
    </font>
    <font>
      <sz val="10"/>
      <color indexed="19"/>
      <name val="Arial"/>
      <family val="2"/>
    </font>
    <font>
      <u/>
      <sz val="10"/>
      <color indexed="12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60"/>
      <name val="Arial"/>
      <family val="2"/>
    </font>
    <font>
      <b/>
      <sz val="9"/>
      <color indexed="19"/>
      <name val="Arial"/>
      <family val="2"/>
    </font>
    <font>
      <sz val="9.5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vertAlign val="superscript"/>
      <sz val="8.5"/>
      <name val="Arial"/>
      <family val="2"/>
    </font>
    <font>
      <sz val="8.5"/>
      <name val="Arial"/>
      <family val="2"/>
    </font>
    <font>
      <sz val="9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.5"/>
      <name val="Arial"/>
      <family val="2"/>
    </font>
    <font>
      <sz val="11"/>
      <color indexed="56"/>
      <name val="Arial"/>
      <family val="2"/>
    </font>
    <font>
      <b/>
      <sz val="10"/>
      <color rgb="FF808000"/>
      <name val="Arial"/>
      <family val="2"/>
    </font>
    <font>
      <sz val="10"/>
      <color rgb="FF808000"/>
      <name val="Arial"/>
      <family val="2"/>
    </font>
    <font>
      <b/>
      <sz val="9"/>
      <color rgb="FF808000"/>
      <name val="Arial"/>
      <family val="2"/>
    </font>
    <font>
      <b/>
      <vertAlign val="superscript"/>
      <sz val="10"/>
      <color rgb="FF808000"/>
      <name val="Arial"/>
      <family val="2"/>
    </font>
    <font>
      <sz val="9"/>
      <color rgb="FF808000"/>
      <name val="Arial"/>
      <family val="2"/>
    </font>
    <font>
      <vertAlign val="superscript"/>
      <sz val="9"/>
      <color rgb="FF808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8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hair">
        <color indexed="47"/>
      </top>
      <bottom/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 style="hair">
        <color theme="9" tint="0.39991454817346722"/>
      </top>
      <bottom style="hair">
        <color theme="9" tint="0.39994506668294322"/>
      </bottom>
      <diagonal/>
    </border>
    <border>
      <left/>
      <right/>
      <top/>
      <bottom style="thin">
        <color theme="9" tint="0.59996337778862885"/>
      </bottom>
      <diagonal/>
    </border>
  </borders>
  <cellStyleXfs count="7">
    <xf numFmtId="0" fontId="0" fillId="0" borderId="0"/>
    <xf numFmtId="0" fontId="2" fillId="0" borderId="0" applyNumberFormat="0" applyFill="0" applyProtection="0">
      <alignment vertical="center"/>
    </xf>
    <xf numFmtId="0" fontId="4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1" fillId="2" borderId="0" applyNumberFormat="0" applyProtection="0">
      <alignment horizontal="center" vertical="center"/>
    </xf>
    <xf numFmtId="0" fontId="13" fillId="0" borderId="0"/>
    <xf numFmtId="43" fontId="13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3" applyNumberFormat="1" applyFont="1" applyFill="1" applyBorder="1" applyAlignment="1" applyProtection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0" xfId="4" applyNumberFormat="1" applyFont="1" applyBorder="1" applyProtection="1">
      <alignment horizontal="center" vertical="center"/>
    </xf>
    <xf numFmtId="0" fontId="5" fillId="2" borderId="0" xfId="4" applyNumberFormat="1" applyFont="1" applyBorder="1" applyProtection="1">
      <alignment horizontal="center" vertical="center"/>
    </xf>
    <xf numFmtId="0" fontId="1" fillId="2" borderId="0" xfId="4" applyNumberFormat="1" applyFont="1" applyBorder="1" applyAlignment="1" applyProtection="1">
      <alignment vertical="center"/>
    </xf>
    <xf numFmtId="0" fontId="1" fillId="2" borderId="0" xfId="4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3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4" applyNumberFormat="1" applyFont="1" applyBorder="1" applyAlignment="1" applyProtection="1">
      <alignment horizontal="right" vertical="center" wrapText="1"/>
    </xf>
    <xf numFmtId="3" fontId="0" fillId="3" borderId="0" xfId="0" applyNumberFormat="1" applyFill="1" applyBorder="1" applyAlignment="1">
      <alignment vertical="center"/>
    </xf>
    <xf numFmtId="0" fontId="6" fillId="3" borderId="4" xfId="0" applyNumberFormat="1" applyFont="1" applyFill="1" applyBorder="1" applyAlignment="1" applyProtection="1">
      <alignment vertical="center"/>
    </xf>
    <xf numFmtId="3" fontId="0" fillId="0" borderId="0" xfId="0" applyNumberFormat="1" applyAlignment="1">
      <alignment vertical="center"/>
    </xf>
    <xf numFmtId="3" fontId="0" fillId="3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5" fontId="0" fillId="3" borderId="5" xfId="0" applyNumberForma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1" fillId="2" borderId="0" xfId="4" quotePrefix="1" applyNumberFormat="1" applyFont="1" applyBorder="1" applyAlignment="1" applyProtection="1">
      <alignment horizontal="right" vertical="center"/>
    </xf>
    <xf numFmtId="0" fontId="4" fillId="0" borderId="0" xfId="0" quotePrefix="1" applyFont="1" applyAlignment="1">
      <alignment horizontal="left" vertical="center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4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5" xfId="0" applyBorder="1" applyAlignment="1">
      <alignment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0" fillId="5" borderId="0" xfId="0" applyNumberFormat="1" applyFont="1" applyFill="1" applyBorder="1" applyAlignment="1">
      <alignment horizontal="right" vertical="center"/>
    </xf>
    <xf numFmtId="0" fontId="3" fillId="6" borderId="0" xfId="3" applyNumberFormat="1" applyFont="1" applyFill="1" applyBorder="1" applyAlignment="1" applyProtection="1"/>
    <xf numFmtId="0" fontId="14" fillId="7" borderId="0" xfId="5" applyFont="1" applyFill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0" fontId="16" fillId="0" borderId="0" xfId="0" quotePrefix="1" applyFont="1" applyAlignment="1">
      <alignment horizontal="left" vertical="center"/>
    </xf>
    <xf numFmtId="0" fontId="6" fillId="0" borderId="0" xfId="0" applyNumberFormat="1" applyFont="1" applyFill="1" applyAlignment="1" applyProtection="1">
      <alignment vertical="center"/>
    </xf>
    <xf numFmtId="0" fontId="6" fillId="3" borderId="0" xfId="0" applyNumberFormat="1" applyFont="1" applyFill="1" applyAlignment="1" applyProtection="1">
      <alignment vertical="center"/>
    </xf>
    <xf numFmtId="0" fontId="11" fillId="0" borderId="0" xfId="0" applyNumberFormat="1" applyFont="1" applyFill="1" applyAlignment="1" applyProtection="1">
      <alignment vertical="center"/>
    </xf>
    <xf numFmtId="0" fontId="6" fillId="0" borderId="0" xfId="0" quotePrefix="1" applyNumberFormat="1" applyFont="1" applyFill="1" applyAlignment="1" applyProtection="1">
      <alignment horizontal="left" vertical="center"/>
    </xf>
    <xf numFmtId="0" fontId="1" fillId="2" borderId="0" xfId="4" applyNumberFormat="1" applyFont="1" applyBorder="1" applyAlignment="1" applyProtection="1">
      <alignment horizontal="center" vertical="center"/>
    </xf>
    <xf numFmtId="0" fontId="5" fillId="2" borderId="0" xfId="4" applyNumberFormat="1" applyFont="1" applyBorder="1" applyAlignment="1" applyProtection="1">
      <alignment horizontal="center" vertical="center"/>
    </xf>
    <xf numFmtId="0" fontId="0" fillId="0" borderId="0" xfId="0" quotePrefix="1" applyFont="1" applyAlignment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Border="1" applyAlignment="1">
      <alignment vertical="center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18" fillId="0" borderId="0" xfId="0" quotePrefix="1" applyFont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4" borderId="7" xfId="0" applyNumberFormat="1" applyFill="1" applyBorder="1" applyAlignment="1">
      <alignment vertical="center"/>
    </xf>
    <xf numFmtId="3" fontId="0" fillId="4" borderId="7" xfId="0" applyNumberFormat="1" applyFill="1" applyBorder="1" applyAlignment="1">
      <alignment horizontal="right" vertical="center"/>
    </xf>
    <xf numFmtId="0" fontId="3" fillId="6" borderId="0" xfId="3" applyNumberFormat="1" applyFill="1" applyBorder="1" applyAlignment="1" applyProtection="1"/>
    <xf numFmtId="0" fontId="3" fillId="6" borderId="0" xfId="3" quotePrefix="1" applyNumberFormat="1" applyFill="1" applyBorder="1" applyAlignment="1" applyProtection="1">
      <alignment horizontal="left"/>
    </xf>
    <xf numFmtId="0" fontId="0" fillId="5" borderId="0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0" fillId="0" borderId="0" xfId="0" quotePrefix="1" applyFont="1" applyBorder="1" applyAlignment="1">
      <alignment vertical="center" wrapText="1"/>
    </xf>
    <xf numFmtId="0" fontId="8" fillId="0" borderId="0" xfId="0" quotePrefix="1" applyFont="1" applyBorder="1" applyAlignment="1">
      <alignment vertical="center" wrapText="1"/>
    </xf>
    <xf numFmtId="3" fontId="0" fillId="0" borderId="8" xfId="0" applyNumberFormat="1" applyBorder="1" applyAlignment="1">
      <alignment vertical="center"/>
    </xf>
    <xf numFmtId="3" fontId="0" fillId="0" borderId="8" xfId="0" applyNumberFormat="1" applyBorder="1" applyAlignment="1">
      <alignment horizontal="right" vertical="center"/>
    </xf>
    <xf numFmtId="165" fontId="0" fillId="3" borderId="0" xfId="0" applyNumberFormat="1" applyFont="1" applyFill="1" applyBorder="1" applyAlignment="1">
      <alignment horizontal="right" vertical="center"/>
    </xf>
    <xf numFmtId="165" fontId="12" fillId="0" borderId="2" xfId="0" applyNumberFormat="1" applyFont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2" xfId="0" applyBorder="1"/>
    <xf numFmtId="164" fontId="0" fillId="0" borderId="6" xfId="0" applyNumberFormat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0" fontId="20" fillId="0" borderId="0" xfId="0" quotePrefix="1" applyFont="1" applyAlignment="1">
      <alignment horizontal="left" vertical="top"/>
    </xf>
    <xf numFmtId="0" fontId="15" fillId="7" borderId="0" xfId="5" applyFont="1" applyFill="1" applyAlignment="1">
      <alignment horizontal="left" vertical="center" wrapText="1"/>
    </xf>
    <xf numFmtId="0" fontId="12" fillId="0" borderId="0" xfId="0" quotePrefix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0" fillId="2" borderId="0" xfId="4" applyNumberFormat="1" applyFont="1" applyBorder="1" applyAlignment="1" applyProtection="1">
      <alignment horizontal="right" vertical="center"/>
    </xf>
    <xf numFmtId="3" fontId="19" fillId="3" borderId="4" xfId="0" applyNumberFormat="1" applyFont="1" applyFill="1" applyBorder="1" applyAlignment="1" applyProtection="1">
      <alignment vertical="center"/>
    </xf>
    <xf numFmtId="166" fontId="0" fillId="0" borderId="0" xfId="6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 applyProtection="1">
      <alignment vertical="center"/>
    </xf>
    <xf numFmtId="0" fontId="26" fillId="0" borderId="1" xfId="1" applyNumberFormat="1" applyFont="1" applyFill="1" applyBorder="1" applyAlignment="1" applyProtection="1">
      <alignment horizontal="center" vertical="center"/>
    </xf>
    <xf numFmtId="0" fontId="25" fillId="3" borderId="5" xfId="0" applyFont="1" applyFill="1" applyBorder="1" applyAlignment="1">
      <alignment vertical="center"/>
    </xf>
    <xf numFmtId="0" fontId="26" fillId="3" borderId="5" xfId="0" applyFont="1" applyFill="1" applyBorder="1" applyAlignment="1">
      <alignment horizontal="center" vertical="center"/>
    </xf>
    <xf numFmtId="0" fontId="25" fillId="0" borderId="5" xfId="0" applyFont="1" applyBorder="1" applyAlignment="1">
      <alignment vertical="center"/>
    </xf>
    <xf numFmtId="0" fontId="26" fillId="0" borderId="5" xfId="0" applyFont="1" applyBorder="1" applyAlignment="1">
      <alignment horizontal="center" vertical="center"/>
    </xf>
    <xf numFmtId="0" fontId="25" fillId="0" borderId="2" xfId="0" applyFont="1" applyBorder="1" applyAlignment="1">
      <alignment vertical="center" wrapText="1"/>
    </xf>
    <xf numFmtId="0" fontId="26" fillId="0" borderId="2" xfId="0" applyFont="1" applyBorder="1" applyAlignment="1">
      <alignment horizontal="center" vertical="center"/>
    </xf>
    <xf numFmtId="0" fontId="25" fillId="3" borderId="0" xfId="0" quotePrefix="1" applyFont="1" applyFill="1" applyBorder="1" applyAlignment="1">
      <alignment horizontal="left" vertical="center"/>
    </xf>
    <xf numFmtId="0" fontId="25" fillId="0" borderId="2" xfId="0" applyFont="1" applyBorder="1" applyAlignment="1">
      <alignment vertical="center"/>
    </xf>
    <xf numFmtId="0" fontId="25" fillId="0" borderId="0" xfId="0" quotePrefix="1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5" fillId="4" borderId="0" xfId="0" quotePrefix="1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5" fillId="0" borderId="8" xfId="0" quotePrefix="1" applyFont="1" applyBorder="1" applyAlignment="1">
      <alignment horizontal="left" vertical="center"/>
    </xf>
    <xf numFmtId="0" fontId="26" fillId="0" borderId="8" xfId="0" applyFont="1" applyBorder="1" applyAlignment="1">
      <alignment horizontal="center" vertical="center"/>
    </xf>
    <xf numFmtId="0" fontId="25" fillId="0" borderId="0" xfId="0" quotePrefix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quotePrefix="1" applyFont="1" applyBorder="1" applyAlignment="1">
      <alignment vertical="center"/>
    </xf>
    <xf numFmtId="0" fontId="25" fillId="4" borderId="7" xfId="0" quotePrefix="1" applyFont="1" applyFill="1" applyBorder="1" applyAlignment="1">
      <alignment vertical="center"/>
    </xf>
    <xf numFmtId="0" fontId="26" fillId="4" borderId="7" xfId="0" applyFont="1" applyFill="1" applyBorder="1" applyAlignment="1">
      <alignment horizontal="center" vertical="center"/>
    </xf>
    <xf numFmtId="0" fontId="26" fillId="0" borderId="0" xfId="1" applyNumberFormat="1" applyFont="1" applyFill="1" applyProtection="1">
      <alignment vertical="center"/>
    </xf>
    <xf numFmtId="0" fontId="26" fillId="0" borderId="0" xfId="0" applyFont="1" applyBorder="1" applyAlignment="1">
      <alignment vertical="center"/>
    </xf>
    <xf numFmtId="0" fontId="26" fillId="3" borderId="1" xfId="0" applyFont="1" applyFill="1" applyBorder="1" applyAlignment="1">
      <alignment vertical="center"/>
    </xf>
    <xf numFmtId="0" fontId="26" fillId="3" borderId="2" xfId="0" applyFont="1" applyFill="1" applyBorder="1" applyAlignment="1">
      <alignment vertical="center"/>
    </xf>
    <xf numFmtId="0" fontId="29" fillId="0" borderId="5" xfId="0" quotePrefix="1" applyFont="1" applyBorder="1" applyAlignment="1">
      <alignment horizontal="left" vertical="center"/>
    </xf>
    <xf numFmtId="0" fontId="26" fillId="0" borderId="5" xfId="0" applyFont="1" applyBorder="1" applyAlignment="1">
      <alignment vertical="center"/>
    </xf>
    <xf numFmtId="0" fontId="26" fillId="0" borderId="3" xfId="1" applyNumberFormat="1" applyFont="1" applyFill="1" applyBorder="1" applyProtection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6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3" borderId="2" xfId="0" applyFont="1" applyFill="1" applyBorder="1" applyAlignment="1">
      <alignment horizontal="center" vertical="center"/>
    </xf>
    <xf numFmtId="0" fontId="26" fillId="0" borderId="0" xfId="1" applyNumberFormat="1" applyFont="1" applyFill="1" applyBorder="1" applyProtection="1">
      <alignment vertical="center"/>
    </xf>
    <xf numFmtId="0" fontId="22" fillId="0" borderId="0" xfId="0" quotePrefix="1" applyFont="1" applyAlignment="1">
      <alignment horizontal="center" vertical="center"/>
    </xf>
    <xf numFmtId="0" fontId="25" fillId="0" borderId="5" xfId="0" quotePrefix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6" xfId="0" quotePrefix="1" applyFont="1" applyBorder="1" applyAlignment="1">
      <alignment horizontal="center" vertical="center" wrapText="1"/>
    </xf>
    <xf numFmtId="0" fontId="25" fillId="0" borderId="0" xfId="0" quotePrefix="1" applyFont="1" applyBorder="1" applyAlignment="1">
      <alignment horizontal="center" vertical="center" wrapText="1"/>
    </xf>
    <xf numFmtId="0" fontId="25" fillId="0" borderId="2" xfId="0" quotePrefix="1" applyFont="1" applyBorder="1" applyAlignment="1">
      <alignment horizontal="center" vertical="center" wrapText="1"/>
    </xf>
  </cellXfs>
  <cellStyles count="7">
    <cellStyle name="Col_Unidade" xfId="1"/>
    <cellStyle name="H1" xfId="2"/>
    <cellStyle name="Hiperligação" xfId="3" builtinId="8"/>
    <cellStyle name="Linha1" xfId="4"/>
    <cellStyle name="Normal" xfId="0" builtinId="0"/>
    <cellStyle name="Normal_Tarifs préférentiels PAR zone et SH2  2" xfId="5"/>
    <cellStyle name="Vírgula" xfId="6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Carne de Ovino - Preço Médio de Importação e de Exportação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(€ / kg)</a:t>
            </a:r>
            <a:endParaRPr lang="pt-PT"/>
          </a:p>
        </c:rich>
      </c:tx>
      <c:layout>
        <c:manualLayout>
          <c:xMode val="edge"/>
          <c:yMode val="edge"/>
          <c:x val="0.13161628389978297"/>
          <c:y val="1.7159867396006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4845608495109974"/>
        </c:manualLayout>
      </c:layout>
      <c:lineChart>
        <c:grouping val="standard"/>
        <c:varyColors val="0"/>
        <c:ser>
          <c:idx val="1"/>
          <c:order val="0"/>
          <c:tx>
            <c:strRef>
              <c:f>'1'!$B$22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'1'!$E$22:$Q$22</c:f>
              <c:numCache>
                <c:formatCode>0.0</c:formatCode>
                <c:ptCount val="13"/>
                <c:pt idx="0">
                  <c:v>4.1637324573095409</c:v>
                </c:pt>
                <c:pt idx="1">
                  <c:v>4.9054291434186981</c:v>
                </c:pt>
                <c:pt idx="2">
                  <c:v>4.8657033308139228</c:v>
                </c:pt>
                <c:pt idx="3">
                  <c:v>4.4658416264428622</c:v>
                </c:pt>
                <c:pt idx="4">
                  <c:v>4.8611166904966296</c:v>
                </c:pt>
                <c:pt idx="5">
                  <c:v>5.4071877091067213</c:v>
                </c:pt>
                <c:pt idx="6">
                  <c:v>4.9569778948788983</c:v>
                </c:pt>
                <c:pt idx="7">
                  <c:v>5.2543696319371769</c:v>
                </c:pt>
                <c:pt idx="8">
                  <c:v>5.583449519180709</c:v>
                </c:pt>
                <c:pt idx="9">
                  <c:v>6.056697114949805</c:v>
                </c:pt>
                <c:pt idx="10">
                  <c:v>5.8457345397474114</c:v>
                </c:pt>
                <c:pt idx="11">
                  <c:v>6.2895765847786436</c:v>
                </c:pt>
                <c:pt idx="12">
                  <c:v>7.2144251020189376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'1'!$B$23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'1'!$E$23:$Q$23</c:f>
              <c:numCache>
                <c:formatCode>0.0</c:formatCode>
                <c:ptCount val="13"/>
                <c:pt idx="0">
                  <c:v>4.0913466406306505</c:v>
                </c:pt>
                <c:pt idx="1">
                  <c:v>4.1507684458899305</c:v>
                </c:pt>
                <c:pt idx="2">
                  <c:v>3.4268285765000175</c:v>
                </c:pt>
                <c:pt idx="3">
                  <c:v>3.2137902696382619</c:v>
                </c:pt>
                <c:pt idx="4">
                  <c:v>3.7796729662288731</c:v>
                </c:pt>
                <c:pt idx="5">
                  <c:v>3.127112262358164</c:v>
                </c:pt>
                <c:pt idx="6">
                  <c:v>4.2107143480342293</c:v>
                </c:pt>
                <c:pt idx="7">
                  <c:v>4.7023327190320749</c:v>
                </c:pt>
                <c:pt idx="8">
                  <c:v>3.7187918660287078</c:v>
                </c:pt>
                <c:pt idx="9">
                  <c:v>3.9402652594335486</c:v>
                </c:pt>
                <c:pt idx="10">
                  <c:v>3.453734976761861</c:v>
                </c:pt>
                <c:pt idx="11">
                  <c:v>4.5877901721917738</c:v>
                </c:pt>
                <c:pt idx="12">
                  <c:v>4.773222671112471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1329456"/>
        <c:axId val="-181356112"/>
      </c:lineChart>
      <c:catAx>
        <c:axId val="-18132945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8135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135611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8132945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5697651320155022E-2"/>
          <c:y val="0.89631628013711395"/>
          <c:w val="0.82042865414770016"/>
          <c:h val="5.343229637278945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Ovinos vivos - Preço Médio de Importação e de Exportação</a:t>
            </a:r>
            <a:br>
              <a:rPr lang="pt-PT" sz="12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</a:br>
            <a:r>
              <a:rPr lang="pt-PT" sz="1200" b="0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(€ / kg)</a:t>
            </a:r>
            <a:endParaRPr lang="pt-PT"/>
          </a:p>
        </c:rich>
      </c:tx>
      <c:layout>
        <c:manualLayout>
          <c:xMode val="edge"/>
          <c:yMode val="edge"/>
          <c:x val="0.13450333917896734"/>
          <c:y val="1.13709173806350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'1'!$B$35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'1'!$F$2:$Q$2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'1'!$F$35:$Q$35</c:f>
              <c:numCache>
                <c:formatCode>0.0</c:formatCode>
                <c:ptCount val="12"/>
                <c:pt idx="0">
                  <c:v>3.3120436363462451</c:v>
                </c:pt>
                <c:pt idx="1">
                  <c:v>4.7945990927450044</c:v>
                </c:pt>
                <c:pt idx="2">
                  <c:v>5.4264547657180406</c:v>
                </c:pt>
                <c:pt idx="3">
                  <c:v>3.3801251027014438</c:v>
                </c:pt>
                <c:pt idx="4">
                  <c:v>3.5924651927525146</c:v>
                </c:pt>
                <c:pt idx="5">
                  <c:v>4.044108197918975</c:v>
                </c:pt>
                <c:pt idx="6">
                  <c:v>3.3272998409135814</c:v>
                </c:pt>
                <c:pt idx="7">
                  <c:v>3.1728328761337963</c:v>
                </c:pt>
                <c:pt idx="8">
                  <c:v>2.9206301772379604</c:v>
                </c:pt>
                <c:pt idx="9">
                  <c:v>3.076676438778267</c:v>
                </c:pt>
                <c:pt idx="10">
                  <c:v>2.8364179994838756</c:v>
                </c:pt>
                <c:pt idx="11">
                  <c:v>3.2848087460773754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'1'!$B$36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numRef>
              <c:f>'1'!$F$2:$Q$2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'1'!$F$36:$Q$36</c:f>
              <c:numCache>
                <c:formatCode>0.0</c:formatCode>
                <c:ptCount val="12"/>
                <c:pt idx="0">
                  <c:v>3.3791766150210441</c:v>
                </c:pt>
                <c:pt idx="1">
                  <c:v>3.5908159957283701</c:v>
                </c:pt>
                <c:pt idx="2">
                  <c:v>3.6387908847641932</c:v>
                </c:pt>
                <c:pt idx="3">
                  <c:v>3.4746637051396436</c:v>
                </c:pt>
                <c:pt idx="4">
                  <c:v>2.950929754629684</c:v>
                </c:pt>
                <c:pt idx="5">
                  <c:v>2.994827217578079</c:v>
                </c:pt>
                <c:pt idx="6">
                  <c:v>3.2825178215451047</c:v>
                </c:pt>
                <c:pt idx="7">
                  <c:v>3.5090519222592067</c:v>
                </c:pt>
                <c:pt idx="8">
                  <c:v>3.3852617997572794</c:v>
                </c:pt>
                <c:pt idx="9">
                  <c:v>3.4894661604009687</c:v>
                </c:pt>
                <c:pt idx="10">
                  <c:v>3.7763780646358915</c:v>
                </c:pt>
                <c:pt idx="11">
                  <c:v>4.6591790030105846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1335440"/>
        <c:axId val="-181349040"/>
      </c:lineChart>
      <c:catAx>
        <c:axId val="-18133544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8134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134904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8133544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5697651320155022E-2"/>
          <c:y val="0.89631628013711395"/>
          <c:w val="0.82042865414770016"/>
          <c:h val="5.343229637278945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Carne de Ovino - Destinos das Saídas - UE e PT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(t)</a:t>
            </a:r>
            <a:endParaRPr lang="pt-PT"/>
          </a:p>
        </c:rich>
      </c:tx>
      <c:layout>
        <c:manualLayout>
          <c:xMode val="edge"/>
          <c:yMode val="edge"/>
          <c:x val="0.14648906751940133"/>
          <c:y val="2.7638248062367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5878479087288484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'2'!$E$3:$Q$3</c:f>
              <c:numCache>
                <c:formatCode>#,##0</c:formatCode>
                <c:ptCount val="13"/>
                <c:pt idx="0">
                  <c:v>109.465</c:v>
                </c:pt>
                <c:pt idx="1">
                  <c:v>414.14800000000002</c:v>
                </c:pt>
                <c:pt idx="2">
                  <c:v>338.34800000000001</c:v>
                </c:pt>
                <c:pt idx="3">
                  <c:v>663.39400000000001</c:v>
                </c:pt>
                <c:pt idx="4">
                  <c:v>773.42200000000003</c:v>
                </c:pt>
                <c:pt idx="5">
                  <c:v>1885.2470000000001</c:v>
                </c:pt>
                <c:pt idx="6">
                  <c:v>1224.479</c:v>
                </c:pt>
                <c:pt idx="7">
                  <c:v>434.92</c:v>
                </c:pt>
                <c:pt idx="8">
                  <c:v>931.60500000000002</c:v>
                </c:pt>
                <c:pt idx="9">
                  <c:v>742.09199999999998</c:v>
                </c:pt>
                <c:pt idx="10">
                  <c:v>864.33600000000001</c:v>
                </c:pt>
                <c:pt idx="11">
                  <c:v>434.58600000000001</c:v>
                </c:pt>
                <c:pt idx="12">
                  <c:v>1026.729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'2'!$E$4:$Q$4</c:f>
              <c:numCache>
                <c:formatCode>#,##0</c:formatCode>
                <c:ptCount val="13"/>
                <c:pt idx="0">
                  <c:v>443.61500000000001</c:v>
                </c:pt>
                <c:pt idx="1">
                  <c:v>291.49700000000001</c:v>
                </c:pt>
                <c:pt idx="2">
                  <c:v>208.12899999999999</c:v>
                </c:pt>
                <c:pt idx="3">
                  <c:v>171.35400000000001</c:v>
                </c:pt>
                <c:pt idx="4">
                  <c:v>252.09899999999999</c:v>
                </c:pt>
                <c:pt idx="5">
                  <c:v>143.857</c:v>
                </c:pt>
                <c:pt idx="6">
                  <c:v>93.603999999999999</c:v>
                </c:pt>
                <c:pt idx="7">
                  <c:v>139.17400000000001</c:v>
                </c:pt>
                <c:pt idx="8">
                  <c:v>71.594999999999999</c:v>
                </c:pt>
                <c:pt idx="9">
                  <c:v>56.07</c:v>
                </c:pt>
                <c:pt idx="10">
                  <c:v>288.29500000000002</c:v>
                </c:pt>
                <c:pt idx="11">
                  <c:v>513.601</c:v>
                </c:pt>
                <c:pt idx="12">
                  <c:v>257.178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1327824"/>
        <c:axId val="-181348496"/>
      </c:lineChart>
      <c:catAx>
        <c:axId val="-18132782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8134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134849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81327824"/>
        <c:crosses val="autoZero"/>
        <c:crossBetween val="between"/>
        <c:majorUnit val="25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80462241215"/>
          <c:y val="0.91391763407372006"/>
          <c:w val="0.60931745340877619"/>
          <c:h val="8.4639085702628278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Ovinos vivos - Destinos das Saídas - UE e PT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(t)</a:t>
            </a:r>
            <a:endParaRPr lang="pt-PT"/>
          </a:p>
        </c:rich>
      </c:tx>
      <c:layout>
        <c:manualLayout>
          <c:xMode val="edge"/>
          <c:yMode val="edge"/>
          <c:x val="0.17837364795906879"/>
          <c:y val="3.49178799011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6791391879317237"/>
          <c:h val="0.69918186565354734"/>
        </c:manualLayout>
      </c:layout>
      <c:lineChart>
        <c:grouping val="standard"/>
        <c:varyColors val="0"/>
        <c:ser>
          <c:idx val="1"/>
          <c:order val="0"/>
          <c:tx>
            <c:strRef>
              <c:f>'2'!$D$10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'2'!$E$10:$Q$10</c:f>
              <c:numCache>
                <c:formatCode>#,##0</c:formatCode>
                <c:ptCount val="13"/>
                <c:pt idx="0">
                  <c:v>1103.3510000000001</c:v>
                </c:pt>
                <c:pt idx="1">
                  <c:v>1106.9670000000001</c:v>
                </c:pt>
                <c:pt idx="2">
                  <c:v>1573.17</c:v>
                </c:pt>
                <c:pt idx="3">
                  <c:v>2346.84</c:v>
                </c:pt>
                <c:pt idx="4">
                  <c:v>2257.3939999999998</c:v>
                </c:pt>
                <c:pt idx="5">
                  <c:v>2619.1370000000002</c:v>
                </c:pt>
                <c:pt idx="6">
                  <c:v>1410.5509999999999</c:v>
                </c:pt>
                <c:pt idx="7">
                  <c:v>1773.944</c:v>
                </c:pt>
                <c:pt idx="8">
                  <c:v>1263.146</c:v>
                </c:pt>
                <c:pt idx="9">
                  <c:v>1771.6969999999999</c:v>
                </c:pt>
                <c:pt idx="10">
                  <c:v>2757.37</c:v>
                </c:pt>
                <c:pt idx="11">
                  <c:v>1118.1880000000001</c:v>
                </c:pt>
                <c:pt idx="12">
                  <c:v>493.339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'2'!$D$11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'2'!$E$11:$Q$11</c:f>
              <c:numCache>
                <c:formatCode>#\ ##0.0</c:formatCode>
                <c:ptCount val="13"/>
                <c:pt idx="5">
                  <c:v>0.21</c:v>
                </c:pt>
                <c:pt idx="6" formatCode="#,##0">
                  <c:v>1531.386</c:v>
                </c:pt>
                <c:pt idx="7" formatCode="#,##0">
                  <c:v>6670.61</c:v>
                </c:pt>
                <c:pt idx="8" formatCode="#,##0">
                  <c:v>11749.173000000001</c:v>
                </c:pt>
                <c:pt idx="9" formatCode="#,##0">
                  <c:v>13614.7</c:v>
                </c:pt>
                <c:pt idx="10" formatCode="#,##0">
                  <c:v>11486.534</c:v>
                </c:pt>
                <c:pt idx="11" formatCode="#,##0">
                  <c:v>15646.12</c:v>
                </c:pt>
                <c:pt idx="12" formatCode="#,##0">
                  <c:v>17668.579000000002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1357200"/>
        <c:axId val="-181351760"/>
      </c:lineChart>
      <c:catAx>
        <c:axId val="-18135720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8135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135176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81357200"/>
        <c:crosses val="autoZero"/>
        <c:crossBetween val="between"/>
        <c:majorUnit val="20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80462241215"/>
          <c:y val="0.89631653392029165"/>
          <c:w val="0.60931745340877619"/>
          <c:h val="0.10223997216486269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Carne de Ovino - Peso da Prod. Certificada na Prod. Total (%)</a:t>
            </a:r>
          </a:p>
        </c:rich>
      </c:tx>
      <c:layout>
        <c:manualLayout>
          <c:xMode val="edge"/>
          <c:yMode val="edge"/>
          <c:x val="0.13250785582508062"/>
          <c:y val="2.60501976381005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9726409526816813"/>
        </c:manualLayout>
      </c:layout>
      <c:lineChart>
        <c:grouping val="standard"/>
        <c:varyColors val="0"/>
        <c:ser>
          <c:idx val="1"/>
          <c:order val="0"/>
          <c:tx>
            <c:strRef>
              <c:f>'7'!$B$5</c:f>
              <c:strCache>
                <c:ptCount val="1"/>
                <c:pt idx="0">
                  <c:v>Peso da Prod. Certificada na Prod. Total</c:v>
                </c:pt>
              </c:strCache>
            </c:strRef>
          </c:tx>
          <c:spPr>
            <a:ln w="3175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'7'!$D$5:$P$5</c:f>
              <c:numCache>
                <c:formatCode>#\ ##0.0</c:formatCode>
                <c:ptCount val="13"/>
                <c:pt idx="0">
                  <c:v>0.29268012473330057</c:v>
                </c:pt>
                <c:pt idx="1">
                  <c:v>0.17965682230655008</c:v>
                </c:pt>
                <c:pt idx="2">
                  <c:v>0.20695942475603496</c:v>
                </c:pt>
                <c:pt idx="3">
                  <c:v>0.25419881723458182</c:v>
                </c:pt>
                <c:pt idx="4">
                  <c:v>0.2268565395962284</c:v>
                </c:pt>
                <c:pt idx="5">
                  <c:v>0.18343618409851883</c:v>
                </c:pt>
                <c:pt idx="6">
                  <c:v>0.14768816574973664</c:v>
                </c:pt>
                <c:pt idx="7">
                  <c:v>0.19339302664051131</c:v>
                </c:pt>
                <c:pt idx="8">
                  <c:v>0.16332867221763173</c:v>
                </c:pt>
                <c:pt idx="9">
                  <c:v>8.4966893749253022E-2</c:v>
                </c:pt>
                <c:pt idx="10">
                  <c:v>8.7662427662319187E-2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1353936"/>
        <c:axId val="-181359376"/>
      </c:lineChart>
      <c:catAx>
        <c:axId val="-18135393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8135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135937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18135393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Carne de Ovino - Produção, Importação, Exportação e Consumo Aparente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(t)</a:t>
            </a:r>
            <a:endParaRPr lang="pt-PT"/>
          </a:p>
        </c:rich>
      </c:tx>
      <c:layout>
        <c:manualLayout>
          <c:xMode val="edge"/>
          <c:yMode val="edge"/>
          <c:x val="0.16178853923997844"/>
          <c:y val="3.72783896846168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69012328440429"/>
          <c:y val="0.15767657137012223"/>
          <c:w val="0.84028421486886984"/>
          <c:h val="0.6669385772004295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'8'!$B$4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'8'!$D$2:$P$2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'8'!$D$4:$P$4</c:f>
              <c:numCache>
                <c:formatCode>#,##0</c:formatCode>
                <c:ptCount val="13"/>
                <c:pt idx="0">
                  <c:v>7356.2690000000002</c:v>
                </c:pt>
                <c:pt idx="1">
                  <c:v>6871.7469999999994</c:v>
                </c:pt>
                <c:pt idx="2">
                  <c:v>5335.9030000000002</c:v>
                </c:pt>
                <c:pt idx="3">
                  <c:v>5362.0820000000003</c:v>
                </c:pt>
                <c:pt idx="4">
                  <c:v>5800.1210000000001</c:v>
                </c:pt>
                <c:pt idx="5">
                  <c:v>5330.7110000000002</c:v>
                </c:pt>
                <c:pt idx="6">
                  <c:v>5787.2109999999993</c:v>
                </c:pt>
                <c:pt idx="7">
                  <c:v>6597.3519999999999</c:v>
                </c:pt>
                <c:pt idx="8">
                  <c:v>7442.8169999999991</c:v>
                </c:pt>
                <c:pt idx="9">
                  <c:v>5749.64</c:v>
                </c:pt>
                <c:pt idx="10">
                  <c:v>5126.598</c:v>
                </c:pt>
                <c:pt idx="11">
                  <c:v>5795.0680000000002</c:v>
                </c:pt>
                <c:pt idx="12">
                  <c:v>6930.8209999999999</c:v>
                </c:pt>
              </c:numCache>
            </c:numRef>
          </c:val>
        </c:ser>
        <c:ser>
          <c:idx val="2"/>
          <c:order val="2"/>
          <c:tx>
            <c:strRef>
              <c:f>'8'!$B$5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'8'!$D$2:$P$2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'8'!$D$5:$P$5</c:f>
              <c:numCache>
                <c:formatCode>#,##0</c:formatCode>
                <c:ptCount val="13"/>
                <c:pt idx="0">
                  <c:v>553.07999999999993</c:v>
                </c:pt>
                <c:pt idx="1">
                  <c:v>705.64499999999998</c:v>
                </c:pt>
                <c:pt idx="2">
                  <c:v>546.47699999999998</c:v>
                </c:pt>
                <c:pt idx="3">
                  <c:v>834.74800000000005</c:v>
                </c:pt>
                <c:pt idx="4">
                  <c:v>1025.521</c:v>
                </c:pt>
                <c:pt idx="5">
                  <c:v>2029.104</c:v>
                </c:pt>
                <c:pt idx="6">
                  <c:v>1318.0829999999999</c:v>
                </c:pt>
                <c:pt idx="7">
                  <c:v>574.09400000000005</c:v>
                </c:pt>
                <c:pt idx="8">
                  <c:v>1003.2</c:v>
                </c:pt>
                <c:pt idx="9">
                  <c:v>798.16199999999992</c:v>
                </c:pt>
                <c:pt idx="10">
                  <c:v>1152.6309999999999</c:v>
                </c:pt>
                <c:pt idx="11">
                  <c:v>948.1869999999999</c:v>
                </c:pt>
                <c:pt idx="12">
                  <c:v>1283.9070000000002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1337072"/>
        <c:axId val="-181339792"/>
      </c:barChart>
      <c:lineChart>
        <c:grouping val="standard"/>
        <c:varyColors val="0"/>
        <c:ser>
          <c:idx val="1"/>
          <c:order val="0"/>
          <c:tx>
            <c:strRef>
              <c:f>'8'!$B$3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'8'!$D$2:$P$2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'8'!$D$3:$P$3</c:f>
              <c:numCache>
                <c:formatCode>#,##0</c:formatCode>
                <c:ptCount val="13"/>
                <c:pt idx="0">
                  <c:v>18279</c:v>
                </c:pt>
                <c:pt idx="1">
                  <c:v>18183</c:v>
                </c:pt>
                <c:pt idx="2">
                  <c:v>17523</c:v>
                </c:pt>
                <c:pt idx="3">
                  <c:v>17755</c:v>
                </c:pt>
                <c:pt idx="4">
                  <c:v>17287</c:v>
                </c:pt>
                <c:pt idx="5">
                  <c:v>17621</c:v>
                </c:pt>
                <c:pt idx="6">
                  <c:v>17086</c:v>
                </c:pt>
                <c:pt idx="7">
                  <c:v>15803</c:v>
                </c:pt>
                <c:pt idx="8">
                  <c:v>15733</c:v>
                </c:pt>
                <c:pt idx="9">
                  <c:v>16734</c:v>
                </c:pt>
                <c:pt idx="10">
                  <c:v>14603.177600000001</c:v>
                </c:pt>
                <c:pt idx="11">
                  <c:v>15922.961600000001</c:v>
                </c:pt>
                <c:pt idx="12">
                  <c:v>14800.279000000002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'8'!$D$2:$P$2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'8'!$D$8:$P$8</c:f>
              <c:numCache>
                <c:formatCode>#,##0</c:formatCode>
                <c:ptCount val="13"/>
                <c:pt idx="0">
                  <c:v>25082.188999999998</c:v>
                </c:pt>
                <c:pt idx="1">
                  <c:v>24349.101999999999</c:v>
                </c:pt>
                <c:pt idx="2">
                  <c:v>22312.425999999999</c:v>
                </c:pt>
                <c:pt idx="3">
                  <c:v>22282.334000000003</c:v>
                </c:pt>
                <c:pt idx="4">
                  <c:v>22061.599999999999</c:v>
                </c:pt>
                <c:pt idx="5">
                  <c:v>20922.607</c:v>
                </c:pt>
                <c:pt idx="6">
                  <c:v>21555.128000000001</c:v>
                </c:pt>
                <c:pt idx="7">
                  <c:v>21826.257999999998</c:v>
                </c:pt>
                <c:pt idx="8">
                  <c:v>22172.616999999998</c:v>
                </c:pt>
                <c:pt idx="9">
                  <c:v>21685.477999999999</c:v>
                </c:pt>
                <c:pt idx="10">
                  <c:v>18577.1446</c:v>
                </c:pt>
                <c:pt idx="11">
                  <c:v>20769.842600000004</c:v>
                </c:pt>
                <c:pt idx="12">
                  <c:v>20447.193000000003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337072"/>
        <c:axId val="-181339792"/>
      </c:lineChart>
      <c:catAx>
        <c:axId val="-18133707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8133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133979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81337072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0.12040585747355069"/>
          <c:y val="0.88117755197957004"/>
          <c:w val="0.83348719934598348"/>
          <c:h val="8.7128086889691314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Carne de Ovino - Grau de Auto-Aprovisionamento e Grau de Abastecimento do Mercado Interno </a:t>
            </a:r>
            <a:r>
              <a:rPr lang="pt-PT" sz="1200" b="0" i="0" u="none" strike="noStrike" baseline="0">
                <a:effectLst/>
              </a:rPr>
              <a:t>(%)</a:t>
            </a:r>
            <a:endParaRPr lang="pt-PT" b="0"/>
          </a:p>
        </c:rich>
      </c:tx>
      <c:layout>
        <c:manualLayout>
          <c:xMode val="edge"/>
          <c:yMode val="edge"/>
          <c:x val="0.16241272535224122"/>
          <c:y val="6.411324224391100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795893390232E-2"/>
          <c:y val="0.12574004336414471"/>
          <c:w val="0.86536456704844966"/>
          <c:h val="0.68079858495948875"/>
        </c:manualLayout>
      </c:layout>
      <c:lineChart>
        <c:grouping val="standard"/>
        <c:varyColors val="0"/>
        <c:ser>
          <c:idx val="0"/>
          <c:order val="0"/>
          <c:tx>
            <c:strRef>
              <c:f>'8'!$B$9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'8'!$D$2:$P$2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'8'!$D$9:$P$9</c:f>
              <c:numCache>
                <c:formatCode>#\ ##0.0</c:formatCode>
                <c:ptCount val="13"/>
                <c:pt idx="0">
                  <c:v>72.876414415025749</c:v>
                </c:pt>
                <c:pt idx="1">
                  <c:v>74.676265268427571</c:v>
                </c:pt>
                <c:pt idx="2">
                  <c:v>78.534714243982251</c:v>
                </c:pt>
                <c:pt idx="3">
                  <c:v>79.681957913385546</c:v>
                </c:pt>
                <c:pt idx="4">
                  <c:v>78.357870689342562</c:v>
                </c:pt>
                <c:pt idx="5">
                  <c:v>84.219906247820845</c:v>
                </c:pt>
                <c:pt idx="6">
                  <c:v>79.266520709132422</c:v>
                </c:pt>
                <c:pt idx="7">
                  <c:v>72.40361586489081</c:v>
                </c:pt>
                <c:pt idx="8">
                  <c:v>70.956892458837856</c:v>
                </c:pt>
                <c:pt idx="9">
                  <c:v>77.166848708615049</c:v>
                </c:pt>
                <c:pt idx="10">
                  <c:v>78.608300222844804</c:v>
                </c:pt>
                <c:pt idx="11">
                  <c:v>76.663853003873982</c:v>
                </c:pt>
                <c:pt idx="12">
                  <c:v>72.382937843839983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'8'!$B$10</c:f>
              <c:strCache>
                <c:ptCount val="1"/>
                <c:pt idx="0">
                  <c:v>Grau de Abastecimento
do mercado interno</c:v>
                </c:pt>
              </c:strCache>
            </c:strRef>
          </c:tx>
          <c:spPr>
            <a:ln w="41275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'8'!$D$2:$P$2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'8'!$D$10:$P$10</c:f>
              <c:numCache>
                <c:formatCode>#\ ##0.0</c:formatCode>
                <c:ptCount val="13"/>
                <c:pt idx="0">
                  <c:v>70.671343717248917</c:v>
                </c:pt>
                <c:pt idx="1">
                  <c:v>71.778232314275897</c:v>
                </c:pt>
                <c:pt idx="2">
                  <c:v>76.085509482474038</c:v>
                </c:pt>
                <c:pt idx="3">
                  <c:v>75.935725584222908</c:v>
                </c:pt>
                <c:pt idx="4">
                  <c:v>73.709427240091387</c:v>
                </c:pt>
                <c:pt idx="5">
                  <c:v>74.521764902433048</c:v>
                </c:pt>
                <c:pt idx="6">
                  <c:v>73.151581377758461</c:v>
                </c:pt>
                <c:pt idx="7">
                  <c:v>69.773325322187617</c:v>
                </c:pt>
                <c:pt idx="8">
                  <c:v>66.432392712145798</c:v>
                </c:pt>
                <c:pt idx="9">
                  <c:v>73.486219671985097</c:v>
                </c:pt>
                <c:pt idx="10">
                  <c:v>72.403735286638195</c:v>
                </c:pt>
                <c:pt idx="11">
                  <c:v>72.098642673392234</c:v>
                </c:pt>
                <c:pt idx="12">
                  <c:v>66.103802120907261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1334896"/>
        <c:axId val="-181358832"/>
      </c:lineChart>
      <c:catAx>
        <c:axId val="-1813348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8135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135883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81334896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0855460372485985E-2"/>
          <c:y val="0.87906098173898473"/>
          <c:w val="0.83348723658265034"/>
          <c:h val="0.10860439858810755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pp.p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441613</xdr:colOff>
      <xdr:row>9</xdr:row>
      <xdr:rowOff>164522</xdr:rowOff>
    </xdr:from>
    <xdr:to>
      <xdr:col>0</xdr:col>
      <xdr:colOff>2277342</xdr:colOff>
      <xdr:row>11</xdr:row>
      <xdr:rowOff>15568</xdr:rowOff>
    </xdr:to>
    <xdr:pic>
      <xdr:nvPicPr>
        <xdr:cNvPr id="1037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613" y="2424545"/>
          <a:ext cx="1835729" cy="353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34636</xdr:colOff>
      <xdr:row>0</xdr:row>
      <xdr:rowOff>112568</xdr:rowOff>
    </xdr:from>
    <xdr:to>
      <xdr:col>0</xdr:col>
      <xdr:colOff>2418379</xdr:colOff>
      <xdr:row>1</xdr:row>
      <xdr:rowOff>172377</xdr:rowOff>
    </xdr:to>
    <xdr:pic>
      <xdr:nvPicPr>
        <xdr:cNvPr id="7" name="Imagem 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636" y="112568"/>
          <a:ext cx="2383743" cy="310923"/>
        </a:xfrm>
        <a:prstGeom prst="rect">
          <a:avLst/>
        </a:prstGeom>
      </xdr:spPr>
    </xdr:pic>
    <xdr:clientData/>
  </xdr:twoCellAnchor>
  <xdr:twoCellAnchor editAs="oneCell">
    <xdr:from>
      <xdr:col>0</xdr:col>
      <xdr:colOff>34636</xdr:colOff>
      <xdr:row>3</xdr:row>
      <xdr:rowOff>60613</xdr:rowOff>
    </xdr:from>
    <xdr:to>
      <xdr:col>0</xdr:col>
      <xdr:colOff>2476500</xdr:colOff>
      <xdr:row>9</xdr:row>
      <xdr:rowOff>112568</xdr:rowOff>
    </xdr:to>
    <xdr:pic>
      <xdr:nvPicPr>
        <xdr:cNvPr id="11" name="Imagem 10" descr="Borrego nacional da Mercadona - Mercadona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" y="813954"/>
          <a:ext cx="2441864" cy="1558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802106</xdr:colOff>
      <xdr:row>40</xdr:row>
      <xdr:rowOff>154908</xdr:rowOff>
    </xdr:from>
    <xdr:to>
      <xdr:col>8</xdr:col>
      <xdr:colOff>40105</xdr:colOff>
      <xdr:row>63</xdr:row>
      <xdr:rowOff>120315</xdr:rowOff>
    </xdr:to>
    <xdr:graphicFrame macro="">
      <xdr:nvGraphicFramePr>
        <xdr:cNvPr id="205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651711</xdr:colOff>
      <xdr:row>40</xdr:row>
      <xdr:rowOff>130341</xdr:rowOff>
    </xdr:from>
    <xdr:to>
      <xdr:col>16</xdr:col>
      <xdr:colOff>601579</xdr:colOff>
      <xdr:row>63</xdr:row>
      <xdr:rowOff>10025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601579</xdr:colOff>
      <xdr:row>19</xdr:row>
      <xdr:rowOff>132062</xdr:rowOff>
    </xdr:from>
    <xdr:to>
      <xdr:col>7</xdr:col>
      <xdr:colOff>421107</xdr:colOff>
      <xdr:row>42</xdr:row>
      <xdr:rowOff>50132</xdr:rowOff>
    </xdr:to>
    <xdr:graphicFrame macro="">
      <xdr:nvGraphicFramePr>
        <xdr:cNvPr id="307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401053</xdr:colOff>
      <xdr:row>20</xdr:row>
      <xdr:rowOff>30080</xdr:rowOff>
    </xdr:from>
    <xdr:to>
      <xdr:col>16</xdr:col>
      <xdr:colOff>210553</xdr:colOff>
      <xdr:row>41</xdr:row>
      <xdr:rowOff>150396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551447</xdr:colOff>
      <xdr:row>13</xdr:row>
      <xdr:rowOff>46622</xdr:rowOff>
    </xdr:from>
    <xdr:to>
      <xdr:col>11</xdr:col>
      <xdr:colOff>431133</xdr:colOff>
      <xdr:row>34</xdr:row>
      <xdr:rowOff>80210</xdr:rowOff>
    </xdr:to>
    <xdr:graphicFrame macro="">
      <xdr:nvGraphicFramePr>
        <xdr:cNvPr id="410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10025</xdr:colOff>
      <xdr:row>6</xdr:row>
      <xdr:rowOff>60160</xdr:rowOff>
    </xdr:from>
    <xdr:to>
      <xdr:col>15</xdr:col>
      <xdr:colOff>651711</xdr:colOff>
      <xdr:row>9</xdr:row>
      <xdr:rowOff>110291</xdr:rowOff>
    </xdr:to>
    <xdr:sp macro="" textlink="">
      <xdr:nvSpPr>
        <xdr:cNvPr id="2" name="CaixaDeTexto 1"/>
        <xdr:cNvSpPr txBox="1"/>
      </xdr:nvSpPr>
      <xdr:spPr>
        <a:xfrm>
          <a:off x="160420" y="1714502"/>
          <a:ext cx="14187238" cy="5313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produções de carne de ovino certificada são as seguintes: Borrego da Beira IGP, Borrego de Montemor-o-Novo IGP, Borrego do Baixo Alentejo IGP, Borrego do Nordeste Alentejano IGP, Borrego Serra da Estrela DOP, Borrego Terrincho DOP, Cordeiro Bragançano DOP, Cordeiro de Barroso/Anho de Barroso/Cordeiro de leite de Barroso IGP e Cordeiro Mirandês/Canhono Mirandês DOP</a:t>
          </a:r>
          <a:endParaRPr lang="pt-PT" sz="1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481262</xdr:colOff>
      <xdr:row>16</xdr:row>
      <xdr:rowOff>140031</xdr:rowOff>
    </xdr:from>
    <xdr:to>
      <xdr:col>6</xdr:col>
      <xdr:colOff>691815</xdr:colOff>
      <xdr:row>41</xdr:row>
      <xdr:rowOff>40105</xdr:rowOff>
    </xdr:to>
    <xdr:graphicFrame macro="">
      <xdr:nvGraphicFramePr>
        <xdr:cNvPr id="512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180474</xdr:colOff>
      <xdr:row>17</xdr:row>
      <xdr:rowOff>108283</xdr:rowOff>
    </xdr:from>
    <xdr:to>
      <xdr:col>15</xdr:col>
      <xdr:colOff>22058</xdr:colOff>
      <xdr:row>41</xdr:row>
      <xdr:rowOff>70183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7.7109375" customWidth="1"/>
    <col min="2" max="2" width="52.5703125" customWidth="1"/>
  </cols>
  <sheetData>
    <row r="1" spans="1:2" ht="19.899999999999999" customHeight="1" x14ac:dyDescent="0.2">
      <c r="B1" s="40" t="s">
        <v>81</v>
      </c>
    </row>
    <row r="2" spans="1:2" ht="19.899999999999999" customHeight="1" x14ac:dyDescent="0.2">
      <c r="B2" s="76" t="s">
        <v>104</v>
      </c>
    </row>
    <row r="3" spans="1:2" ht="19.899999999999999" customHeight="1" x14ac:dyDescent="0.2">
      <c r="A3" s="128" t="s">
        <v>114</v>
      </c>
      <c r="B3" s="76" t="s">
        <v>92</v>
      </c>
    </row>
    <row r="4" spans="1:2" ht="19.899999999999999" customHeight="1" x14ac:dyDescent="0.2">
      <c r="B4" s="39" t="s">
        <v>0</v>
      </c>
    </row>
    <row r="5" spans="1:2" ht="19.899999999999999" customHeight="1" x14ac:dyDescent="0.2">
      <c r="A5" s="55"/>
      <c r="B5" s="39" t="s">
        <v>45</v>
      </c>
    </row>
    <row r="6" spans="1:2" ht="19.899999999999999" customHeight="1" x14ac:dyDescent="0.2">
      <c r="B6" s="39" t="s">
        <v>48</v>
      </c>
    </row>
    <row r="7" spans="1:2" ht="19.899999999999999" customHeight="1" x14ac:dyDescent="0.2">
      <c r="B7" s="60" t="s">
        <v>71</v>
      </c>
    </row>
    <row r="8" spans="1:2" ht="19.899999999999999" customHeight="1" x14ac:dyDescent="0.2">
      <c r="B8" s="61" t="s">
        <v>67</v>
      </c>
    </row>
    <row r="9" spans="1:2" ht="19.899999999999999" customHeight="1" x14ac:dyDescent="0.2">
      <c r="B9" s="60" t="s">
        <v>68</v>
      </c>
    </row>
    <row r="10" spans="1:2" ht="19.899999999999999" customHeight="1" x14ac:dyDescent="0.2">
      <c r="B10" s="61" t="s">
        <v>69</v>
      </c>
    </row>
    <row r="11" spans="1:2" ht="19.899999999999999" customHeight="1" x14ac:dyDescent="0.2">
      <c r="A11" s="75" t="s">
        <v>56</v>
      </c>
      <c r="B11" s="60" t="s">
        <v>70</v>
      </c>
    </row>
    <row r="12" spans="1:2" x14ac:dyDescent="0.2">
      <c r="A12" s="53"/>
      <c r="B12" s="1"/>
    </row>
    <row r="13" spans="1:2" x14ac:dyDescent="0.2">
      <c r="B13" s="54"/>
    </row>
  </sheetData>
  <sheetProtection selectLockedCells="1" selectUnlockedCells="1"/>
  <phoneticPr fontId="9" type="noConversion"/>
  <hyperlinks>
    <hyperlink ref="B4" location="1!A1" display="1. Comércio Internacional"/>
    <hyperlink ref="B5" location="2!A1" display="2. Destinos das Saídas UE/PT"/>
    <hyperlink ref="B8" location="'5'!A1" display="5. Produção"/>
    <hyperlink ref="B9" location="'6'!A1" display="6. Balanço de Aprovisionamento INE"/>
    <hyperlink ref="B10" location="'7'!A1" display="7. Produção Certificada de Carne DOP e IGP"/>
    <hyperlink ref="B11" location="'8'!A1" display="8. Indicadores de análise do Comércio Internacional"/>
    <hyperlink ref="B6" location="3!A1" display="3. Principais Destinos das Saídas"/>
    <hyperlink ref="B7" location="'4'!A1" display="4. Efetivo e Número de Explorações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9"/>
  <sheetViews>
    <sheetView showGridLines="0" zoomScale="95" zoomScaleNormal="95" workbookViewId="0"/>
  </sheetViews>
  <sheetFormatPr defaultRowHeight="12.75" x14ac:dyDescent="0.2"/>
  <cols>
    <col min="1" max="1" width="2.140625" style="2" customWidth="1"/>
    <col min="2" max="2" width="20.7109375" style="2" customWidth="1"/>
    <col min="3" max="3" width="15.7109375" style="2" customWidth="1"/>
    <col min="4" max="4" width="10.7109375" style="2" customWidth="1"/>
    <col min="5" max="17" width="12.7109375" style="2" customWidth="1"/>
    <col min="18" max="16384" width="9.140625" style="2"/>
  </cols>
  <sheetData>
    <row r="1" spans="2:26" ht="29.85" customHeight="1" x14ac:dyDescent="0.2">
      <c r="B1" s="3" t="s">
        <v>88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6" ht="21" customHeight="1" x14ac:dyDescent="0.2">
      <c r="B2" s="4" t="s">
        <v>1</v>
      </c>
      <c r="C2" s="4" t="s">
        <v>2</v>
      </c>
      <c r="D2" s="5" t="s">
        <v>3</v>
      </c>
      <c r="E2" s="7">
        <v>2010</v>
      </c>
      <c r="F2" s="7">
        <v>2011</v>
      </c>
      <c r="G2" s="7">
        <v>2012</v>
      </c>
      <c r="H2" s="7">
        <v>2013</v>
      </c>
      <c r="I2" s="7">
        <v>2014</v>
      </c>
      <c r="J2" s="7">
        <v>2015</v>
      </c>
      <c r="K2" s="7">
        <v>2016</v>
      </c>
      <c r="L2" s="7">
        <v>2017</v>
      </c>
      <c r="M2" s="7">
        <v>2018</v>
      </c>
      <c r="N2" s="7">
        <v>2019</v>
      </c>
      <c r="O2" s="7">
        <v>2020</v>
      </c>
      <c r="P2" s="7">
        <v>2021</v>
      </c>
      <c r="Q2" s="7">
        <v>2022</v>
      </c>
      <c r="R2" s="35"/>
      <c r="S2" s="35"/>
      <c r="T2" s="35"/>
      <c r="U2" s="35"/>
      <c r="V2" s="35"/>
      <c r="W2" s="35"/>
      <c r="X2" s="35"/>
      <c r="Y2" s="35"/>
      <c r="Z2" s="35"/>
    </row>
    <row r="3" spans="2:26" ht="15.95" customHeight="1" x14ac:dyDescent="0.2">
      <c r="B3" s="129" t="s">
        <v>89</v>
      </c>
      <c r="C3" s="131" t="s">
        <v>110</v>
      </c>
      <c r="D3" s="113" t="s">
        <v>4</v>
      </c>
      <c r="E3" s="9">
        <v>3056.3220000000001</v>
      </c>
      <c r="F3" s="9">
        <v>2932.2669999999998</v>
      </c>
      <c r="G3" s="9">
        <v>2563.35</v>
      </c>
      <c r="H3" s="9">
        <v>3181.8290000000002</v>
      </c>
      <c r="I3" s="9">
        <v>3625.4090000000001</v>
      </c>
      <c r="J3" s="9">
        <v>3217.056</v>
      </c>
      <c r="K3" s="9">
        <v>3556.83</v>
      </c>
      <c r="L3" s="9">
        <v>3987.9609999999998</v>
      </c>
      <c r="M3" s="9">
        <v>4717.1809999999996</v>
      </c>
      <c r="N3" s="9">
        <v>3909.03</v>
      </c>
      <c r="O3" s="9">
        <v>3849.953</v>
      </c>
      <c r="P3" s="9">
        <v>4594.6660000000002</v>
      </c>
      <c r="Q3" s="9">
        <v>4804.9269999999997</v>
      </c>
      <c r="R3" s="35"/>
      <c r="S3" s="35"/>
      <c r="T3" s="35"/>
      <c r="U3" s="35"/>
      <c r="V3" s="35"/>
      <c r="W3" s="35"/>
      <c r="X3" s="35"/>
      <c r="Y3" s="35"/>
      <c r="Z3" s="35"/>
    </row>
    <row r="4" spans="2:26" ht="15.95" customHeight="1" x14ac:dyDescent="0.2">
      <c r="B4" s="130"/>
      <c r="C4" s="131"/>
      <c r="D4" s="114" t="s">
        <v>5</v>
      </c>
      <c r="E4" s="9">
        <v>24.463000000000001</v>
      </c>
      <c r="F4" s="9">
        <v>91.971000000000004</v>
      </c>
      <c r="G4" s="9">
        <v>390.84699999999998</v>
      </c>
      <c r="H4" s="9">
        <v>485.01100000000002</v>
      </c>
      <c r="I4" s="9">
        <v>671.28200000000004</v>
      </c>
      <c r="J4" s="9">
        <v>1733.569</v>
      </c>
      <c r="K4" s="9">
        <v>1135.4949999999999</v>
      </c>
      <c r="L4" s="9">
        <v>349.00400000000002</v>
      </c>
      <c r="M4" s="9">
        <v>639.90800000000002</v>
      </c>
      <c r="N4" s="9">
        <v>655.50699999999995</v>
      </c>
      <c r="O4" s="9">
        <v>757.37599999999998</v>
      </c>
      <c r="P4" s="9">
        <v>359.99299999999999</v>
      </c>
      <c r="Q4" s="9">
        <v>724.14700000000005</v>
      </c>
      <c r="R4" s="9"/>
      <c r="S4" s="9"/>
      <c r="T4" s="9"/>
      <c r="U4" s="20"/>
      <c r="V4" s="20"/>
      <c r="W4" s="20"/>
      <c r="X4" s="20"/>
      <c r="Y4" s="35"/>
      <c r="Z4" s="35"/>
    </row>
    <row r="5" spans="2:26" ht="15.95" customHeight="1" x14ac:dyDescent="0.2">
      <c r="B5" s="130"/>
      <c r="C5" s="131"/>
      <c r="D5" s="115" t="s">
        <v>6</v>
      </c>
      <c r="E5" s="10">
        <f>E4-E3</f>
        <v>-3031.8589999999999</v>
      </c>
      <c r="F5" s="10">
        <f t="shared" ref="F5:O5" si="0">F4-F3</f>
        <v>-2840.2959999999998</v>
      </c>
      <c r="G5" s="10">
        <f t="shared" si="0"/>
        <v>-2172.5029999999997</v>
      </c>
      <c r="H5" s="10">
        <f t="shared" si="0"/>
        <v>-2696.8180000000002</v>
      </c>
      <c r="I5" s="10">
        <f t="shared" si="0"/>
        <v>-2954.127</v>
      </c>
      <c r="J5" s="10">
        <f t="shared" si="0"/>
        <v>-1483.4870000000001</v>
      </c>
      <c r="K5" s="10">
        <f t="shared" si="0"/>
        <v>-2421.335</v>
      </c>
      <c r="L5" s="10">
        <f t="shared" si="0"/>
        <v>-3638.9569999999999</v>
      </c>
      <c r="M5" s="10">
        <f t="shared" si="0"/>
        <v>-4077.2729999999997</v>
      </c>
      <c r="N5" s="10">
        <f t="shared" si="0"/>
        <v>-3253.5230000000001</v>
      </c>
      <c r="O5" s="10">
        <f t="shared" si="0"/>
        <v>-3092.5770000000002</v>
      </c>
      <c r="P5" s="10">
        <f t="shared" ref="P5:Q5" si="1">P4-P3</f>
        <v>-4234.6729999999998</v>
      </c>
      <c r="Q5" s="10">
        <f t="shared" si="1"/>
        <v>-4080.7799999999997</v>
      </c>
      <c r="R5" s="9"/>
      <c r="S5" s="9"/>
      <c r="T5" s="9"/>
      <c r="U5" s="20"/>
      <c r="V5" s="20"/>
      <c r="W5" s="20"/>
      <c r="X5" s="20"/>
      <c r="Y5" s="35"/>
      <c r="Z5" s="35"/>
    </row>
    <row r="6" spans="2:26" ht="15.95" customHeight="1" x14ac:dyDescent="0.2">
      <c r="B6" s="130"/>
      <c r="C6" s="132" t="s">
        <v>111</v>
      </c>
      <c r="D6" s="119" t="s">
        <v>4</v>
      </c>
      <c r="E6" s="71">
        <v>13720.949000000001</v>
      </c>
      <c r="F6" s="71">
        <v>14518.254000000001</v>
      </c>
      <c r="G6" s="71">
        <v>12104.251</v>
      </c>
      <c r="H6" s="71">
        <v>14579.567999999999</v>
      </c>
      <c r="I6" s="71">
        <v>17273.159</v>
      </c>
      <c r="J6" s="71">
        <v>17530.089</v>
      </c>
      <c r="K6" s="71">
        <v>17687.881000000001</v>
      </c>
      <c r="L6" s="71">
        <v>20750.746999999999</v>
      </c>
      <c r="M6" s="71">
        <v>25201.508000000002</v>
      </c>
      <c r="N6" s="71">
        <v>22752.714</v>
      </c>
      <c r="O6" s="71">
        <v>22008.791000000001</v>
      </c>
      <c r="P6" s="71">
        <v>28705.988000000001</v>
      </c>
      <c r="Q6" s="71">
        <v>33370.379000000001</v>
      </c>
      <c r="R6" s="9"/>
      <c r="S6" s="9"/>
      <c r="T6" s="9"/>
      <c r="U6" s="20"/>
      <c r="V6" s="20"/>
      <c r="W6" s="20"/>
      <c r="X6" s="20"/>
      <c r="Y6" s="35"/>
      <c r="Z6" s="35"/>
    </row>
    <row r="7" spans="2:26" ht="15.95" customHeight="1" x14ac:dyDescent="0.2">
      <c r="B7" s="130"/>
      <c r="C7" s="131"/>
      <c r="D7" s="114" t="s">
        <v>5</v>
      </c>
      <c r="E7" s="9">
        <v>101.887</v>
      </c>
      <c r="F7" s="9">
        <v>473.072</v>
      </c>
      <c r="G7" s="9">
        <v>1069.3820000000001</v>
      </c>
      <c r="H7" s="9">
        <v>946.75199999999995</v>
      </c>
      <c r="I7" s="9">
        <v>1846.4580000000001</v>
      </c>
      <c r="J7" s="9">
        <v>4756.8609999999999</v>
      </c>
      <c r="K7" s="9">
        <v>4498.9669999999996</v>
      </c>
      <c r="L7" s="9">
        <v>1283.6369999999999</v>
      </c>
      <c r="M7" s="9">
        <v>2577.1170000000002</v>
      </c>
      <c r="N7" s="9">
        <v>2344.12</v>
      </c>
      <c r="O7" s="9">
        <v>2524.152</v>
      </c>
      <c r="P7" s="9">
        <v>1859.6880000000001</v>
      </c>
      <c r="Q7" s="9">
        <v>3260.9430000000002</v>
      </c>
      <c r="R7" s="9"/>
      <c r="S7" s="9"/>
      <c r="T7" s="9"/>
      <c r="U7" s="20"/>
      <c r="V7" s="20"/>
      <c r="W7" s="20"/>
      <c r="X7" s="20"/>
      <c r="Y7" s="35"/>
      <c r="Z7" s="35"/>
    </row>
    <row r="8" spans="2:26" ht="15.95" customHeight="1" x14ac:dyDescent="0.2">
      <c r="B8" s="130"/>
      <c r="C8" s="133"/>
      <c r="D8" s="116" t="s">
        <v>6</v>
      </c>
      <c r="E8" s="11">
        <f>E7-E6</f>
        <v>-13619.062</v>
      </c>
      <c r="F8" s="11">
        <f t="shared" ref="F8:O8" si="2">F7-F6</f>
        <v>-14045.182000000001</v>
      </c>
      <c r="G8" s="11">
        <f t="shared" si="2"/>
        <v>-11034.869000000001</v>
      </c>
      <c r="H8" s="11">
        <f t="shared" si="2"/>
        <v>-13632.815999999999</v>
      </c>
      <c r="I8" s="11">
        <f t="shared" si="2"/>
        <v>-15426.700999999999</v>
      </c>
      <c r="J8" s="11">
        <f t="shared" si="2"/>
        <v>-12773.227999999999</v>
      </c>
      <c r="K8" s="11">
        <f t="shared" si="2"/>
        <v>-13188.914000000001</v>
      </c>
      <c r="L8" s="11">
        <f t="shared" si="2"/>
        <v>-19467.11</v>
      </c>
      <c r="M8" s="11">
        <f t="shared" si="2"/>
        <v>-22624.391000000003</v>
      </c>
      <c r="N8" s="11">
        <f t="shared" si="2"/>
        <v>-20408.594000000001</v>
      </c>
      <c r="O8" s="11">
        <f t="shared" si="2"/>
        <v>-19484.639000000003</v>
      </c>
      <c r="P8" s="11">
        <f t="shared" ref="P8:Q8" si="3">P7-P6</f>
        <v>-26846.300000000003</v>
      </c>
      <c r="Q8" s="11">
        <f t="shared" si="3"/>
        <v>-30109.436000000002</v>
      </c>
      <c r="R8" s="9"/>
      <c r="S8" s="9"/>
      <c r="T8" s="9"/>
      <c r="U8" s="20"/>
      <c r="V8" s="20"/>
      <c r="W8" s="20"/>
      <c r="X8" s="20"/>
      <c r="Y8" s="35"/>
      <c r="Z8" s="35"/>
    </row>
    <row r="9" spans="2:26" ht="15.95" customHeight="1" x14ac:dyDescent="0.2">
      <c r="B9" s="129" t="s">
        <v>90</v>
      </c>
      <c r="C9" s="131" t="s">
        <v>110</v>
      </c>
      <c r="D9" s="113" t="s">
        <v>4</v>
      </c>
      <c r="E9" s="9">
        <v>4299.9470000000001</v>
      </c>
      <c r="F9" s="9">
        <v>3939.48</v>
      </c>
      <c r="G9" s="9">
        <v>2772.5529999999999</v>
      </c>
      <c r="H9" s="9">
        <v>2180.2530000000002</v>
      </c>
      <c r="I9" s="9">
        <v>2174.712</v>
      </c>
      <c r="J9" s="9">
        <v>2113.6550000000002</v>
      </c>
      <c r="K9" s="9">
        <v>2230.3809999999999</v>
      </c>
      <c r="L9" s="9">
        <v>2609.3910000000001</v>
      </c>
      <c r="M9" s="9">
        <v>2725.636</v>
      </c>
      <c r="N9" s="9">
        <v>1840.61</v>
      </c>
      <c r="O9" s="9">
        <v>1276.645</v>
      </c>
      <c r="P9" s="9">
        <v>1200.402</v>
      </c>
      <c r="Q9" s="9">
        <v>2125.8939999999998</v>
      </c>
      <c r="R9" s="9"/>
      <c r="S9" s="9"/>
      <c r="T9" s="9"/>
      <c r="U9" s="20"/>
      <c r="V9" s="20"/>
      <c r="W9" s="20"/>
      <c r="X9" s="20"/>
      <c r="Y9" s="35"/>
      <c r="Z9" s="35"/>
    </row>
    <row r="10" spans="2:26" ht="15.95" customHeight="1" x14ac:dyDescent="0.2">
      <c r="B10" s="130"/>
      <c r="C10" s="131"/>
      <c r="D10" s="114" t="s">
        <v>5</v>
      </c>
      <c r="E10" s="9">
        <v>528.61699999999996</v>
      </c>
      <c r="F10" s="9">
        <v>613.67399999999998</v>
      </c>
      <c r="G10" s="9">
        <v>155.63</v>
      </c>
      <c r="H10" s="9">
        <v>349.73700000000002</v>
      </c>
      <c r="I10" s="9">
        <v>354.23899999999998</v>
      </c>
      <c r="J10" s="9">
        <v>295.53500000000003</v>
      </c>
      <c r="K10" s="9">
        <v>182.58799999999999</v>
      </c>
      <c r="L10" s="9">
        <v>225.09</v>
      </c>
      <c r="M10" s="9">
        <v>363.29199999999997</v>
      </c>
      <c r="N10" s="9">
        <v>142.655</v>
      </c>
      <c r="O10" s="9">
        <v>395.255</v>
      </c>
      <c r="P10" s="9">
        <v>588.19399999999996</v>
      </c>
      <c r="Q10" s="9">
        <v>559.76</v>
      </c>
      <c r="R10" s="9"/>
      <c r="S10" s="9"/>
      <c r="T10" s="9"/>
      <c r="U10" s="20"/>
      <c r="V10" s="20"/>
      <c r="W10" s="35"/>
      <c r="X10" s="35"/>
      <c r="Y10" s="35"/>
      <c r="Z10" s="35"/>
    </row>
    <row r="11" spans="2:26" ht="15.95" customHeight="1" x14ac:dyDescent="0.2">
      <c r="B11" s="130"/>
      <c r="C11" s="131"/>
      <c r="D11" s="115" t="s">
        <v>6</v>
      </c>
      <c r="E11" s="10">
        <f>E10-E9</f>
        <v>-3771.33</v>
      </c>
      <c r="F11" s="10">
        <f t="shared" ref="F11:O11" si="4">F10-F9</f>
        <v>-3325.806</v>
      </c>
      <c r="G11" s="10">
        <f t="shared" si="4"/>
        <v>-2616.9229999999998</v>
      </c>
      <c r="H11" s="10">
        <f t="shared" si="4"/>
        <v>-1830.5160000000001</v>
      </c>
      <c r="I11" s="10">
        <f t="shared" si="4"/>
        <v>-1820.473</v>
      </c>
      <c r="J11" s="10">
        <f t="shared" si="4"/>
        <v>-1818.1200000000001</v>
      </c>
      <c r="K11" s="10">
        <f t="shared" si="4"/>
        <v>-2047.7929999999999</v>
      </c>
      <c r="L11" s="10">
        <f t="shared" si="4"/>
        <v>-2384.3009999999999</v>
      </c>
      <c r="M11" s="10">
        <f t="shared" si="4"/>
        <v>-2362.3440000000001</v>
      </c>
      <c r="N11" s="10">
        <f t="shared" si="4"/>
        <v>-1697.9549999999999</v>
      </c>
      <c r="O11" s="10">
        <f t="shared" si="4"/>
        <v>-881.39</v>
      </c>
      <c r="P11" s="10">
        <f t="shared" ref="P11:Q11" si="5">P10-P9</f>
        <v>-612.20800000000008</v>
      </c>
      <c r="Q11" s="10">
        <f t="shared" si="5"/>
        <v>-1566.1339999999998</v>
      </c>
      <c r="R11" s="9"/>
      <c r="S11" s="9"/>
      <c r="T11" s="9"/>
      <c r="U11" s="20"/>
      <c r="V11" s="20"/>
      <c r="W11" s="35"/>
      <c r="X11" s="35"/>
      <c r="Y11" s="35"/>
      <c r="Z11" s="35"/>
    </row>
    <row r="12" spans="2:26" ht="15.95" customHeight="1" x14ac:dyDescent="0.2">
      <c r="B12" s="130"/>
      <c r="C12" s="132" t="s">
        <v>111</v>
      </c>
      <c r="D12" s="119" t="s">
        <v>4</v>
      </c>
      <c r="E12" s="71">
        <v>16908.587</v>
      </c>
      <c r="F12" s="71">
        <v>19190.614000000001</v>
      </c>
      <c r="G12" s="71">
        <v>13858.67</v>
      </c>
      <c r="H12" s="71">
        <v>9366.6409999999996</v>
      </c>
      <c r="I12" s="71">
        <v>10921.906000000001</v>
      </c>
      <c r="J12" s="71">
        <v>11294.066000000001</v>
      </c>
      <c r="K12" s="71">
        <v>10999.196</v>
      </c>
      <c r="L12" s="71">
        <v>13914.179</v>
      </c>
      <c r="M12" s="71">
        <v>16355.084999999999</v>
      </c>
      <c r="N12" s="71">
        <v>12071.114</v>
      </c>
      <c r="O12" s="71">
        <v>7959.94</v>
      </c>
      <c r="P12" s="71">
        <v>7742.5360000000001</v>
      </c>
      <c r="Q12" s="71">
        <v>16631.509999999998</v>
      </c>
      <c r="R12" s="20"/>
      <c r="S12" s="35"/>
      <c r="T12" s="35"/>
      <c r="U12" s="35"/>
      <c r="V12" s="20"/>
      <c r="W12" s="20"/>
      <c r="X12" s="20"/>
      <c r="Y12" s="35"/>
      <c r="Z12" s="35"/>
    </row>
    <row r="13" spans="2:26" ht="15.95" customHeight="1" x14ac:dyDescent="0.2">
      <c r="B13" s="130"/>
      <c r="C13" s="131"/>
      <c r="D13" s="114" t="s">
        <v>5</v>
      </c>
      <c r="E13" s="9">
        <v>2160.9549999999999</v>
      </c>
      <c r="F13" s="9">
        <v>2455.8969999999999</v>
      </c>
      <c r="G13" s="9">
        <v>803.30100000000004</v>
      </c>
      <c r="H13" s="9">
        <v>1735.953</v>
      </c>
      <c r="I13" s="9">
        <v>2029.6759999999999</v>
      </c>
      <c r="J13" s="9">
        <v>1588.375</v>
      </c>
      <c r="K13" s="9">
        <v>1051.104</v>
      </c>
      <c r="L13" s="9">
        <v>1415.944</v>
      </c>
      <c r="M13" s="9">
        <v>1153.575</v>
      </c>
      <c r="N13" s="9">
        <v>800.85</v>
      </c>
      <c r="O13" s="9">
        <v>1456.73</v>
      </c>
      <c r="P13" s="9">
        <v>2490.395</v>
      </c>
      <c r="Q13" s="9">
        <v>2867.431</v>
      </c>
      <c r="R13" s="20"/>
      <c r="S13" s="20"/>
      <c r="T13" s="20"/>
      <c r="U13" s="20"/>
      <c r="V13" s="20"/>
      <c r="W13" s="20"/>
      <c r="X13" s="20"/>
      <c r="Y13" s="35"/>
      <c r="Z13" s="35"/>
    </row>
    <row r="14" spans="2:26" ht="15.95" customHeight="1" x14ac:dyDescent="0.2">
      <c r="B14" s="130"/>
      <c r="C14" s="133"/>
      <c r="D14" s="116" t="s">
        <v>6</v>
      </c>
      <c r="E14" s="11">
        <f>E13-E12</f>
        <v>-14747.632</v>
      </c>
      <c r="F14" s="11">
        <f t="shared" ref="F14:O14" si="6">F13-F12</f>
        <v>-16734.717000000001</v>
      </c>
      <c r="G14" s="11">
        <f t="shared" si="6"/>
        <v>-13055.369000000001</v>
      </c>
      <c r="H14" s="11">
        <f t="shared" si="6"/>
        <v>-7630.6880000000001</v>
      </c>
      <c r="I14" s="11">
        <f t="shared" si="6"/>
        <v>-8892.2300000000014</v>
      </c>
      <c r="J14" s="11">
        <f t="shared" si="6"/>
        <v>-9705.6910000000007</v>
      </c>
      <c r="K14" s="11">
        <f t="shared" si="6"/>
        <v>-9948.0920000000006</v>
      </c>
      <c r="L14" s="11">
        <f t="shared" si="6"/>
        <v>-12498.235000000001</v>
      </c>
      <c r="M14" s="11">
        <f t="shared" si="6"/>
        <v>-15201.509999999998</v>
      </c>
      <c r="N14" s="11">
        <f t="shared" si="6"/>
        <v>-11270.263999999999</v>
      </c>
      <c r="O14" s="11">
        <f t="shared" si="6"/>
        <v>-6503.2099999999991</v>
      </c>
      <c r="P14" s="11">
        <f t="shared" ref="P14:Q14" si="7">P13-P12</f>
        <v>-5252.1409999999996</v>
      </c>
      <c r="Q14" s="11">
        <f t="shared" si="7"/>
        <v>-13764.078999999998</v>
      </c>
      <c r="R14" s="20"/>
      <c r="S14" s="20"/>
      <c r="T14" s="20"/>
      <c r="V14" s="20"/>
      <c r="W14" s="20"/>
      <c r="X14" s="20"/>
      <c r="Y14" s="35"/>
      <c r="Z14" s="35"/>
    </row>
    <row r="15" spans="2:26" ht="15.95" customHeight="1" x14ac:dyDescent="0.2">
      <c r="B15" s="129" t="s">
        <v>91</v>
      </c>
      <c r="C15" s="131" t="s">
        <v>110</v>
      </c>
      <c r="D15" s="113" t="s">
        <v>4</v>
      </c>
      <c r="E15" s="9">
        <f>SUM(E3+E9)</f>
        <v>7356.2690000000002</v>
      </c>
      <c r="F15" s="9">
        <f t="shared" ref="F15:O15" si="8">SUM(F3+F9)</f>
        <v>6871.7469999999994</v>
      </c>
      <c r="G15" s="9">
        <f t="shared" si="8"/>
        <v>5335.9030000000002</v>
      </c>
      <c r="H15" s="9">
        <f t="shared" si="8"/>
        <v>5362.0820000000003</v>
      </c>
      <c r="I15" s="9">
        <f t="shared" si="8"/>
        <v>5800.1210000000001</v>
      </c>
      <c r="J15" s="9">
        <f t="shared" si="8"/>
        <v>5330.7110000000002</v>
      </c>
      <c r="K15" s="9">
        <f t="shared" si="8"/>
        <v>5787.2109999999993</v>
      </c>
      <c r="L15" s="9">
        <f t="shared" si="8"/>
        <v>6597.3519999999999</v>
      </c>
      <c r="M15" s="9">
        <f t="shared" si="8"/>
        <v>7442.8169999999991</v>
      </c>
      <c r="N15" s="9">
        <f t="shared" si="8"/>
        <v>5749.64</v>
      </c>
      <c r="O15" s="9">
        <f t="shared" si="8"/>
        <v>5126.598</v>
      </c>
      <c r="P15" s="9">
        <f t="shared" ref="P15:Q15" si="9">SUM(P3+P9)</f>
        <v>5795.0680000000002</v>
      </c>
      <c r="Q15" s="9">
        <f t="shared" si="9"/>
        <v>6930.8209999999999</v>
      </c>
      <c r="R15" s="20"/>
      <c r="S15" s="35"/>
      <c r="T15" s="35"/>
      <c r="U15" s="35"/>
      <c r="V15" s="20"/>
      <c r="W15" s="20"/>
      <c r="X15" s="20"/>
      <c r="Y15" s="35"/>
      <c r="Z15" s="35"/>
    </row>
    <row r="16" spans="2:26" ht="15.95" customHeight="1" x14ac:dyDescent="0.2">
      <c r="B16" s="130"/>
      <c r="C16" s="131"/>
      <c r="D16" s="114" t="s">
        <v>5</v>
      </c>
      <c r="E16" s="9">
        <f t="shared" ref="E16:O16" si="10">SUM(E4+E10)</f>
        <v>553.07999999999993</v>
      </c>
      <c r="F16" s="9">
        <f t="shared" si="10"/>
        <v>705.64499999999998</v>
      </c>
      <c r="G16" s="9">
        <f t="shared" si="10"/>
        <v>546.47699999999998</v>
      </c>
      <c r="H16" s="9">
        <f t="shared" si="10"/>
        <v>834.74800000000005</v>
      </c>
      <c r="I16" s="9">
        <f t="shared" si="10"/>
        <v>1025.521</v>
      </c>
      <c r="J16" s="9">
        <f t="shared" si="10"/>
        <v>2029.104</v>
      </c>
      <c r="K16" s="9">
        <f t="shared" si="10"/>
        <v>1318.0829999999999</v>
      </c>
      <c r="L16" s="9">
        <f t="shared" si="10"/>
        <v>574.09400000000005</v>
      </c>
      <c r="M16" s="9">
        <f t="shared" si="10"/>
        <v>1003.2</v>
      </c>
      <c r="N16" s="9">
        <f t="shared" si="10"/>
        <v>798.16199999999992</v>
      </c>
      <c r="O16" s="9">
        <f t="shared" si="10"/>
        <v>1152.6309999999999</v>
      </c>
      <c r="P16" s="9">
        <f t="shared" ref="P16:Q16" si="11">SUM(P4+P10)</f>
        <v>948.1869999999999</v>
      </c>
      <c r="Q16" s="9">
        <f t="shared" si="11"/>
        <v>1283.9070000000002</v>
      </c>
      <c r="R16" s="20"/>
      <c r="S16" s="20"/>
      <c r="T16" s="20"/>
      <c r="U16" s="20"/>
      <c r="V16" s="20"/>
      <c r="W16" s="20"/>
      <c r="X16" s="20"/>
      <c r="Y16"/>
    </row>
    <row r="17" spans="2:24" ht="15.95" customHeight="1" x14ac:dyDescent="0.2">
      <c r="B17" s="130"/>
      <c r="C17" s="131"/>
      <c r="D17" s="115" t="s">
        <v>6</v>
      </c>
      <c r="E17" s="10">
        <f>E16-E15</f>
        <v>-6803.1890000000003</v>
      </c>
      <c r="F17" s="10">
        <f t="shared" ref="F17" si="12">F16-F15</f>
        <v>-6166.101999999999</v>
      </c>
      <c r="G17" s="10">
        <f t="shared" ref="G17:H17" si="13">G16-G15</f>
        <v>-4789.4260000000004</v>
      </c>
      <c r="H17" s="10">
        <f t="shared" si="13"/>
        <v>-4527.3340000000007</v>
      </c>
      <c r="I17" s="10">
        <f t="shared" ref="I17:K17" si="14">I16-I15</f>
        <v>-4774.6000000000004</v>
      </c>
      <c r="J17" s="10">
        <f t="shared" ref="J17" si="15">J16-J15</f>
        <v>-3301.607</v>
      </c>
      <c r="K17" s="10">
        <f t="shared" si="14"/>
        <v>-4469.1279999999997</v>
      </c>
      <c r="L17" s="10">
        <f t="shared" ref="L17:M17" si="16">L16-L15</f>
        <v>-6023.2579999999998</v>
      </c>
      <c r="M17" s="10">
        <f t="shared" si="16"/>
        <v>-6439.6169999999993</v>
      </c>
      <c r="N17" s="10">
        <f t="shared" ref="N17:O17" si="17">N16-N15</f>
        <v>-4951.4780000000001</v>
      </c>
      <c r="O17" s="10">
        <f t="shared" si="17"/>
        <v>-3973.9670000000001</v>
      </c>
      <c r="P17" s="10">
        <f t="shared" ref="P17:Q17" si="18">P16-P15</f>
        <v>-4846.8810000000003</v>
      </c>
      <c r="Q17" s="10">
        <f t="shared" si="18"/>
        <v>-5646.9139999999998</v>
      </c>
      <c r="R17" s="13"/>
      <c r="S17" s="13"/>
      <c r="V17" s="20"/>
      <c r="W17" s="20"/>
      <c r="X17" s="20"/>
    </row>
    <row r="18" spans="2:24" ht="15.95" customHeight="1" x14ac:dyDescent="0.2">
      <c r="B18" s="130"/>
      <c r="C18" s="132" t="s">
        <v>111</v>
      </c>
      <c r="D18" s="119" t="s">
        <v>4</v>
      </c>
      <c r="E18" s="9">
        <f>SUM(E6+E12)</f>
        <v>30629.536</v>
      </c>
      <c r="F18" s="9">
        <f t="shared" ref="F18:O18" si="19">SUM(F6+F12)</f>
        <v>33708.868000000002</v>
      </c>
      <c r="G18" s="9">
        <f t="shared" si="19"/>
        <v>25962.921000000002</v>
      </c>
      <c r="H18" s="9">
        <f t="shared" si="19"/>
        <v>23946.208999999999</v>
      </c>
      <c r="I18" s="9">
        <f t="shared" si="19"/>
        <v>28195.065000000002</v>
      </c>
      <c r="J18" s="9">
        <f t="shared" si="19"/>
        <v>28824.154999999999</v>
      </c>
      <c r="K18" s="9">
        <f t="shared" si="19"/>
        <v>28687.077000000001</v>
      </c>
      <c r="L18" s="9">
        <f t="shared" si="19"/>
        <v>34664.925999999999</v>
      </c>
      <c r="M18" s="9">
        <f t="shared" si="19"/>
        <v>41556.593000000001</v>
      </c>
      <c r="N18" s="9">
        <f t="shared" si="19"/>
        <v>34823.828000000001</v>
      </c>
      <c r="O18" s="9">
        <f t="shared" si="19"/>
        <v>29968.731</v>
      </c>
      <c r="P18" s="9">
        <f t="shared" ref="P18:Q18" si="20">SUM(P6+P12)</f>
        <v>36448.524000000005</v>
      </c>
      <c r="Q18" s="9">
        <f t="shared" si="20"/>
        <v>50001.888999999996</v>
      </c>
      <c r="R18" s="20"/>
      <c r="S18" s="20"/>
      <c r="T18" s="20"/>
      <c r="U18" s="20"/>
      <c r="V18" s="20"/>
      <c r="W18" s="20"/>
      <c r="X18" s="20"/>
    </row>
    <row r="19" spans="2:24" ht="15.95" customHeight="1" x14ac:dyDescent="0.2">
      <c r="B19" s="130"/>
      <c r="C19" s="131"/>
      <c r="D19" s="114" t="s">
        <v>5</v>
      </c>
      <c r="E19" s="9">
        <f t="shared" ref="E19:O19" si="21">SUM(E7+E13)</f>
        <v>2262.8420000000001</v>
      </c>
      <c r="F19" s="9">
        <f t="shared" si="21"/>
        <v>2928.9690000000001</v>
      </c>
      <c r="G19" s="9">
        <f t="shared" si="21"/>
        <v>1872.683</v>
      </c>
      <c r="H19" s="9">
        <f t="shared" si="21"/>
        <v>2682.7049999999999</v>
      </c>
      <c r="I19" s="9">
        <f t="shared" si="21"/>
        <v>3876.134</v>
      </c>
      <c r="J19" s="9">
        <f t="shared" si="21"/>
        <v>6345.2359999999999</v>
      </c>
      <c r="K19" s="9">
        <f t="shared" si="21"/>
        <v>5550.0709999999999</v>
      </c>
      <c r="L19" s="9">
        <f t="shared" si="21"/>
        <v>2699.5810000000001</v>
      </c>
      <c r="M19" s="9">
        <f t="shared" si="21"/>
        <v>3730.692</v>
      </c>
      <c r="N19" s="9">
        <f t="shared" si="21"/>
        <v>3144.97</v>
      </c>
      <c r="O19" s="9">
        <f t="shared" si="21"/>
        <v>3980.8820000000001</v>
      </c>
      <c r="P19" s="9">
        <f t="shared" ref="P19:Q19" si="22">SUM(P7+P13)</f>
        <v>4350.0830000000005</v>
      </c>
      <c r="Q19" s="9">
        <f t="shared" si="22"/>
        <v>6128.3739999999998</v>
      </c>
      <c r="R19" s="20"/>
      <c r="S19" s="20"/>
      <c r="T19" s="20"/>
      <c r="V19" s="20"/>
      <c r="W19" s="20"/>
      <c r="X19" s="20"/>
    </row>
    <row r="20" spans="2:24" ht="15.95" customHeight="1" x14ac:dyDescent="0.2">
      <c r="B20" s="130"/>
      <c r="C20" s="133"/>
      <c r="D20" s="116" t="s">
        <v>6</v>
      </c>
      <c r="E20" s="11">
        <f>E19-E18</f>
        <v>-28366.694</v>
      </c>
      <c r="F20" s="11">
        <f t="shared" ref="F20" si="23">F19-F18</f>
        <v>-30779.899000000001</v>
      </c>
      <c r="G20" s="11">
        <f t="shared" ref="G20:H20" si="24">G19-G18</f>
        <v>-24090.238000000001</v>
      </c>
      <c r="H20" s="11">
        <f t="shared" si="24"/>
        <v>-21263.504000000001</v>
      </c>
      <c r="I20" s="11">
        <f t="shared" ref="I20:K20" si="25">I19-I18</f>
        <v>-24318.931000000004</v>
      </c>
      <c r="J20" s="11">
        <f t="shared" ref="J20" si="26">J19-J18</f>
        <v>-22478.918999999998</v>
      </c>
      <c r="K20" s="11">
        <f t="shared" si="25"/>
        <v>-23137.006000000001</v>
      </c>
      <c r="L20" s="11">
        <f t="shared" ref="L20:M20" si="27">L19-L18</f>
        <v>-31965.345000000001</v>
      </c>
      <c r="M20" s="11">
        <f t="shared" si="27"/>
        <v>-37825.900999999998</v>
      </c>
      <c r="N20" s="11">
        <f t="shared" ref="N20:O20" si="28">N19-N18</f>
        <v>-31678.858</v>
      </c>
      <c r="O20" s="11">
        <f t="shared" si="28"/>
        <v>-25987.848999999998</v>
      </c>
      <c r="P20" s="11">
        <f t="shared" ref="P20:Q20" si="29">P19-P18</f>
        <v>-32098.441000000006</v>
      </c>
      <c r="Q20" s="11">
        <f t="shared" si="29"/>
        <v>-43873.514999999999</v>
      </c>
      <c r="R20" s="20"/>
      <c r="S20" s="35"/>
      <c r="T20" s="35"/>
      <c r="U20" s="35"/>
      <c r="V20" s="20"/>
      <c r="W20" s="20"/>
      <c r="X20" s="20"/>
    </row>
    <row r="21" spans="2:24" ht="9.9499999999999993" customHeight="1" x14ac:dyDescent="0.2">
      <c r="B21" s="120"/>
      <c r="C21" s="121"/>
      <c r="D21" s="121"/>
      <c r="R21" s="20"/>
      <c r="S21" s="20"/>
      <c r="T21" s="20"/>
      <c r="U21" s="20"/>
      <c r="V21" s="20"/>
      <c r="W21" s="20"/>
      <c r="X21" s="20"/>
    </row>
    <row r="22" spans="2:24" ht="20.100000000000001" customHeight="1" x14ac:dyDescent="0.2">
      <c r="B22" s="122" t="s">
        <v>7</v>
      </c>
      <c r="C22" s="123"/>
      <c r="D22" s="124" t="s">
        <v>8</v>
      </c>
      <c r="E22" s="73">
        <f>E18/E15</f>
        <v>4.1637324573095409</v>
      </c>
      <c r="F22" s="73">
        <f t="shared" ref="F22:O22" si="30">F18/F15</f>
        <v>4.9054291434186981</v>
      </c>
      <c r="G22" s="73">
        <f t="shared" si="30"/>
        <v>4.8657033308139228</v>
      </c>
      <c r="H22" s="73">
        <f t="shared" si="30"/>
        <v>4.4658416264428622</v>
      </c>
      <c r="I22" s="73">
        <f t="shared" si="30"/>
        <v>4.8611166904966296</v>
      </c>
      <c r="J22" s="73">
        <f t="shared" si="30"/>
        <v>5.4071877091067213</v>
      </c>
      <c r="K22" s="73">
        <f t="shared" si="30"/>
        <v>4.9569778948788983</v>
      </c>
      <c r="L22" s="73">
        <f t="shared" si="30"/>
        <v>5.2543696319371769</v>
      </c>
      <c r="M22" s="73">
        <f t="shared" si="30"/>
        <v>5.583449519180709</v>
      </c>
      <c r="N22" s="73">
        <f t="shared" si="30"/>
        <v>6.056697114949805</v>
      </c>
      <c r="O22" s="73">
        <f t="shared" si="30"/>
        <v>5.8457345397474114</v>
      </c>
      <c r="P22" s="73">
        <f t="shared" ref="P22:Q22" si="31">P18/P15</f>
        <v>6.2895765847786436</v>
      </c>
      <c r="Q22" s="73">
        <f t="shared" si="31"/>
        <v>7.2144251020189376</v>
      </c>
      <c r="R22" s="20"/>
      <c r="S22" s="20"/>
      <c r="T22" s="20"/>
      <c r="V22" s="20"/>
      <c r="W22" s="20"/>
      <c r="X22" s="20"/>
    </row>
    <row r="23" spans="2:24" ht="20.100000000000001" customHeight="1" x14ac:dyDescent="0.2">
      <c r="B23" s="95" t="s">
        <v>9</v>
      </c>
      <c r="C23" s="125"/>
      <c r="D23" s="126" t="s">
        <v>8</v>
      </c>
      <c r="E23" s="74">
        <f t="shared" ref="E23:O23" si="32">E19/E16</f>
        <v>4.0913466406306505</v>
      </c>
      <c r="F23" s="74">
        <f t="shared" si="32"/>
        <v>4.1507684458899305</v>
      </c>
      <c r="G23" s="74">
        <f t="shared" si="32"/>
        <v>3.4268285765000175</v>
      </c>
      <c r="H23" s="74">
        <f t="shared" si="32"/>
        <v>3.2137902696382619</v>
      </c>
      <c r="I23" s="74">
        <f t="shared" si="32"/>
        <v>3.7796729662288731</v>
      </c>
      <c r="J23" s="74">
        <f t="shared" si="32"/>
        <v>3.127112262358164</v>
      </c>
      <c r="K23" s="74">
        <f t="shared" si="32"/>
        <v>4.2107143480342293</v>
      </c>
      <c r="L23" s="74">
        <f t="shared" si="32"/>
        <v>4.7023327190320749</v>
      </c>
      <c r="M23" s="74">
        <f t="shared" si="32"/>
        <v>3.7187918660287078</v>
      </c>
      <c r="N23" s="74">
        <f t="shared" si="32"/>
        <v>3.9402652594335486</v>
      </c>
      <c r="O23" s="74">
        <f t="shared" si="32"/>
        <v>3.453734976761861</v>
      </c>
      <c r="P23" s="74">
        <f t="shared" ref="P23:Q23" si="33">P19/P16</f>
        <v>4.5877901721917738</v>
      </c>
      <c r="Q23" s="74">
        <f t="shared" si="33"/>
        <v>4.773222671112471</v>
      </c>
      <c r="R23" s="20"/>
      <c r="S23" s="20"/>
      <c r="T23" s="20"/>
      <c r="U23" s="20"/>
      <c r="V23" s="20"/>
      <c r="W23" s="20"/>
      <c r="X23" s="20"/>
    </row>
    <row r="24" spans="2:24" ht="20.100000000000001" customHeight="1" x14ac:dyDescent="0.2">
      <c r="B24" s="125"/>
      <c r="C24" s="125"/>
      <c r="D24" s="125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20"/>
      <c r="S24" s="20"/>
      <c r="T24" s="20"/>
      <c r="V24" s="20"/>
      <c r="W24" s="20"/>
      <c r="X24" s="20"/>
    </row>
    <row r="25" spans="2:24" ht="15.95" customHeight="1" x14ac:dyDescent="0.2">
      <c r="B25" s="134" t="s">
        <v>112</v>
      </c>
      <c r="C25" s="131" t="s">
        <v>113</v>
      </c>
      <c r="D25" s="127" t="s">
        <v>4</v>
      </c>
      <c r="E25" s="8">
        <v>43942</v>
      </c>
      <c r="F25" s="8">
        <v>47069</v>
      </c>
      <c r="G25" s="8">
        <v>63998</v>
      </c>
      <c r="H25" s="8">
        <v>72802</v>
      </c>
      <c r="I25" s="8">
        <v>85154</v>
      </c>
      <c r="J25" s="8">
        <v>86566</v>
      </c>
      <c r="K25" s="8">
        <v>114045</v>
      </c>
      <c r="L25" s="8">
        <v>134669</v>
      </c>
      <c r="M25" s="8">
        <v>204267</v>
      </c>
      <c r="N25" s="8">
        <v>241198</v>
      </c>
      <c r="O25" s="8">
        <v>205464</v>
      </c>
      <c r="P25" s="8">
        <v>254077</v>
      </c>
      <c r="Q25" s="8">
        <v>190680</v>
      </c>
      <c r="R25" s="13"/>
      <c r="S25" s="13"/>
      <c r="V25" s="20"/>
      <c r="W25" s="20"/>
      <c r="X25" s="20"/>
    </row>
    <row r="26" spans="2:24" ht="15.95" customHeight="1" x14ac:dyDescent="0.2">
      <c r="B26" s="135"/>
      <c r="C26" s="131"/>
      <c r="D26" s="114" t="s">
        <v>5</v>
      </c>
      <c r="E26" s="8">
        <v>57883</v>
      </c>
      <c r="F26" s="8">
        <v>69272</v>
      </c>
      <c r="G26" s="8">
        <v>91603</v>
      </c>
      <c r="H26" s="8">
        <v>125275</v>
      </c>
      <c r="I26" s="8">
        <v>95757</v>
      </c>
      <c r="J26" s="8">
        <v>126203</v>
      </c>
      <c r="K26" s="8">
        <v>75436</v>
      </c>
      <c r="L26" s="8">
        <v>241487</v>
      </c>
      <c r="M26" s="8">
        <v>331496</v>
      </c>
      <c r="N26" s="8">
        <v>393253</v>
      </c>
      <c r="O26" s="8">
        <v>486130</v>
      </c>
      <c r="P26" s="8">
        <v>454853</v>
      </c>
      <c r="Q26" s="8">
        <v>450495</v>
      </c>
      <c r="R26" s="20"/>
      <c r="S26" s="20"/>
      <c r="T26" s="20"/>
      <c r="U26" s="20"/>
      <c r="V26" s="20"/>
      <c r="W26" s="20"/>
      <c r="X26" s="20"/>
    </row>
    <row r="27" spans="2:24" ht="15.95" customHeight="1" x14ac:dyDescent="0.2">
      <c r="B27" s="135"/>
      <c r="C27" s="131"/>
      <c r="D27" s="115" t="s">
        <v>6</v>
      </c>
      <c r="E27" s="10">
        <f>E26-E25</f>
        <v>13941</v>
      </c>
      <c r="F27" s="10">
        <f t="shared" ref="F27:N27" si="34">F26-F25</f>
        <v>22203</v>
      </c>
      <c r="G27" s="10">
        <f t="shared" si="34"/>
        <v>27605</v>
      </c>
      <c r="H27" s="10">
        <f t="shared" si="34"/>
        <v>52473</v>
      </c>
      <c r="I27" s="10">
        <f t="shared" si="34"/>
        <v>10603</v>
      </c>
      <c r="J27" s="10">
        <f t="shared" si="34"/>
        <v>39637</v>
      </c>
      <c r="K27" s="10">
        <f t="shared" si="34"/>
        <v>-38609</v>
      </c>
      <c r="L27" s="10">
        <f t="shared" si="34"/>
        <v>106818</v>
      </c>
      <c r="M27" s="10">
        <f t="shared" si="34"/>
        <v>127229</v>
      </c>
      <c r="N27" s="10">
        <f t="shared" si="34"/>
        <v>152055</v>
      </c>
      <c r="O27" s="10">
        <f t="shared" ref="O27:P27" si="35">O26-O25</f>
        <v>280666</v>
      </c>
      <c r="P27" s="10">
        <f t="shared" si="35"/>
        <v>200776</v>
      </c>
      <c r="Q27" s="10">
        <f t="shared" ref="Q27" si="36">Q26-Q25</f>
        <v>259815</v>
      </c>
      <c r="R27" s="20"/>
      <c r="S27" s="20"/>
      <c r="T27" s="35"/>
      <c r="U27" s="35"/>
      <c r="V27" s="20"/>
      <c r="W27" s="20"/>
      <c r="X27" s="20"/>
    </row>
    <row r="28" spans="2:24" ht="15.95" customHeight="1" x14ac:dyDescent="0.2">
      <c r="B28" s="135"/>
      <c r="C28" s="131" t="s">
        <v>110</v>
      </c>
      <c r="D28" s="127" t="s">
        <v>4</v>
      </c>
      <c r="E28" s="8">
        <v>631.66899999999998</v>
      </c>
      <c r="F28" s="8">
        <v>836.36699999999996</v>
      </c>
      <c r="G28" s="8">
        <v>886.851</v>
      </c>
      <c r="H28" s="8">
        <v>852.28499999999997</v>
      </c>
      <c r="I28" s="8">
        <v>1579.8219999999999</v>
      </c>
      <c r="J28" s="8">
        <v>1710.2760000000001</v>
      </c>
      <c r="K28" s="8">
        <v>1976.5260000000001</v>
      </c>
      <c r="L28" s="8">
        <v>3041.7429999999999</v>
      </c>
      <c r="M28" s="8">
        <v>5152.3819999999996</v>
      </c>
      <c r="N28" s="8">
        <v>6123.8010000000004</v>
      </c>
      <c r="O28" s="8">
        <v>5610.5240000000003</v>
      </c>
      <c r="P28" s="8">
        <v>7436.1909999999998</v>
      </c>
      <c r="Q28" s="8">
        <v>6088.3980000000001</v>
      </c>
      <c r="R28" s="20"/>
      <c r="S28" s="20"/>
      <c r="T28" s="20"/>
      <c r="V28" s="20"/>
      <c r="W28" s="20"/>
      <c r="X28" s="20"/>
    </row>
    <row r="29" spans="2:24" ht="15.95" customHeight="1" x14ac:dyDescent="0.2">
      <c r="B29" s="135"/>
      <c r="C29" s="131"/>
      <c r="D29" s="114" t="s">
        <v>5</v>
      </c>
      <c r="E29" s="8">
        <v>1103.3510000000001</v>
      </c>
      <c r="F29" s="8">
        <v>1106.9670000000001</v>
      </c>
      <c r="G29" s="8">
        <v>1573.17</v>
      </c>
      <c r="H29" s="8">
        <v>2346.84</v>
      </c>
      <c r="I29" s="8">
        <v>2257.3939999999998</v>
      </c>
      <c r="J29" s="8">
        <v>2619.3470000000002</v>
      </c>
      <c r="K29" s="8">
        <v>2941.9369999999999</v>
      </c>
      <c r="L29" s="8">
        <v>8444.5540000000001</v>
      </c>
      <c r="M29" s="8">
        <v>13012.319</v>
      </c>
      <c r="N29" s="8">
        <v>15386.397000000001</v>
      </c>
      <c r="O29" s="8">
        <v>14243.904</v>
      </c>
      <c r="P29" s="8">
        <v>16764.308000000001</v>
      </c>
      <c r="Q29" s="8">
        <v>18161.918000000001</v>
      </c>
      <c r="R29" s="20"/>
      <c r="S29" s="20"/>
      <c r="T29" s="20"/>
      <c r="V29" s="20"/>
      <c r="W29" s="20"/>
      <c r="X29" s="20"/>
    </row>
    <row r="30" spans="2:24" ht="15.95" customHeight="1" x14ac:dyDescent="0.2">
      <c r="B30" s="135"/>
      <c r="C30" s="131"/>
      <c r="D30" s="115" t="s">
        <v>6</v>
      </c>
      <c r="E30" s="10">
        <f>E29-E28</f>
        <v>471.68200000000013</v>
      </c>
      <c r="F30" s="10">
        <f t="shared" ref="F30" si="37">F29-F28</f>
        <v>270.60000000000014</v>
      </c>
      <c r="G30" s="10">
        <f t="shared" ref="G30:H30" si="38">G29-G28</f>
        <v>686.31900000000007</v>
      </c>
      <c r="H30" s="10">
        <f t="shared" si="38"/>
        <v>1494.5550000000003</v>
      </c>
      <c r="I30" s="10">
        <f t="shared" ref="I30:K30" si="39">I29-I28</f>
        <v>677.57199999999989</v>
      </c>
      <c r="J30" s="10">
        <f t="shared" ref="J30" si="40">J29-J28</f>
        <v>909.07100000000014</v>
      </c>
      <c r="K30" s="10">
        <f t="shared" si="39"/>
        <v>965.41099999999983</v>
      </c>
      <c r="L30" s="10">
        <f t="shared" ref="L30:M30" si="41">L29-L28</f>
        <v>5402.8109999999997</v>
      </c>
      <c r="M30" s="10">
        <f t="shared" si="41"/>
        <v>7859.9369999999999</v>
      </c>
      <c r="N30" s="10">
        <f t="shared" ref="N30:O30" si="42">N29-N28</f>
        <v>9262.5960000000014</v>
      </c>
      <c r="O30" s="10">
        <f t="shared" si="42"/>
        <v>8633.380000000001</v>
      </c>
      <c r="P30" s="10">
        <f t="shared" ref="P30:Q30" si="43">P29-P28</f>
        <v>9328.117000000002</v>
      </c>
      <c r="Q30" s="10">
        <f t="shared" si="43"/>
        <v>12073.52</v>
      </c>
      <c r="R30" s="20"/>
      <c r="S30" s="20"/>
      <c r="T30" s="20"/>
      <c r="V30" s="20"/>
      <c r="W30" s="20"/>
      <c r="X30" s="20"/>
    </row>
    <row r="31" spans="2:24" ht="15.95" customHeight="1" x14ac:dyDescent="0.2">
      <c r="B31" s="135"/>
      <c r="C31" s="133" t="s">
        <v>111</v>
      </c>
      <c r="D31" s="113" t="s">
        <v>4</v>
      </c>
      <c r="E31" s="8">
        <v>2206.0529999999999</v>
      </c>
      <c r="F31" s="8">
        <v>2770.0839999999998</v>
      </c>
      <c r="G31" s="8">
        <v>4252.0950000000003</v>
      </c>
      <c r="H31" s="8">
        <v>4624.8860000000004</v>
      </c>
      <c r="I31" s="8">
        <v>5339.9960000000001</v>
      </c>
      <c r="J31" s="8">
        <v>6144.107</v>
      </c>
      <c r="K31" s="8">
        <v>7993.2849999999999</v>
      </c>
      <c r="L31" s="8">
        <v>10120.790999999999</v>
      </c>
      <c r="M31" s="8">
        <v>16347.647000000001</v>
      </c>
      <c r="N31" s="8">
        <v>17885.358</v>
      </c>
      <c r="O31" s="8">
        <v>17261.767</v>
      </c>
      <c r="P31" s="8">
        <v>21092.146000000001</v>
      </c>
      <c r="Q31" s="8">
        <v>19999.223000000002</v>
      </c>
      <c r="R31" s="20"/>
      <c r="S31" s="20"/>
      <c r="T31" s="20"/>
      <c r="U31" s="20"/>
      <c r="V31" s="20"/>
      <c r="W31" s="20"/>
      <c r="X31" s="20"/>
    </row>
    <row r="32" spans="2:24" ht="15.95" customHeight="1" x14ac:dyDescent="0.2">
      <c r="B32" s="135"/>
      <c r="C32" s="133"/>
      <c r="D32" s="114" t="s">
        <v>5</v>
      </c>
      <c r="E32" s="8">
        <v>3298.3670000000002</v>
      </c>
      <c r="F32" s="8">
        <v>3740.6370000000002</v>
      </c>
      <c r="G32" s="8">
        <v>5648.9639999999999</v>
      </c>
      <c r="H32" s="8">
        <v>8539.66</v>
      </c>
      <c r="I32" s="8">
        <v>7843.6850000000004</v>
      </c>
      <c r="J32" s="8">
        <v>7729.509</v>
      </c>
      <c r="K32" s="8">
        <v>8810.5930000000008</v>
      </c>
      <c r="L32" s="8">
        <v>27719.399000000001</v>
      </c>
      <c r="M32" s="8">
        <v>45660.902999999998</v>
      </c>
      <c r="N32" s="8">
        <v>52086.982000000004</v>
      </c>
      <c r="O32" s="8">
        <v>49703.620999999999</v>
      </c>
      <c r="P32" s="8">
        <v>63308.364999999998</v>
      </c>
      <c r="Q32" s="8">
        <v>84619.626999999993</v>
      </c>
      <c r="R32" s="70"/>
      <c r="S32" s="70"/>
      <c r="T32" s="70"/>
      <c r="U32" s="70"/>
      <c r="V32" s="20"/>
      <c r="W32" s="20"/>
      <c r="X32" s="20"/>
    </row>
    <row r="33" spans="2:24" ht="15.95" customHeight="1" x14ac:dyDescent="0.2">
      <c r="B33" s="136"/>
      <c r="C33" s="133"/>
      <c r="D33" s="116" t="s">
        <v>6</v>
      </c>
      <c r="E33" s="11">
        <f>E32-E31</f>
        <v>1092.3140000000003</v>
      </c>
      <c r="F33" s="11">
        <f t="shared" ref="F33" si="44">F32-F31</f>
        <v>970.55300000000034</v>
      </c>
      <c r="G33" s="11">
        <f t="shared" ref="G33:H33" si="45">G32-G31</f>
        <v>1396.8689999999997</v>
      </c>
      <c r="H33" s="11">
        <f t="shared" si="45"/>
        <v>3914.7739999999994</v>
      </c>
      <c r="I33" s="11">
        <f t="shared" ref="I33:K33" si="46">I32-I31</f>
        <v>2503.6890000000003</v>
      </c>
      <c r="J33" s="11">
        <f t="shared" ref="J33" si="47">J32-J31</f>
        <v>1585.402</v>
      </c>
      <c r="K33" s="11">
        <f t="shared" si="46"/>
        <v>817.3080000000009</v>
      </c>
      <c r="L33" s="11">
        <f t="shared" ref="L33:M33" si="48">L32-L31</f>
        <v>17598.608</v>
      </c>
      <c r="M33" s="11">
        <f t="shared" si="48"/>
        <v>29313.255999999998</v>
      </c>
      <c r="N33" s="11">
        <f t="shared" ref="N33:O33" si="49">N32-N31</f>
        <v>34201.624000000003</v>
      </c>
      <c r="O33" s="11">
        <f t="shared" si="49"/>
        <v>32441.853999999999</v>
      </c>
      <c r="P33" s="11">
        <f t="shared" ref="P33:Q33" si="50">P32-P31</f>
        <v>42216.218999999997</v>
      </c>
      <c r="Q33" s="11">
        <f t="shared" si="50"/>
        <v>64620.403999999995</v>
      </c>
      <c r="R33" s="13"/>
      <c r="S33" s="13"/>
      <c r="V33" s="20"/>
      <c r="W33" s="20"/>
      <c r="X33" s="20"/>
    </row>
    <row r="34" spans="2:24" ht="9.9499999999999993" customHeight="1" x14ac:dyDescent="0.2">
      <c r="B34" s="120"/>
      <c r="C34" s="121"/>
      <c r="D34" s="121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24" ht="20.100000000000001" customHeight="1" x14ac:dyDescent="0.2">
      <c r="B35" s="122" t="s">
        <v>7</v>
      </c>
      <c r="C35" s="123"/>
      <c r="D35" s="124" t="s">
        <v>8</v>
      </c>
      <c r="E35" s="73">
        <f>E31/E28</f>
        <v>3.4924192892163459</v>
      </c>
      <c r="F35" s="73">
        <f t="shared" ref="F35:F36" si="51">F31/F28</f>
        <v>3.3120436363462451</v>
      </c>
      <c r="G35" s="73">
        <f t="shared" ref="G35:H35" si="52">G31/G28</f>
        <v>4.7945990927450044</v>
      </c>
      <c r="H35" s="73">
        <f t="shared" si="52"/>
        <v>5.4264547657180406</v>
      </c>
      <c r="I35" s="73">
        <f t="shared" ref="I35:K35" si="53">I31/I28</f>
        <v>3.3801251027014438</v>
      </c>
      <c r="J35" s="73">
        <f t="shared" ref="J35" si="54">J31/J28</f>
        <v>3.5924651927525146</v>
      </c>
      <c r="K35" s="73">
        <f t="shared" si="53"/>
        <v>4.044108197918975</v>
      </c>
      <c r="L35" s="73">
        <f t="shared" ref="L35:M35" si="55">L31/L28</f>
        <v>3.3272998409135814</v>
      </c>
      <c r="M35" s="73">
        <f t="shared" si="55"/>
        <v>3.1728328761337963</v>
      </c>
      <c r="N35" s="73">
        <f t="shared" ref="N35:O35" si="56">N31/N28</f>
        <v>2.9206301772379604</v>
      </c>
      <c r="O35" s="73">
        <f t="shared" si="56"/>
        <v>3.076676438778267</v>
      </c>
      <c r="P35" s="73">
        <f t="shared" ref="P35:Q35" si="57">P31/P28</f>
        <v>2.8364179994838756</v>
      </c>
      <c r="Q35" s="73">
        <f t="shared" si="57"/>
        <v>3.2848087460773754</v>
      </c>
    </row>
    <row r="36" spans="2:24" ht="20.100000000000001" customHeight="1" x14ac:dyDescent="0.2">
      <c r="B36" s="95" t="s">
        <v>9</v>
      </c>
      <c r="C36" s="125"/>
      <c r="D36" s="126" t="s">
        <v>8</v>
      </c>
      <c r="E36" s="74">
        <f>E32/E29</f>
        <v>2.989408628804433</v>
      </c>
      <c r="F36" s="74">
        <f t="shared" si="51"/>
        <v>3.3791766150210441</v>
      </c>
      <c r="G36" s="74">
        <f t="shared" ref="G36:H36" si="58">G32/G29</f>
        <v>3.5908159957283701</v>
      </c>
      <c r="H36" s="74">
        <f t="shared" si="58"/>
        <v>3.6387908847641932</v>
      </c>
      <c r="I36" s="74">
        <f t="shared" ref="I36:K36" si="59">I32/I29</f>
        <v>3.4746637051396436</v>
      </c>
      <c r="J36" s="74">
        <f t="shared" ref="J36" si="60">J32/J29</f>
        <v>2.950929754629684</v>
      </c>
      <c r="K36" s="74">
        <f t="shared" si="59"/>
        <v>2.994827217578079</v>
      </c>
      <c r="L36" s="74">
        <f t="shared" ref="L36:M36" si="61">L32/L29</f>
        <v>3.2825178215451047</v>
      </c>
      <c r="M36" s="74">
        <f t="shared" si="61"/>
        <v>3.5090519222592067</v>
      </c>
      <c r="N36" s="74">
        <f t="shared" ref="N36:O36" si="62">N32/N29</f>
        <v>3.3852617997572794</v>
      </c>
      <c r="O36" s="74">
        <f t="shared" si="62"/>
        <v>3.4894661604009687</v>
      </c>
      <c r="P36" s="74">
        <f t="shared" ref="P36:Q36" si="63">P32/P29</f>
        <v>3.7763780646358915</v>
      </c>
      <c r="Q36" s="74">
        <f t="shared" si="63"/>
        <v>4.6591790030105846</v>
      </c>
    </row>
    <row r="37" spans="2:24" ht="14.1" customHeight="1" x14ac:dyDescent="0.2">
      <c r="B37" s="77" t="s">
        <v>93</v>
      </c>
      <c r="E37"/>
      <c r="F37"/>
      <c r="M37" s="13"/>
      <c r="N37" s="13"/>
    </row>
    <row r="38" spans="2:24" x14ac:dyDescent="0.2">
      <c r="B38" s="51"/>
      <c r="E38"/>
      <c r="M38" s="13"/>
      <c r="N38" s="13"/>
    </row>
    <row r="39" spans="2:24" x14ac:dyDescent="0.2">
      <c r="E39"/>
      <c r="P39" s="14" t="s">
        <v>12</v>
      </c>
    </row>
    <row r="40" spans="2:24" x14ac:dyDescent="0.2">
      <c r="N40" s="13"/>
    </row>
    <row r="41" spans="2:24" x14ac:dyDescent="0.2">
      <c r="E41"/>
      <c r="M41" s="13"/>
      <c r="N41" s="13"/>
    </row>
    <row r="42" spans="2:24" x14ac:dyDescent="0.2">
      <c r="E42"/>
      <c r="M42" s="13"/>
      <c r="N42" s="13"/>
    </row>
    <row r="43" spans="2:24" x14ac:dyDescent="0.2">
      <c r="E43"/>
      <c r="M43" s="13"/>
      <c r="N43" s="13"/>
    </row>
    <row r="44" spans="2:24" x14ac:dyDescent="0.2">
      <c r="E44"/>
      <c r="M44" s="13"/>
      <c r="N44" s="13"/>
    </row>
    <row r="45" spans="2:24" x14ac:dyDescent="0.2">
      <c r="E45"/>
    </row>
    <row r="46" spans="2:24" x14ac:dyDescent="0.2">
      <c r="E46"/>
    </row>
    <row r="47" spans="2:24" x14ac:dyDescent="0.2">
      <c r="E47"/>
    </row>
    <row r="48" spans="2:24" x14ac:dyDescent="0.2">
      <c r="E48"/>
    </row>
    <row r="49" spans="5:5" x14ac:dyDescent="0.2">
      <c r="E49"/>
    </row>
    <row r="50" spans="5:5" x14ac:dyDescent="0.2">
      <c r="E50"/>
    </row>
    <row r="51" spans="5:5" x14ac:dyDescent="0.2">
      <c r="E51"/>
    </row>
    <row r="52" spans="5:5" x14ac:dyDescent="0.2">
      <c r="E52"/>
    </row>
    <row r="53" spans="5:5" x14ac:dyDescent="0.2">
      <c r="E53"/>
    </row>
    <row r="54" spans="5:5" x14ac:dyDescent="0.2">
      <c r="E54"/>
    </row>
    <row r="55" spans="5:5" x14ac:dyDescent="0.2">
      <c r="E55"/>
    </row>
    <row r="56" spans="5:5" x14ac:dyDescent="0.2">
      <c r="E56"/>
    </row>
    <row r="57" spans="5:5" x14ac:dyDescent="0.2">
      <c r="E57"/>
    </row>
    <row r="58" spans="5:5" x14ac:dyDescent="0.2">
      <c r="E58"/>
    </row>
    <row r="59" spans="5:5" x14ac:dyDescent="0.2">
      <c r="E59"/>
    </row>
  </sheetData>
  <sheetProtection selectLockedCells="1" selectUnlockedCells="1"/>
  <sortState ref="R4:U9">
    <sortCondition ref="S4:S9"/>
  </sortState>
  <mergeCells count="13">
    <mergeCell ref="B15:B20"/>
    <mergeCell ref="C15:C17"/>
    <mergeCell ref="C18:C20"/>
    <mergeCell ref="C28:C30"/>
    <mergeCell ref="C31:C33"/>
    <mergeCell ref="B25:B33"/>
    <mergeCell ref="C25:C27"/>
    <mergeCell ref="B3:B8"/>
    <mergeCell ref="C3:C5"/>
    <mergeCell ref="C6:C8"/>
    <mergeCell ref="B9:B14"/>
    <mergeCell ref="C9:C11"/>
    <mergeCell ref="C12:C14"/>
  </mergeCells>
  <phoneticPr fontId="9" type="noConversion"/>
  <hyperlinks>
    <hyperlink ref="P39" location="ÍNDICE!A1" display="Voltar ao índice"/>
  </hyperlinks>
  <pageMargins left="0.23622047244094491" right="3.937007874015748E-2" top="0.39370078740157483" bottom="0.39370078740157483" header="0" footer="0"/>
  <pageSetup paperSize="9" scale="58" firstPageNumber="0" orientation="landscape" r:id="rId1"/>
  <headerFooter alignWithMargins="0"/>
  <ignoredErrors>
    <ignoredError sqref="E17:Q1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8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20.7109375" style="2" customWidth="1"/>
    <col min="3" max="3" width="15.7109375" style="2" customWidth="1"/>
    <col min="4" max="4" width="10.7109375" style="2" customWidth="1"/>
    <col min="5" max="17" width="12.7109375" style="2" customWidth="1"/>
    <col min="18" max="16384" width="9.140625" style="2"/>
  </cols>
  <sheetData>
    <row r="1" spans="2:31" ht="29.85" customHeight="1" x14ac:dyDescent="0.2">
      <c r="B1" s="3" t="s">
        <v>87</v>
      </c>
      <c r="N1" s="15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2:31" ht="21.75" customHeight="1" x14ac:dyDescent="0.2">
      <c r="B2" s="4" t="s">
        <v>1</v>
      </c>
      <c r="C2" s="4" t="s">
        <v>2</v>
      </c>
      <c r="D2" s="5" t="s">
        <v>3</v>
      </c>
      <c r="E2" s="7">
        <v>2010</v>
      </c>
      <c r="F2" s="7">
        <v>2011</v>
      </c>
      <c r="G2" s="7">
        <v>2012</v>
      </c>
      <c r="H2" s="7">
        <v>2013</v>
      </c>
      <c r="I2" s="7">
        <v>2014</v>
      </c>
      <c r="J2" s="7">
        <v>2015</v>
      </c>
      <c r="K2" s="7">
        <v>2016</v>
      </c>
      <c r="L2" s="7">
        <v>2017</v>
      </c>
      <c r="M2" s="7">
        <v>2018</v>
      </c>
      <c r="N2" s="7">
        <v>2019</v>
      </c>
      <c r="O2" s="7">
        <v>2020</v>
      </c>
      <c r="P2" s="7">
        <v>2021</v>
      </c>
      <c r="Q2" s="7">
        <v>2022</v>
      </c>
      <c r="S2" s="15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2:31" ht="15.95" customHeight="1" x14ac:dyDescent="0.2">
      <c r="B3" s="130" t="s">
        <v>83</v>
      </c>
      <c r="C3" s="131" t="s">
        <v>110</v>
      </c>
      <c r="D3" s="113" t="s">
        <v>52</v>
      </c>
      <c r="E3" s="9">
        <v>109.465</v>
      </c>
      <c r="F3" s="9">
        <v>414.14800000000002</v>
      </c>
      <c r="G3" s="9">
        <v>338.34800000000001</v>
      </c>
      <c r="H3" s="9">
        <v>663.39400000000001</v>
      </c>
      <c r="I3" s="9">
        <v>773.42200000000003</v>
      </c>
      <c r="J3" s="9">
        <v>1885.2470000000001</v>
      </c>
      <c r="K3" s="9">
        <v>1224.479</v>
      </c>
      <c r="L3" s="9">
        <v>434.92</v>
      </c>
      <c r="M3" s="9">
        <v>931.60500000000002</v>
      </c>
      <c r="N3" s="9">
        <v>742.09199999999998</v>
      </c>
      <c r="O3" s="9">
        <v>864.33600000000001</v>
      </c>
      <c r="P3" s="9">
        <v>434.58600000000001</v>
      </c>
      <c r="Q3" s="9">
        <v>1026.729</v>
      </c>
      <c r="S3" s="15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2:31" ht="15.95" customHeight="1" x14ac:dyDescent="0.2">
      <c r="B4" s="130"/>
      <c r="C4" s="131"/>
      <c r="D4" s="114" t="s">
        <v>10</v>
      </c>
      <c r="E4" s="9">
        <v>443.61500000000001</v>
      </c>
      <c r="F4" s="9">
        <v>291.49700000000001</v>
      </c>
      <c r="G4" s="9">
        <v>208.12899999999999</v>
      </c>
      <c r="H4" s="9">
        <v>171.35400000000001</v>
      </c>
      <c r="I4" s="9">
        <v>252.09899999999999</v>
      </c>
      <c r="J4" s="9">
        <v>143.857</v>
      </c>
      <c r="K4" s="9">
        <v>93.603999999999999</v>
      </c>
      <c r="L4" s="9">
        <v>139.17400000000001</v>
      </c>
      <c r="M4" s="9">
        <v>71.594999999999999</v>
      </c>
      <c r="N4" s="9">
        <v>56.07</v>
      </c>
      <c r="O4" s="9">
        <v>288.29500000000002</v>
      </c>
      <c r="P4" s="9">
        <v>513.601</v>
      </c>
      <c r="Q4" s="9">
        <v>257.178</v>
      </c>
      <c r="R4" s="20"/>
      <c r="S4" s="13"/>
      <c r="T4" s="13"/>
      <c r="U4" s="13"/>
      <c r="V4" s="13"/>
      <c r="W4" s="13"/>
    </row>
    <row r="5" spans="2:31" ht="15.95" customHeight="1" x14ac:dyDescent="0.2">
      <c r="B5" s="130"/>
      <c r="C5" s="131"/>
      <c r="D5" s="115" t="s">
        <v>11</v>
      </c>
      <c r="E5" s="10">
        <f>SUM(E3:E4)</f>
        <v>553.08000000000004</v>
      </c>
      <c r="F5" s="10">
        <f t="shared" ref="F5" si="0">SUM(F3:F4)</f>
        <v>705.64499999999998</v>
      </c>
      <c r="G5" s="10">
        <f t="shared" ref="G5:H5" si="1">SUM(G3:G4)</f>
        <v>546.47699999999998</v>
      </c>
      <c r="H5" s="10">
        <f t="shared" si="1"/>
        <v>834.74800000000005</v>
      </c>
      <c r="I5" s="10">
        <f t="shared" ref="I5:K5" si="2">SUM(I3:I4)</f>
        <v>1025.521</v>
      </c>
      <c r="J5" s="10">
        <f t="shared" ref="J5" si="3">SUM(J3:J4)</f>
        <v>2029.104</v>
      </c>
      <c r="K5" s="10">
        <f t="shared" si="2"/>
        <v>1318.0830000000001</v>
      </c>
      <c r="L5" s="10">
        <f t="shared" ref="L5:M5" si="4">SUM(L3:L4)</f>
        <v>574.09400000000005</v>
      </c>
      <c r="M5" s="10">
        <f t="shared" si="4"/>
        <v>1003.2</v>
      </c>
      <c r="N5" s="10">
        <f t="shared" ref="N5:O5" si="5">SUM(N3:N4)</f>
        <v>798.16200000000003</v>
      </c>
      <c r="O5" s="10">
        <f t="shared" si="5"/>
        <v>1152.6310000000001</v>
      </c>
      <c r="P5" s="10">
        <f t="shared" ref="P5:Q5" si="6">SUM(P3:P4)</f>
        <v>948.18700000000001</v>
      </c>
      <c r="Q5" s="10">
        <f t="shared" si="6"/>
        <v>1283.9070000000002</v>
      </c>
      <c r="R5" s="20"/>
      <c r="S5" s="13"/>
      <c r="T5" s="13"/>
      <c r="U5" s="13"/>
      <c r="V5" s="13"/>
      <c r="W5" s="13"/>
    </row>
    <row r="6" spans="2:31" ht="15.95" customHeight="1" x14ac:dyDescent="0.2">
      <c r="B6" s="130"/>
      <c r="C6" s="133" t="s">
        <v>111</v>
      </c>
      <c r="D6" s="113" t="s">
        <v>52</v>
      </c>
      <c r="E6" s="9">
        <v>452.38</v>
      </c>
      <c r="F6" s="9">
        <v>1629.6890000000001</v>
      </c>
      <c r="G6" s="9">
        <v>910.45</v>
      </c>
      <c r="H6" s="9">
        <v>1794.1289999999999</v>
      </c>
      <c r="I6" s="9">
        <v>2408.1179999999999</v>
      </c>
      <c r="J6" s="9">
        <v>5369.3310000000001</v>
      </c>
      <c r="K6" s="9">
        <v>5009.9440000000004</v>
      </c>
      <c r="L6" s="9">
        <v>1830.663</v>
      </c>
      <c r="M6" s="9">
        <v>3286.277</v>
      </c>
      <c r="N6" s="9">
        <v>2827.72</v>
      </c>
      <c r="O6" s="9">
        <v>2873.9760000000001</v>
      </c>
      <c r="P6" s="9">
        <v>2420.9499999999998</v>
      </c>
      <c r="Q6" s="9">
        <v>4938.3130000000001</v>
      </c>
      <c r="R6" s="20"/>
      <c r="S6" s="13"/>
      <c r="T6" s="13"/>
      <c r="U6" s="13"/>
      <c r="V6" s="13"/>
      <c r="W6" s="13"/>
    </row>
    <row r="7" spans="2:31" ht="15.95" customHeight="1" x14ac:dyDescent="0.2">
      <c r="B7" s="130"/>
      <c r="C7" s="133"/>
      <c r="D7" s="114" t="s">
        <v>10</v>
      </c>
      <c r="E7" s="9">
        <v>1810.462</v>
      </c>
      <c r="F7" s="9">
        <v>1299.28</v>
      </c>
      <c r="G7" s="9">
        <v>962.23299999999995</v>
      </c>
      <c r="H7" s="9">
        <v>888.57600000000002</v>
      </c>
      <c r="I7" s="9">
        <v>1468.0160000000001</v>
      </c>
      <c r="J7" s="9">
        <v>975.90499999999997</v>
      </c>
      <c r="K7" s="9">
        <v>540.12699999999995</v>
      </c>
      <c r="L7" s="9">
        <v>868.91800000000001</v>
      </c>
      <c r="M7" s="9">
        <v>444.41500000000002</v>
      </c>
      <c r="N7" s="9">
        <v>317.25</v>
      </c>
      <c r="O7" s="9">
        <v>1106.9059999999999</v>
      </c>
      <c r="P7" s="9">
        <v>1929.133</v>
      </c>
      <c r="Q7" s="9">
        <v>1190.0609999999999</v>
      </c>
      <c r="R7" s="20"/>
      <c r="S7" s="13"/>
      <c r="T7" s="13"/>
      <c r="V7" s="13"/>
      <c r="W7" s="13"/>
    </row>
    <row r="8" spans="2:31" ht="15.95" customHeight="1" x14ac:dyDescent="0.2">
      <c r="B8" s="130"/>
      <c r="C8" s="133"/>
      <c r="D8" s="116" t="s">
        <v>11</v>
      </c>
      <c r="E8" s="11">
        <f>SUM(E6:E7)</f>
        <v>2262.8420000000001</v>
      </c>
      <c r="F8" s="11">
        <f t="shared" ref="F8" si="7">SUM(F6:F7)</f>
        <v>2928.9690000000001</v>
      </c>
      <c r="G8" s="11">
        <f t="shared" ref="G8:H8" si="8">SUM(G6:G7)</f>
        <v>1872.683</v>
      </c>
      <c r="H8" s="11">
        <f t="shared" si="8"/>
        <v>2682.7049999999999</v>
      </c>
      <c r="I8" s="11">
        <f t="shared" ref="I8:K8" si="9">SUM(I6:I7)</f>
        <v>3876.134</v>
      </c>
      <c r="J8" s="11">
        <f t="shared" ref="J8" si="10">SUM(J6:J7)</f>
        <v>6345.2359999999999</v>
      </c>
      <c r="K8" s="11">
        <f t="shared" si="9"/>
        <v>5550.0709999999999</v>
      </c>
      <c r="L8" s="11">
        <f t="shared" ref="L8:M8" si="11">SUM(L6:L7)</f>
        <v>2699.5810000000001</v>
      </c>
      <c r="M8" s="11">
        <f t="shared" si="11"/>
        <v>3730.692</v>
      </c>
      <c r="N8" s="11">
        <f t="shared" ref="N8:O8" si="12">SUM(N6:N7)</f>
        <v>3144.97</v>
      </c>
      <c r="O8" s="11">
        <f t="shared" si="12"/>
        <v>3980.8820000000001</v>
      </c>
      <c r="P8" s="11">
        <f t="shared" ref="P8:Q8" si="13">SUM(P6:P7)</f>
        <v>4350.0829999999996</v>
      </c>
      <c r="Q8" s="11">
        <f t="shared" si="13"/>
        <v>6128.3739999999998</v>
      </c>
      <c r="R8" s="20"/>
      <c r="S8" s="13"/>
      <c r="T8" s="13"/>
      <c r="V8" s="13"/>
      <c r="W8" s="13"/>
    </row>
    <row r="9" spans="2:31" x14ac:dyDescent="0.2">
      <c r="B9" s="117"/>
      <c r="C9" s="118"/>
      <c r="D9" s="118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20"/>
      <c r="S9" s="20"/>
      <c r="U9" s="13"/>
      <c r="V9" s="13"/>
      <c r="W9" s="13"/>
    </row>
    <row r="10" spans="2:31" ht="15.95" customHeight="1" x14ac:dyDescent="0.2">
      <c r="B10" s="136" t="s">
        <v>82</v>
      </c>
      <c r="C10" s="131" t="s">
        <v>110</v>
      </c>
      <c r="D10" s="113" t="s">
        <v>52</v>
      </c>
      <c r="E10" s="9">
        <v>1103.3510000000001</v>
      </c>
      <c r="F10" s="9">
        <v>1106.9670000000001</v>
      </c>
      <c r="G10" s="9">
        <v>1573.17</v>
      </c>
      <c r="H10" s="9">
        <v>2346.84</v>
      </c>
      <c r="I10" s="9">
        <v>2257.3939999999998</v>
      </c>
      <c r="J10" s="9">
        <v>2619.1370000000002</v>
      </c>
      <c r="K10" s="9">
        <v>1410.5509999999999</v>
      </c>
      <c r="L10" s="9">
        <v>1773.944</v>
      </c>
      <c r="M10" s="9">
        <v>1263.146</v>
      </c>
      <c r="N10" s="9">
        <v>1771.6969999999999</v>
      </c>
      <c r="O10" s="9">
        <v>2757.37</v>
      </c>
      <c r="P10" s="9">
        <v>1118.1880000000001</v>
      </c>
      <c r="Q10" s="9">
        <v>493.339</v>
      </c>
      <c r="R10" s="20"/>
      <c r="S10" s="20"/>
      <c r="U10" s="13"/>
      <c r="V10" s="13"/>
      <c r="W10" s="13"/>
    </row>
    <row r="11" spans="2:31" ht="15.95" customHeight="1" x14ac:dyDescent="0.2">
      <c r="B11" s="130"/>
      <c r="C11" s="131"/>
      <c r="D11" s="114" t="s">
        <v>10</v>
      </c>
      <c r="E11" s="52"/>
      <c r="F11" s="52"/>
      <c r="G11" s="52"/>
      <c r="H11" s="52"/>
      <c r="I11" s="52"/>
      <c r="J11" s="52">
        <v>0.21</v>
      </c>
      <c r="K11" s="9">
        <v>1531.386</v>
      </c>
      <c r="L11" s="9">
        <v>6670.61</v>
      </c>
      <c r="M11" s="9">
        <v>11749.173000000001</v>
      </c>
      <c r="N11" s="9">
        <v>13614.7</v>
      </c>
      <c r="O11" s="9">
        <v>11486.534</v>
      </c>
      <c r="P11" s="9">
        <v>15646.12</v>
      </c>
      <c r="Q11" s="9">
        <v>17668.579000000002</v>
      </c>
      <c r="R11" s="20"/>
      <c r="S11" s="20"/>
      <c r="U11" s="13"/>
      <c r="V11" s="13"/>
      <c r="W11" s="13"/>
    </row>
    <row r="12" spans="2:31" ht="15.95" customHeight="1" x14ac:dyDescent="0.2">
      <c r="B12" s="130"/>
      <c r="C12" s="131"/>
      <c r="D12" s="115" t="s">
        <v>11</v>
      </c>
      <c r="E12" s="10">
        <f>SUM(E10:E11)</f>
        <v>1103.3510000000001</v>
      </c>
      <c r="F12" s="10">
        <f t="shared" ref="F12" si="14">SUM(F10:F11)</f>
        <v>1106.9670000000001</v>
      </c>
      <c r="G12" s="10">
        <f t="shared" ref="G12:H12" si="15">SUM(G10:G11)</f>
        <v>1573.17</v>
      </c>
      <c r="H12" s="10">
        <f t="shared" si="15"/>
        <v>2346.84</v>
      </c>
      <c r="I12" s="10">
        <f t="shared" ref="I12:K12" si="16">SUM(I10:I11)</f>
        <v>2257.3939999999998</v>
      </c>
      <c r="J12" s="10">
        <f>SUM(J10:J11)</f>
        <v>2619.3470000000002</v>
      </c>
      <c r="K12" s="10">
        <f t="shared" si="16"/>
        <v>2941.9369999999999</v>
      </c>
      <c r="L12" s="10">
        <f t="shared" ref="L12:M12" si="17">SUM(L10:L11)</f>
        <v>8444.5540000000001</v>
      </c>
      <c r="M12" s="10">
        <f t="shared" si="17"/>
        <v>13012.319000000001</v>
      </c>
      <c r="N12" s="10">
        <f t="shared" ref="N12:O12" si="18">SUM(N10:N11)</f>
        <v>15386.397000000001</v>
      </c>
      <c r="O12" s="10">
        <f t="shared" si="18"/>
        <v>14243.903999999999</v>
      </c>
      <c r="P12" s="10">
        <f t="shared" ref="P12:Q12" si="19">SUM(P10:P11)</f>
        <v>16764.308000000001</v>
      </c>
      <c r="Q12" s="10">
        <f t="shared" si="19"/>
        <v>18161.918000000001</v>
      </c>
      <c r="R12" s="20"/>
      <c r="S12" s="20"/>
      <c r="U12" s="13"/>
      <c r="V12" s="13"/>
      <c r="W12" s="13"/>
    </row>
    <row r="13" spans="2:31" ht="15.95" customHeight="1" x14ac:dyDescent="0.2">
      <c r="B13" s="130"/>
      <c r="C13" s="133" t="s">
        <v>111</v>
      </c>
      <c r="D13" s="113" t="s">
        <v>52</v>
      </c>
      <c r="E13" s="20">
        <v>3298.3670000000002</v>
      </c>
      <c r="F13" s="20">
        <v>3740.6370000000002</v>
      </c>
      <c r="G13" s="20">
        <v>5648.9639999999999</v>
      </c>
      <c r="H13" s="20">
        <v>8539.66</v>
      </c>
      <c r="I13" s="20">
        <v>7843.6850000000004</v>
      </c>
      <c r="J13" s="20">
        <v>7725.0439999999999</v>
      </c>
      <c r="K13" s="20">
        <v>3978.1280000000002</v>
      </c>
      <c r="L13" s="20">
        <v>5941.9120000000003</v>
      </c>
      <c r="M13" s="20">
        <v>4817.4340000000002</v>
      </c>
      <c r="N13" s="20">
        <v>5789.7120000000004</v>
      </c>
      <c r="O13" s="20">
        <v>8344.66</v>
      </c>
      <c r="P13" s="20">
        <v>3857.6640000000002</v>
      </c>
      <c r="Q13" s="20">
        <v>1029.7539999999999</v>
      </c>
      <c r="R13" s="20"/>
      <c r="S13" s="20"/>
      <c r="T13" s="20"/>
      <c r="U13" s="13"/>
      <c r="V13" s="13"/>
      <c r="W13" s="13"/>
    </row>
    <row r="14" spans="2:31" ht="15.95" customHeight="1" x14ac:dyDescent="0.2">
      <c r="B14" s="130"/>
      <c r="C14" s="133"/>
      <c r="D14" s="114" t="s">
        <v>10</v>
      </c>
      <c r="E14" s="52"/>
      <c r="F14" s="52"/>
      <c r="G14" s="52"/>
      <c r="H14" s="52"/>
      <c r="I14" s="52"/>
      <c r="J14" s="9">
        <v>4.4649999999999999</v>
      </c>
      <c r="K14" s="9">
        <v>4832.4650000000001</v>
      </c>
      <c r="L14" s="9">
        <v>21777.487000000001</v>
      </c>
      <c r="M14" s="9">
        <v>40843.468999999997</v>
      </c>
      <c r="N14" s="9">
        <v>46297.27</v>
      </c>
      <c r="O14" s="9">
        <v>41358.961000000003</v>
      </c>
      <c r="P14" s="9">
        <v>59450.701000000001</v>
      </c>
      <c r="Q14" s="9">
        <v>83589.873000000007</v>
      </c>
      <c r="R14" s="20"/>
      <c r="S14" s="20"/>
      <c r="T14" s="20"/>
      <c r="U14" s="13"/>
      <c r="V14" s="13"/>
    </row>
    <row r="15" spans="2:31" ht="15.95" customHeight="1" x14ac:dyDescent="0.2">
      <c r="B15" s="130"/>
      <c r="C15" s="133"/>
      <c r="D15" s="116" t="s">
        <v>11</v>
      </c>
      <c r="E15" s="11">
        <f>SUM(E13:E14)</f>
        <v>3298.3670000000002</v>
      </c>
      <c r="F15" s="11">
        <f t="shared" ref="F15" si="20">SUM(F13:F14)</f>
        <v>3740.6370000000002</v>
      </c>
      <c r="G15" s="11">
        <f t="shared" ref="G15:H15" si="21">SUM(G13:G14)</f>
        <v>5648.9639999999999</v>
      </c>
      <c r="H15" s="11">
        <f t="shared" si="21"/>
        <v>8539.66</v>
      </c>
      <c r="I15" s="11">
        <f t="shared" ref="I15:K15" si="22">SUM(I13:I14)</f>
        <v>7843.6850000000004</v>
      </c>
      <c r="J15" s="11">
        <f>SUM(J13:J14)</f>
        <v>7729.509</v>
      </c>
      <c r="K15" s="11">
        <f t="shared" si="22"/>
        <v>8810.5930000000008</v>
      </c>
      <c r="L15" s="11">
        <f t="shared" ref="L15:M15" si="23">SUM(L13:L14)</f>
        <v>27719.399000000001</v>
      </c>
      <c r="M15" s="11">
        <f t="shared" si="23"/>
        <v>45660.902999999998</v>
      </c>
      <c r="N15" s="11">
        <f t="shared" ref="N15:O15" si="24">SUM(N13:N14)</f>
        <v>52086.981999999996</v>
      </c>
      <c r="O15" s="11">
        <f t="shared" si="24"/>
        <v>49703.620999999999</v>
      </c>
      <c r="P15" s="11">
        <f t="shared" ref="P15:Q15" si="25">SUM(P13:P14)</f>
        <v>63308.364999999998</v>
      </c>
      <c r="Q15" s="11">
        <f t="shared" si="25"/>
        <v>84619.627000000008</v>
      </c>
      <c r="R15" s="20"/>
      <c r="S15" s="20"/>
      <c r="T15" s="20"/>
      <c r="U15" s="13"/>
      <c r="V15" s="13"/>
    </row>
    <row r="16" spans="2:31" x14ac:dyDescent="0.2">
      <c r="B16" s="50"/>
      <c r="M16" s="13"/>
      <c r="N16" s="13"/>
      <c r="S16" s="20"/>
      <c r="T16" s="20"/>
      <c r="U16" s="13"/>
      <c r="V16" s="13"/>
    </row>
    <row r="17" spans="2:22" x14ac:dyDescent="0.2">
      <c r="B17" s="51"/>
      <c r="M17" s="13"/>
      <c r="N17" s="13"/>
      <c r="S17" s="20"/>
      <c r="T17" s="20"/>
      <c r="U17" s="13"/>
      <c r="V17" s="13"/>
    </row>
    <row r="18" spans="2:22" x14ac:dyDescent="0.2">
      <c r="B18" s="12"/>
      <c r="P18" s="14" t="s">
        <v>12</v>
      </c>
      <c r="U18" s="13"/>
      <c r="V18" s="13"/>
    </row>
    <row r="19" spans="2:22" x14ac:dyDescent="0.2">
      <c r="M19" s="13"/>
      <c r="N19" s="13"/>
    </row>
    <row r="20" spans="2:22" x14ac:dyDescent="0.2">
      <c r="C20" s="15"/>
      <c r="D20" s="15"/>
    </row>
    <row r="21" spans="2:22" x14ac:dyDescent="0.2">
      <c r="C21" s="15"/>
      <c r="D21" s="15"/>
    </row>
    <row r="25" spans="2:22" x14ac:dyDescent="0.2">
      <c r="C25" s="15"/>
      <c r="D25" s="15"/>
    </row>
    <row r="26" spans="2:22" x14ac:dyDescent="0.2">
      <c r="D26" s="15"/>
      <c r="H26" s="13"/>
      <c r="I26" s="13"/>
    </row>
    <row r="27" spans="2:22" x14ac:dyDescent="0.2">
      <c r="D27" s="15"/>
      <c r="H27" s="13"/>
      <c r="I27" s="13"/>
    </row>
    <row r="28" spans="2:22" x14ac:dyDescent="0.2">
      <c r="D28" s="16"/>
      <c r="H28" s="13"/>
      <c r="I28" s="13"/>
    </row>
    <row r="29" spans="2:22" x14ac:dyDescent="0.2">
      <c r="H29" s="13"/>
      <c r="I29" s="13"/>
    </row>
    <row r="30" spans="2:22" x14ac:dyDescent="0.2">
      <c r="H30" s="13"/>
      <c r="I30" s="13"/>
    </row>
    <row r="31" spans="2:22" x14ac:dyDescent="0.2">
      <c r="H31" s="13"/>
      <c r="I31" s="13"/>
    </row>
    <row r="32" spans="2:22" x14ac:dyDescent="0.2">
      <c r="H32" s="13"/>
      <c r="I32" s="13"/>
    </row>
    <row r="33" spans="5:17" x14ac:dyDescent="0.2">
      <c r="H33" s="13"/>
      <c r="I33" s="13"/>
    </row>
    <row r="34" spans="5:17" x14ac:dyDescent="0.2">
      <c r="H34" s="13"/>
      <c r="I34" s="13"/>
    </row>
    <row r="35" spans="5:17" x14ac:dyDescent="0.2">
      <c r="H35" s="13"/>
      <c r="I35" s="13"/>
    </row>
    <row r="36" spans="5:17" x14ac:dyDescent="0.2">
      <c r="H36" s="13"/>
      <c r="I36" s="13"/>
    </row>
    <row r="37" spans="5:17" x14ac:dyDescent="0.2">
      <c r="H37" s="13"/>
      <c r="I37" s="13"/>
    </row>
    <row r="38" spans="5:17" x14ac:dyDescent="0.2">
      <c r="H38" s="13"/>
      <c r="I38" s="13"/>
    </row>
    <row r="44" spans="5:17" x14ac:dyDescent="0.2">
      <c r="O44" s="20"/>
      <c r="P44" s="20"/>
      <c r="Q44" s="20"/>
    </row>
    <row r="45" spans="5:17" x14ac:dyDescent="0.2"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5:17" x14ac:dyDescent="0.2"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5:17" x14ac:dyDescent="0.2"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5:17" x14ac:dyDescent="0.2"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</sheetData>
  <sheetProtection selectLockedCells="1" selectUnlockedCells="1"/>
  <mergeCells count="6">
    <mergeCell ref="B3:B8"/>
    <mergeCell ref="C3:C5"/>
    <mergeCell ref="C6:C8"/>
    <mergeCell ref="B10:B15"/>
    <mergeCell ref="C10:C12"/>
    <mergeCell ref="C13:C15"/>
  </mergeCells>
  <phoneticPr fontId="9" type="noConversion"/>
  <hyperlinks>
    <hyperlink ref="P18" location="ÍNDICE!A1" display="Voltar ao índice"/>
  </hyperlinks>
  <pageMargins left="0.74803149606299213" right="0.74803149606299213" top="0.19685039370078741" bottom="0" header="0" footer="0"/>
  <pageSetup paperSize="9" scale="38" firstPageNumber="0" orientation="landscape" horizontalDpi="300" verticalDpi="300" r:id="rId1"/>
  <headerFooter alignWithMargins="0"/>
  <ignoredErrors>
    <ignoredError sqref="E5:M5 N5:Q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56"/>
  <sheetViews>
    <sheetView showGridLines="0" zoomScaleNormal="100" workbookViewId="0"/>
  </sheetViews>
  <sheetFormatPr defaultRowHeight="12.75" x14ac:dyDescent="0.2"/>
  <cols>
    <col min="1" max="1" width="2.28515625" style="2" customWidth="1"/>
    <col min="2" max="2" width="29.5703125" style="2" customWidth="1"/>
    <col min="3" max="3" width="13.7109375" style="2" customWidth="1"/>
    <col min="4" max="4" width="13.28515625" style="2" customWidth="1"/>
    <col min="5" max="5" width="8.140625" style="2" customWidth="1"/>
    <col min="6" max="6" width="29.85546875" style="2" customWidth="1"/>
    <col min="7" max="7" width="12.42578125" style="2" customWidth="1"/>
    <col min="8" max="8" width="11.28515625" style="2" customWidth="1"/>
    <col min="9" max="9" width="12.140625" style="2" customWidth="1"/>
    <col min="10" max="10" width="9.140625" style="2"/>
    <col min="11" max="11" width="9.140625" style="2" customWidth="1"/>
    <col min="12" max="12" width="10.5703125" style="2" bestFit="1" customWidth="1"/>
    <col min="13" max="13" width="9.140625" style="2"/>
    <col min="14" max="14" width="10" style="2" customWidth="1"/>
    <col min="15" max="16384" width="9.140625" style="2"/>
  </cols>
  <sheetData>
    <row r="1" spans="2:13" ht="27.95" customHeight="1" x14ac:dyDescent="0.2">
      <c r="B1" s="78" t="s">
        <v>115</v>
      </c>
    </row>
    <row r="2" spans="2:13" ht="24" customHeight="1" x14ac:dyDescent="0.2">
      <c r="B2" s="78" t="s">
        <v>94</v>
      </c>
      <c r="F2" s="78" t="s">
        <v>97</v>
      </c>
      <c r="G2" s="78"/>
    </row>
    <row r="3" spans="2:13" ht="29.25" customHeight="1" x14ac:dyDescent="0.2">
      <c r="B3" s="7"/>
      <c r="C3" s="17" t="s">
        <v>50</v>
      </c>
      <c r="D3" s="17" t="s">
        <v>13</v>
      </c>
      <c r="F3" s="7"/>
      <c r="G3" s="79" t="s">
        <v>95</v>
      </c>
      <c r="H3" s="17" t="s">
        <v>50</v>
      </c>
      <c r="I3" s="17" t="s">
        <v>13</v>
      </c>
      <c r="L3" s="13"/>
    </row>
    <row r="4" spans="2:13" ht="15.95" customHeight="1" x14ac:dyDescent="0.2">
      <c r="B4" s="44" t="s">
        <v>40</v>
      </c>
      <c r="C4" s="9">
        <v>439.47500000000002</v>
      </c>
      <c r="D4" s="9">
        <v>1704.855</v>
      </c>
      <c r="F4" s="44" t="s">
        <v>96</v>
      </c>
      <c r="G4" s="9">
        <v>373544</v>
      </c>
      <c r="H4" s="9">
        <v>15064.159</v>
      </c>
      <c r="I4" s="9">
        <v>71557.073999999993</v>
      </c>
      <c r="L4" s="13"/>
    </row>
    <row r="5" spans="2:13" ht="15.95" customHeight="1" x14ac:dyDescent="0.2">
      <c r="B5" s="45" t="s">
        <v>41</v>
      </c>
      <c r="C5" s="18">
        <v>231.959</v>
      </c>
      <c r="D5" s="18">
        <v>1367.14</v>
      </c>
      <c r="F5" s="45" t="s">
        <v>80</v>
      </c>
      <c r="G5" s="18">
        <v>62137</v>
      </c>
      <c r="H5" s="18">
        <v>2604.42</v>
      </c>
      <c r="I5" s="18">
        <v>12032.799000000001</v>
      </c>
      <c r="L5" s="13"/>
    </row>
    <row r="6" spans="2:13" ht="15.95" customHeight="1" x14ac:dyDescent="0.2">
      <c r="B6" s="44" t="s">
        <v>42</v>
      </c>
      <c r="C6" s="9">
        <v>282.23700000000002</v>
      </c>
      <c r="D6" s="9">
        <v>1172.25</v>
      </c>
      <c r="F6" s="44" t="s">
        <v>40</v>
      </c>
      <c r="G6" s="9">
        <v>14814</v>
      </c>
      <c r="H6" s="9">
        <v>493.339</v>
      </c>
      <c r="I6" s="9">
        <v>1029.7539999999999</v>
      </c>
      <c r="L6" s="13"/>
    </row>
    <row r="7" spans="2:13" ht="15.95" customHeight="1" x14ac:dyDescent="0.2">
      <c r="B7" s="45" t="s">
        <v>103</v>
      </c>
      <c r="C7" s="18">
        <v>207.45099999999999</v>
      </c>
      <c r="D7" s="18">
        <v>823.04399999999998</v>
      </c>
      <c r="F7" s="45"/>
      <c r="G7" s="18"/>
      <c r="H7" s="18"/>
      <c r="I7" s="18"/>
      <c r="L7" s="13"/>
    </row>
    <row r="8" spans="2:13" ht="15.95" customHeight="1" x14ac:dyDescent="0.2">
      <c r="B8" s="44" t="s">
        <v>43</v>
      </c>
      <c r="C8" s="9">
        <v>23.966999999999999</v>
      </c>
      <c r="D8" s="9">
        <v>458.10399999999998</v>
      </c>
      <c r="F8" s="44"/>
      <c r="G8" s="9"/>
      <c r="H8" s="9"/>
      <c r="I8" s="9"/>
      <c r="L8" s="13"/>
    </row>
    <row r="9" spans="2:13" ht="15.95" customHeight="1" x14ac:dyDescent="0.2">
      <c r="B9" s="45" t="s">
        <v>100</v>
      </c>
      <c r="C9" s="18">
        <v>41.959000000000003</v>
      </c>
      <c r="D9" s="18">
        <v>175.154</v>
      </c>
      <c r="F9" s="45"/>
      <c r="G9" s="18"/>
      <c r="H9" s="18"/>
      <c r="I9" s="18"/>
    </row>
    <row r="10" spans="2:13" ht="15.95" customHeight="1" x14ac:dyDescent="0.2">
      <c r="B10" s="44" t="s">
        <v>39</v>
      </c>
      <c r="C10" s="9">
        <v>15.478999999999999</v>
      </c>
      <c r="D10" s="9">
        <v>162.071</v>
      </c>
      <c r="F10" s="44"/>
      <c r="G10" s="44"/>
      <c r="H10" s="9"/>
      <c r="I10" s="9"/>
      <c r="L10" s="20"/>
    </row>
    <row r="11" spans="2:13" ht="15.95" customHeight="1" x14ac:dyDescent="0.2">
      <c r="B11" s="45" t="s">
        <v>102</v>
      </c>
      <c r="C11" s="18">
        <v>17.949000000000002</v>
      </c>
      <c r="D11" s="18">
        <v>78.974000000000004</v>
      </c>
      <c r="F11" s="45"/>
      <c r="G11" s="45"/>
      <c r="H11" s="18"/>
      <c r="I11" s="18"/>
      <c r="L11" s="20"/>
    </row>
    <row r="12" spans="2:13" ht="15.95" customHeight="1" x14ac:dyDescent="0.2">
      <c r="B12" s="44" t="s">
        <v>116</v>
      </c>
      <c r="C12" s="9">
        <v>7.2949999999999999</v>
      </c>
      <c r="D12" s="9">
        <v>53.11</v>
      </c>
      <c r="F12" s="44"/>
      <c r="G12" s="44"/>
      <c r="H12" s="9"/>
      <c r="I12" s="9"/>
      <c r="L12" s="20"/>
    </row>
    <row r="13" spans="2:13" ht="15.95" customHeight="1" x14ac:dyDescent="0.2">
      <c r="B13" s="45" t="s">
        <v>117</v>
      </c>
      <c r="C13" s="18">
        <v>5.94</v>
      </c>
      <c r="D13" s="18">
        <v>48.887</v>
      </c>
      <c r="F13" s="45"/>
      <c r="G13" s="45"/>
      <c r="H13" s="18"/>
      <c r="I13" s="18"/>
      <c r="L13" s="20"/>
    </row>
    <row r="14" spans="2:13" ht="15.95" customHeight="1" x14ac:dyDescent="0.2">
      <c r="B14" s="47" t="s">
        <v>44</v>
      </c>
      <c r="C14" s="9">
        <f>C15-SUM(C4:C13)</f>
        <v>10.195999999999458</v>
      </c>
      <c r="D14" s="9">
        <f>D15-SUM(D4:D13)</f>
        <v>84.784999999998945</v>
      </c>
      <c r="F14" s="47"/>
      <c r="G14" s="47"/>
      <c r="H14" s="9"/>
      <c r="I14" s="9"/>
      <c r="K14" s="81"/>
      <c r="L14" s="81"/>
    </row>
    <row r="15" spans="2:13" ht="20.100000000000001" customHeight="1" x14ac:dyDescent="0.2">
      <c r="B15" s="19" t="s">
        <v>14</v>
      </c>
      <c r="C15" s="80">
        <v>1283.9069999999999</v>
      </c>
      <c r="D15" s="80">
        <v>6128.3739999999989</v>
      </c>
      <c r="F15" s="19" t="s">
        <v>14</v>
      </c>
      <c r="G15" s="80">
        <f>SUM(G4:G14)</f>
        <v>450495</v>
      </c>
      <c r="H15" s="80">
        <f t="shared" ref="H15:I15" si="0">SUM(H4:H14)</f>
        <v>18161.917999999998</v>
      </c>
      <c r="I15" s="80">
        <f t="shared" si="0"/>
        <v>84619.626999999993</v>
      </c>
      <c r="K15" s="81"/>
      <c r="L15" s="81"/>
    </row>
    <row r="16" spans="2:13" x14ac:dyDescent="0.2">
      <c r="K16" s="81"/>
      <c r="L16" s="81"/>
      <c r="M16" s="13"/>
    </row>
    <row r="17" spans="2:13" x14ac:dyDescent="0.2">
      <c r="K17" s="81"/>
      <c r="L17" s="81"/>
      <c r="M17" s="13"/>
    </row>
    <row r="18" spans="2:13" x14ac:dyDescent="0.2">
      <c r="I18" s="14" t="s">
        <v>12</v>
      </c>
      <c r="K18" s="13"/>
      <c r="L18" s="81"/>
    </row>
    <row r="19" spans="2:13" ht="27.95" customHeight="1" x14ac:dyDescent="0.2">
      <c r="B19" s="3" t="s">
        <v>99</v>
      </c>
      <c r="K19" s="13"/>
      <c r="L19" s="81"/>
    </row>
    <row r="20" spans="2:13" ht="24" customHeight="1" x14ac:dyDescent="0.2">
      <c r="B20" s="78" t="s">
        <v>94</v>
      </c>
      <c r="F20" s="78" t="s">
        <v>97</v>
      </c>
      <c r="G20" s="78"/>
      <c r="J20" s="20"/>
      <c r="K20" s="13"/>
      <c r="L20" s="13"/>
      <c r="M20" s="13"/>
    </row>
    <row r="21" spans="2:13" ht="29.25" customHeight="1" x14ac:dyDescent="0.2">
      <c r="B21" s="7"/>
      <c r="C21" s="17" t="s">
        <v>50</v>
      </c>
      <c r="D21" s="17" t="s">
        <v>13</v>
      </c>
      <c r="F21" s="7"/>
      <c r="G21" s="79" t="s">
        <v>95</v>
      </c>
      <c r="H21" s="17" t="s">
        <v>50</v>
      </c>
      <c r="I21" s="17" t="s">
        <v>13</v>
      </c>
      <c r="J21" s="20"/>
      <c r="K21" s="13"/>
    </row>
    <row r="22" spans="2:13" ht="15.95" customHeight="1" x14ac:dyDescent="0.2">
      <c r="B22" s="44" t="s">
        <v>40</v>
      </c>
      <c r="C22" s="9">
        <v>3272.8229999999999</v>
      </c>
      <c r="D22" s="9">
        <v>21016.255000000001</v>
      </c>
      <c r="F22" s="44" t="s">
        <v>40</v>
      </c>
      <c r="G22" s="9">
        <v>190610</v>
      </c>
      <c r="H22" s="9">
        <v>6086.3819999999996</v>
      </c>
      <c r="I22" s="9">
        <v>19983.207999999999</v>
      </c>
      <c r="J22" s="20"/>
    </row>
    <row r="23" spans="2:13" ht="15.95" customHeight="1" x14ac:dyDescent="0.2">
      <c r="B23" s="45" t="s">
        <v>41</v>
      </c>
      <c r="C23" s="18">
        <v>1658.5029999999999</v>
      </c>
      <c r="D23" s="18">
        <v>12730.184999999999</v>
      </c>
      <c r="F23" s="45" t="s">
        <v>41</v>
      </c>
      <c r="G23" s="18">
        <v>15</v>
      </c>
      <c r="H23" s="18">
        <v>0.9</v>
      </c>
      <c r="I23" s="18">
        <v>12.776</v>
      </c>
      <c r="J23" s="20"/>
      <c r="L23" s="13"/>
      <c r="M23" s="13"/>
    </row>
    <row r="24" spans="2:13" ht="15.95" customHeight="1" x14ac:dyDescent="0.2">
      <c r="B24" s="44" t="s">
        <v>43</v>
      </c>
      <c r="C24" s="9">
        <v>737.505</v>
      </c>
      <c r="D24" s="9">
        <v>5705.3059999999996</v>
      </c>
      <c r="F24" s="44" t="s">
        <v>78</v>
      </c>
      <c r="G24" s="9">
        <v>55</v>
      </c>
      <c r="H24" s="9">
        <v>1.1160000000000001</v>
      </c>
      <c r="I24" s="9">
        <v>3.2389999999999999</v>
      </c>
      <c r="J24" s="20"/>
      <c r="L24" s="13"/>
    </row>
    <row r="25" spans="2:13" ht="15.95" customHeight="1" x14ac:dyDescent="0.2">
      <c r="B25" s="45" t="s">
        <v>62</v>
      </c>
      <c r="C25" s="18">
        <v>503.084</v>
      </c>
      <c r="D25" s="18">
        <v>4282.6580000000004</v>
      </c>
      <c r="F25" s="45"/>
      <c r="G25" s="45"/>
      <c r="H25" s="18"/>
      <c r="I25" s="18"/>
      <c r="J25" s="20"/>
    </row>
    <row r="26" spans="2:13" ht="15.95" customHeight="1" x14ac:dyDescent="0.2">
      <c r="B26" s="44" t="s">
        <v>60</v>
      </c>
      <c r="C26" s="9">
        <v>201.679</v>
      </c>
      <c r="D26" s="9">
        <v>1596.8430000000001</v>
      </c>
      <c r="F26" s="44"/>
      <c r="G26" s="44"/>
      <c r="H26" s="9"/>
      <c r="I26" s="9"/>
      <c r="J26" s="20"/>
    </row>
    <row r="27" spans="2:13" ht="15.95" customHeight="1" x14ac:dyDescent="0.2">
      <c r="B27" s="45" t="s">
        <v>61</v>
      </c>
      <c r="C27" s="18">
        <v>192.56299999999999</v>
      </c>
      <c r="D27" s="18">
        <v>1381.7909999999999</v>
      </c>
      <c r="F27" s="45"/>
      <c r="G27" s="45"/>
      <c r="H27" s="18"/>
      <c r="I27" s="18"/>
      <c r="J27" s="20"/>
    </row>
    <row r="28" spans="2:13" ht="15.95" customHeight="1" x14ac:dyDescent="0.2">
      <c r="B28" s="46" t="s">
        <v>42</v>
      </c>
      <c r="C28" s="9">
        <v>149.744</v>
      </c>
      <c r="D28" s="9">
        <v>1376.6949999999999</v>
      </c>
      <c r="F28" s="46"/>
      <c r="G28" s="46"/>
      <c r="H28" s="9"/>
      <c r="I28" s="9"/>
      <c r="J28" s="20"/>
    </row>
    <row r="29" spans="2:13" ht="15.95" customHeight="1" x14ac:dyDescent="0.2">
      <c r="B29" s="45" t="s">
        <v>49</v>
      </c>
      <c r="C29" s="18">
        <v>80.486999999999995</v>
      </c>
      <c r="D29" s="18">
        <v>906.88400000000001</v>
      </c>
      <c r="F29" s="45"/>
      <c r="G29" s="45"/>
      <c r="H29" s="18"/>
      <c r="I29" s="18"/>
      <c r="J29" s="20"/>
    </row>
    <row r="30" spans="2:13" ht="15.95" customHeight="1" x14ac:dyDescent="0.2">
      <c r="B30" s="44" t="s">
        <v>101</v>
      </c>
      <c r="C30" s="8">
        <v>57.640999999999998</v>
      </c>
      <c r="D30" s="8">
        <v>450.91800000000001</v>
      </c>
      <c r="F30" s="44"/>
      <c r="G30" s="44"/>
      <c r="H30" s="8"/>
      <c r="I30" s="8"/>
      <c r="J30" s="20"/>
    </row>
    <row r="31" spans="2:13" ht="15.95" customHeight="1" x14ac:dyDescent="0.2">
      <c r="B31" s="45" t="s">
        <v>78</v>
      </c>
      <c r="C31" s="18">
        <v>38.119999999999997</v>
      </c>
      <c r="D31" s="18">
        <v>230.643</v>
      </c>
      <c r="F31" s="45"/>
      <c r="G31" s="45"/>
      <c r="H31" s="18"/>
      <c r="I31" s="18"/>
      <c r="J31" s="20"/>
    </row>
    <row r="32" spans="2:13" ht="15.95" customHeight="1" x14ac:dyDescent="0.2">
      <c r="B32" s="47" t="s">
        <v>44</v>
      </c>
      <c r="C32" s="9">
        <f>C33-SUM(C22:C31)</f>
        <v>38.671999999999571</v>
      </c>
      <c r="D32" s="9">
        <f>D33-SUM(D22:D31)</f>
        <v>323.71099999999569</v>
      </c>
      <c r="F32" s="47"/>
      <c r="G32" s="47"/>
      <c r="H32" s="9"/>
      <c r="I32" s="9"/>
      <c r="J32" s="20"/>
    </row>
    <row r="33" spans="2:17" ht="15.95" customHeight="1" x14ac:dyDescent="0.2">
      <c r="B33" s="19" t="s">
        <v>14</v>
      </c>
      <c r="C33" s="80">
        <v>6930.820999999999</v>
      </c>
      <c r="D33" s="80">
        <v>50001.888999999988</v>
      </c>
      <c r="F33" s="19" t="s">
        <v>14</v>
      </c>
      <c r="G33" s="80">
        <f>SUM(G22:G32)</f>
        <v>190680</v>
      </c>
      <c r="H33" s="80">
        <f t="shared" ref="H33" si="1">SUM(H22:H32)</f>
        <v>6088.3979999999992</v>
      </c>
      <c r="I33" s="80">
        <f>SUM(I22:I32)</f>
        <v>19999.223000000002</v>
      </c>
      <c r="J33" s="20"/>
    </row>
    <row r="34" spans="2:17" ht="15.95" customHeight="1" x14ac:dyDescent="0.2">
      <c r="C34" s="51"/>
      <c r="D34" s="51"/>
      <c r="J34" s="20"/>
    </row>
    <row r="35" spans="2:17" ht="20.100000000000001" customHeight="1" x14ac:dyDescent="0.2">
      <c r="H35" s="20"/>
      <c r="I35" s="14" t="s">
        <v>12</v>
      </c>
      <c r="J35" s="20"/>
    </row>
    <row r="36" spans="2:17" x14ac:dyDescent="0.2">
      <c r="H36" s="20"/>
      <c r="I36" s="20"/>
      <c r="J36" s="20"/>
    </row>
    <row r="37" spans="2:17" x14ac:dyDescent="0.2">
      <c r="H37" s="20"/>
      <c r="I37" s="20"/>
      <c r="J37" s="20"/>
    </row>
    <row r="38" spans="2:17" x14ac:dyDescent="0.2">
      <c r="H38" s="20"/>
      <c r="I38" s="20"/>
      <c r="J38" s="20"/>
    </row>
    <row r="39" spans="2:17" x14ac:dyDescent="0.2">
      <c r="H39" s="20"/>
      <c r="I39" s="20"/>
      <c r="J39" s="20"/>
    </row>
    <row r="40" spans="2:17" x14ac:dyDescent="0.2">
      <c r="H40" s="20"/>
      <c r="I40" s="20"/>
      <c r="J40" s="20"/>
    </row>
    <row r="41" spans="2:17" x14ac:dyDescent="0.2">
      <c r="H41" s="20"/>
      <c r="I41" s="20"/>
      <c r="J41" s="20"/>
    </row>
    <row r="42" spans="2:17" x14ac:dyDescent="0.2">
      <c r="H42" s="20"/>
      <c r="I42" s="20"/>
      <c r="J42" s="20"/>
      <c r="K42" s="20"/>
    </row>
    <row r="43" spans="2:17" x14ac:dyDescent="0.2">
      <c r="H43" s="20"/>
      <c r="I43" s="20"/>
      <c r="J43" s="20"/>
    </row>
    <row r="44" spans="2:17" x14ac:dyDescent="0.2">
      <c r="H44" s="20"/>
      <c r="I44" s="20"/>
      <c r="J44" s="20"/>
    </row>
    <row r="45" spans="2:17" x14ac:dyDescent="0.2">
      <c r="H45" s="20"/>
      <c r="I45" s="20"/>
      <c r="J45" s="20"/>
    </row>
    <row r="46" spans="2:17" x14ac:dyDescent="0.2">
      <c r="H46" s="20"/>
      <c r="I46" s="20"/>
      <c r="J46" s="20"/>
      <c r="Q46" s="13"/>
    </row>
    <row r="47" spans="2:17" x14ac:dyDescent="0.2">
      <c r="H47" s="20"/>
      <c r="I47" s="20"/>
      <c r="J47" s="20"/>
      <c r="Q47" s="13"/>
    </row>
    <row r="48" spans="2:17" x14ac:dyDescent="0.2">
      <c r="H48" s="20"/>
      <c r="I48" s="20"/>
      <c r="J48" s="20"/>
      <c r="Q48" s="13"/>
    </row>
    <row r="49" spans="8:17" x14ac:dyDescent="0.2">
      <c r="H49" s="20"/>
      <c r="I49" s="20"/>
      <c r="J49" s="20"/>
      <c r="Q49" s="13"/>
    </row>
    <row r="50" spans="8:17" x14ac:dyDescent="0.2">
      <c r="H50" s="20"/>
      <c r="I50" s="20"/>
      <c r="J50" s="20"/>
      <c r="Q50" s="13"/>
    </row>
    <row r="51" spans="8:17" x14ac:dyDescent="0.2">
      <c r="H51" s="20"/>
      <c r="I51" s="20"/>
      <c r="J51" s="20"/>
      <c r="Q51" s="13"/>
    </row>
    <row r="52" spans="8:17" x14ac:dyDescent="0.2">
      <c r="H52" s="20"/>
      <c r="I52" s="20"/>
      <c r="J52" s="20"/>
      <c r="P52" s="13"/>
      <c r="Q52" s="13"/>
    </row>
    <row r="53" spans="8:17" x14ac:dyDescent="0.2">
      <c r="H53" s="20"/>
      <c r="I53" s="20"/>
      <c r="J53" s="20"/>
      <c r="P53" s="13"/>
      <c r="Q53" s="13"/>
    </row>
    <row r="54" spans="8:17" x14ac:dyDescent="0.2">
      <c r="H54" s="20"/>
      <c r="I54" s="20"/>
      <c r="J54" s="20"/>
      <c r="P54" s="13"/>
      <c r="Q54" s="13"/>
    </row>
    <row r="55" spans="8:17" x14ac:dyDescent="0.2">
      <c r="H55" s="20"/>
      <c r="I55" s="20"/>
      <c r="J55" s="20"/>
      <c r="P55" s="13"/>
    </row>
    <row r="56" spans="8:17" x14ac:dyDescent="0.2">
      <c r="H56" s="20"/>
      <c r="I56" s="20"/>
      <c r="J56" s="20"/>
      <c r="P56" s="13"/>
    </row>
    <row r="57" spans="8:17" x14ac:dyDescent="0.2">
      <c r="H57" s="20"/>
      <c r="I57" s="20"/>
      <c r="J57" s="20"/>
    </row>
    <row r="58" spans="8:17" x14ac:dyDescent="0.2">
      <c r="H58" s="20"/>
      <c r="I58" s="20"/>
      <c r="J58" s="20"/>
      <c r="K58" s="20"/>
    </row>
    <row r="59" spans="8:17" x14ac:dyDescent="0.2">
      <c r="H59" s="20"/>
      <c r="I59" s="20"/>
      <c r="J59" s="20"/>
    </row>
    <row r="60" spans="8:17" x14ac:dyDescent="0.2">
      <c r="H60" s="20"/>
      <c r="I60" s="20"/>
      <c r="J60" s="20"/>
    </row>
    <row r="61" spans="8:17" x14ac:dyDescent="0.2">
      <c r="H61" s="20"/>
      <c r="I61" s="20"/>
      <c r="J61" s="20"/>
    </row>
    <row r="62" spans="8:17" x14ac:dyDescent="0.2">
      <c r="H62" s="20"/>
      <c r="I62" s="20"/>
      <c r="J62" s="20"/>
    </row>
    <row r="63" spans="8:17" x14ac:dyDescent="0.2">
      <c r="H63" s="20"/>
      <c r="I63" s="20"/>
      <c r="J63" s="20"/>
    </row>
    <row r="64" spans="8:17" x14ac:dyDescent="0.2">
      <c r="H64" s="20"/>
      <c r="I64" s="20"/>
      <c r="J64" s="20"/>
    </row>
    <row r="65" spans="8:10" x14ac:dyDescent="0.2">
      <c r="H65" s="20"/>
      <c r="I65" s="20"/>
      <c r="J65" s="20"/>
    </row>
    <row r="66" spans="8:10" x14ac:dyDescent="0.2">
      <c r="H66" s="20"/>
      <c r="I66" s="20"/>
      <c r="J66" s="20"/>
    </row>
    <row r="67" spans="8:10" x14ac:dyDescent="0.2">
      <c r="H67" s="20"/>
      <c r="I67" s="20"/>
      <c r="J67" s="20"/>
    </row>
    <row r="68" spans="8:10" x14ac:dyDescent="0.2">
      <c r="H68" s="20"/>
      <c r="I68" s="20"/>
      <c r="J68" s="20"/>
    </row>
    <row r="69" spans="8:10" x14ac:dyDescent="0.2">
      <c r="H69" s="20"/>
      <c r="I69" s="20"/>
      <c r="J69" s="20"/>
    </row>
    <row r="70" spans="8:10" x14ac:dyDescent="0.2">
      <c r="H70" s="20"/>
      <c r="I70" s="20"/>
      <c r="J70" s="20"/>
    </row>
    <row r="71" spans="8:10" x14ac:dyDescent="0.2">
      <c r="H71" s="20"/>
      <c r="I71" s="20"/>
      <c r="J71" s="20"/>
    </row>
    <row r="72" spans="8:10" x14ac:dyDescent="0.2">
      <c r="H72" s="20"/>
      <c r="I72" s="20"/>
      <c r="J72" s="20"/>
    </row>
    <row r="73" spans="8:10" x14ac:dyDescent="0.2">
      <c r="H73" s="20"/>
      <c r="I73" s="20"/>
      <c r="J73" s="20"/>
    </row>
    <row r="74" spans="8:10" x14ac:dyDescent="0.2">
      <c r="H74" s="20"/>
      <c r="I74" s="20"/>
      <c r="J74" s="20"/>
    </row>
    <row r="75" spans="8:10" x14ac:dyDescent="0.2">
      <c r="H75" s="20"/>
      <c r="I75" s="20"/>
      <c r="J75" s="20"/>
    </row>
    <row r="76" spans="8:10" x14ac:dyDescent="0.2">
      <c r="H76" s="20"/>
      <c r="I76" s="20"/>
      <c r="J76" s="20"/>
    </row>
    <row r="77" spans="8:10" x14ac:dyDescent="0.2">
      <c r="H77" s="20"/>
      <c r="I77" s="20"/>
      <c r="J77" s="20"/>
    </row>
    <row r="78" spans="8:10" x14ac:dyDescent="0.2">
      <c r="H78" s="20"/>
      <c r="I78" s="20"/>
      <c r="J78" s="20"/>
    </row>
    <row r="79" spans="8:10" x14ac:dyDescent="0.2">
      <c r="H79" s="20"/>
      <c r="I79" s="20"/>
      <c r="J79" s="20"/>
    </row>
    <row r="80" spans="8:10" x14ac:dyDescent="0.2">
      <c r="H80" s="20"/>
      <c r="I80" s="20"/>
      <c r="J80" s="20"/>
    </row>
    <row r="81" spans="8:10" x14ac:dyDescent="0.2">
      <c r="H81" s="20"/>
      <c r="I81" s="20"/>
      <c r="J81" s="20"/>
    </row>
    <row r="82" spans="8:10" x14ac:dyDescent="0.2">
      <c r="H82" s="20"/>
      <c r="I82" s="20"/>
      <c r="J82" s="20"/>
    </row>
    <row r="83" spans="8:10" x14ac:dyDescent="0.2">
      <c r="H83" s="20"/>
      <c r="I83" s="20"/>
      <c r="J83" s="20"/>
    </row>
    <row r="84" spans="8:10" x14ac:dyDescent="0.2">
      <c r="H84" s="20"/>
      <c r="I84" s="20"/>
      <c r="J84" s="20"/>
    </row>
    <row r="85" spans="8:10" x14ac:dyDescent="0.2">
      <c r="H85" s="20"/>
      <c r="I85" s="20"/>
      <c r="J85" s="20"/>
    </row>
    <row r="86" spans="8:10" x14ac:dyDescent="0.2">
      <c r="H86" s="20"/>
      <c r="I86" s="20"/>
      <c r="J86" s="20"/>
    </row>
    <row r="87" spans="8:10" x14ac:dyDescent="0.2">
      <c r="H87" s="20"/>
      <c r="I87" s="20"/>
      <c r="J87" s="20"/>
    </row>
    <row r="88" spans="8:10" x14ac:dyDescent="0.2">
      <c r="H88" s="20"/>
      <c r="I88" s="20"/>
      <c r="J88" s="20"/>
    </row>
    <row r="89" spans="8:10" x14ac:dyDescent="0.2">
      <c r="H89" s="20"/>
      <c r="I89" s="20"/>
      <c r="J89" s="20"/>
    </row>
    <row r="90" spans="8:10" x14ac:dyDescent="0.2">
      <c r="H90" s="20"/>
      <c r="I90" s="20"/>
      <c r="J90" s="20"/>
    </row>
    <row r="91" spans="8:10" x14ac:dyDescent="0.2">
      <c r="H91" s="20"/>
      <c r="I91" s="20"/>
      <c r="J91" s="20"/>
    </row>
    <row r="92" spans="8:10" x14ac:dyDescent="0.2">
      <c r="H92" s="20"/>
      <c r="I92" s="20"/>
      <c r="J92" s="20"/>
    </row>
    <row r="93" spans="8:10" x14ac:dyDescent="0.2">
      <c r="H93" s="20"/>
      <c r="I93" s="20"/>
      <c r="J93" s="20"/>
    </row>
    <row r="94" spans="8:10" x14ac:dyDescent="0.2">
      <c r="H94" s="20"/>
      <c r="I94" s="20"/>
      <c r="J94" s="20"/>
    </row>
    <row r="95" spans="8:10" x14ac:dyDescent="0.2">
      <c r="H95" s="20"/>
      <c r="I95" s="20"/>
      <c r="J95" s="20"/>
    </row>
    <row r="96" spans="8:10" x14ac:dyDescent="0.2">
      <c r="H96" s="20"/>
      <c r="I96" s="20"/>
      <c r="J96" s="20"/>
    </row>
    <row r="97" spans="8:10" x14ac:dyDescent="0.2">
      <c r="H97" s="20"/>
      <c r="I97" s="20"/>
      <c r="J97" s="20"/>
    </row>
    <row r="98" spans="8:10" x14ac:dyDescent="0.2">
      <c r="H98" s="20"/>
      <c r="I98" s="20"/>
      <c r="J98" s="20"/>
    </row>
    <row r="99" spans="8:10" x14ac:dyDescent="0.2">
      <c r="H99" s="20"/>
      <c r="I99" s="20"/>
      <c r="J99" s="20"/>
    </row>
    <row r="100" spans="8:10" x14ac:dyDescent="0.2">
      <c r="H100" s="20"/>
      <c r="I100" s="20"/>
      <c r="J100" s="20"/>
    </row>
    <row r="101" spans="8:10" x14ac:dyDescent="0.2">
      <c r="H101" s="20"/>
      <c r="I101" s="20"/>
      <c r="J101" s="20"/>
    </row>
    <row r="102" spans="8:10" x14ac:dyDescent="0.2">
      <c r="H102" s="20"/>
      <c r="I102" s="20"/>
      <c r="J102" s="20"/>
    </row>
    <row r="103" spans="8:10" x14ac:dyDescent="0.2">
      <c r="H103" s="20"/>
      <c r="I103" s="20"/>
      <c r="J103" s="20"/>
    </row>
    <row r="104" spans="8:10" x14ac:dyDescent="0.2">
      <c r="H104" s="20"/>
      <c r="I104" s="20"/>
      <c r="J104" s="20"/>
    </row>
    <row r="105" spans="8:10" x14ac:dyDescent="0.2">
      <c r="H105" s="20"/>
      <c r="I105" s="20"/>
      <c r="J105" s="20"/>
    </row>
    <row r="106" spans="8:10" x14ac:dyDescent="0.2">
      <c r="H106" s="20"/>
      <c r="I106" s="20"/>
      <c r="J106" s="20"/>
    </row>
    <row r="107" spans="8:10" x14ac:dyDescent="0.2">
      <c r="H107" s="20"/>
      <c r="I107" s="20"/>
      <c r="J107" s="20"/>
    </row>
    <row r="108" spans="8:10" x14ac:dyDescent="0.2">
      <c r="H108" s="20"/>
      <c r="I108" s="20"/>
      <c r="J108" s="20"/>
    </row>
    <row r="109" spans="8:10" x14ac:dyDescent="0.2">
      <c r="H109" s="20"/>
      <c r="I109" s="20"/>
      <c r="J109" s="20"/>
    </row>
    <row r="110" spans="8:10" x14ac:dyDescent="0.2">
      <c r="H110" s="20"/>
      <c r="I110" s="20"/>
      <c r="J110" s="20"/>
    </row>
    <row r="111" spans="8:10" x14ac:dyDescent="0.2">
      <c r="H111" s="20"/>
      <c r="I111" s="20"/>
      <c r="J111" s="20"/>
    </row>
    <row r="112" spans="8:10" x14ac:dyDescent="0.2">
      <c r="H112" s="20"/>
      <c r="I112" s="20"/>
    </row>
    <row r="113" spans="8:9" x14ac:dyDescent="0.2">
      <c r="H113" s="20"/>
      <c r="I113" s="20"/>
    </row>
    <row r="114" spans="8:9" x14ac:dyDescent="0.2">
      <c r="H114" s="20"/>
      <c r="I114" s="20"/>
    </row>
    <row r="115" spans="8:9" x14ac:dyDescent="0.2">
      <c r="H115" s="20"/>
      <c r="I115" s="20"/>
    </row>
    <row r="116" spans="8:9" x14ac:dyDescent="0.2">
      <c r="H116" s="20"/>
      <c r="I116" s="20"/>
    </row>
    <row r="117" spans="8:9" x14ac:dyDescent="0.2">
      <c r="H117" s="20"/>
      <c r="I117" s="20"/>
    </row>
    <row r="118" spans="8:9" x14ac:dyDescent="0.2">
      <c r="H118" s="20"/>
      <c r="I118" s="20"/>
    </row>
    <row r="119" spans="8:9" x14ac:dyDescent="0.2">
      <c r="H119" s="20"/>
      <c r="I119" s="20"/>
    </row>
    <row r="120" spans="8:9" x14ac:dyDescent="0.2">
      <c r="H120" s="20"/>
      <c r="I120" s="20"/>
    </row>
    <row r="121" spans="8:9" x14ac:dyDescent="0.2">
      <c r="H121" s="20"/>
      <c r="I121" s="20"/>
    </row>
    <row r="122" spans="8:9" x14ac:dyDescent="0.2">
      <c r="H122" s="20"/>
      <c r="I122" s="20"/>
    </row>
    <row r="123" spans="8:9" x14ac:dyDescent="0.2">
      <c r="H123" s="20"/>
      <c r="I123" s="20"/>
    </row>
    <row r="124" spans="8:9" x14ac:dyDescent="0.2">
      <c r="H124" s="20"/>
      <c r="I124" s="20"/>
    </row>
    <row r="125" spans="8:9" x14ac:dyDescent="0.2">
      <c r="H125" s="20"/>
      <c r="I125" s="20"/>
    </row>
    <row r="126" spans="8:9" x14ac:dyDescent="0.2">
      <c r="H126" s="20"/>
      <c r="I126" s="20"/>
    </row>
    <row r="127" spans="8:9" x14ac:dyDescent="0.2">
      <c r="H127" s="20"/>
      <c r="I127" s="20"/>
    </row>
    <row r="128" spans="8:9" x14ac:dyDescent="0.2">
      <c r="H128" s="20"/>
      <c r="I128" s="20"/>
    </row>
    <row r="129" spans="8:9" x14ac:dyDescent="0.2">
      <c r="H129" s="20"/>
      <c r="I129" s="20"/>
    </row>
    <row r="130" spans="8:9" x14ac:dyDescent="0.2">
      <c r="H130" s="20"/>
      <c r="I130" s="20"/>
    </row>
    <row r="131" spans="8:9" x14ac:dyDescent="0.2">
      <c r="H131" s="20"/>
      <c r="I131" s="20"/>
    </row>
    <row r="132" spans="8:9" x14ac:dyDescent="0.2">
      <c r="H132" s="20"/>
      <c r="I132" s="20"/>
    </row>
    <row r="133" spans="8:9" x14ac:dyDescent="0.2">
      <c r="H133" s="20"/>
      <c r="I133" s="20"/>
    </row>
    <row r="134" spans="8:9" x14ac:dyDescent="0.2">
      <c r="H134" s="20"/>
      <c r="I134" s="20"/>
    </row>
    <row r="135" spans="8:9" x14ac:dyDescent="0.2">
      <c r="H135" s="20"/>
      <c r="I135" s="20"/>
    </row>
    <row r="136" spans="8:9" x14ac:dyDescent="0.2">
      <c r="H136" s="20"/>
      <c r="I136" s="20"/>
    </row>
    <row r="137" spans="8:9" x14ac:dyDescent="0.2">
      <c r="H137" s="20"/>
      <c r="I137" s="20"/>
    </row>
    <row r="138" spans="8:9" x14ac:dyDescent="0.2">
      <c r="H138" s="20"/>
      <c r="I138" s="20"/>
    </row>
    <row r="139" spans="8:9" x14ac:dyDescent="0.2">
      <c r="H139" s="20"/>
      <c r="I139" s="20"/>
    </row>
    <row r="140" spans="8:9" x14ac:dyDescent="0.2">
      <c r="H140" s="20"/>
      <c r="I140" s="20"/>
    </row>
    <row r="141" spans="8:9" x14ac:dyDescent="0.2">
      <c r="H141" s="20"/>
      <c r="I141" s="20"/>
    </row>
    <row r="142" spans="8:9" x14ac:dyDescent="0.2">
      <c r="H142" s="20"/>
      <c r="I142" s="20"/>
    </row>
    <row r="143" spans="8:9" x14ac:dyDescent="0.2">
      <c r="H143" s="20"/>
      <c r="I143" s="20"/>
    </row>
    <row r="144" spans="8:9" x14ac:dyDescent="0.2">
      <c r="H144" s="20"/>
      <c r="I144" s="20"/>
    </row>
    <row r="145" spans="8:9" x14ac:dyDescent="0.2">
      <c r="H145" s="20"/>
      <c r="I145" s="20"/>
    </row>
    <row r="146" spans="8:9" x14ac:dyDescent="0.2">
      <c r="H146" s="20"/>
      <c r="I146" s="20"/>
    </row>
    <row r="147" spans="8:9" x14ac:dyDescent="0.2">
      <c r="H147" s="20"/>
      <c r="I147" s="20"/>
    </row>
    <row r="148" spans="8:9" x14ac:dyDescent="0.2">
      <c r="H148" s="20"/>
      <c r="I148" s="20"/>
    </row>
    <row r="149" spans="8:9" x14ac:dyDescent="0.2">
      <c r="H149" s="20"/>
      <c r="I149" s="20"/>
    </row>
    <row r="150" spans="8:9" x14ac:dyDescent="0.2">
      <c r="H150" s="20"/>
      <c r="I150" s="20"/>
    </row>
    <row r="151" spans="8:9" x14ac:dyDescent="0.2">
      <c r="H151" s="20"/>
      <c r="I151" s="20"/>
    </row>
    <row r="152" spans="8:9" x14ac:dyDescent="0.2">
      <c r="H152" s="20"/>
      <c r="I152" s="20"/>
    </row>
    <row r="153" spans="8:9" x14ac:dyDescent="0.2">
      <c r="H153" s="20"/>
      <c r="I153" s="20"/>
    </row>
    <row r="154" spans="8:9" x14ac:dyDescent="0.2">
      <c r="H154" s="20"/>
      <c r="I154" s="20"/>
    </row>
    <row r="155" spans="8:9" x14ac:dyDescent="0.2">
      <c r="H155" s="20"/>
      <c r="I155" s="20"/>
    </row>
    <row r="156" spans="8:9" x14ac:dyDescent="0.2">
      <c r="H156" s="20"/>
      <c r="I156" s="20"/>
    </row>
  </sheetData>
  <sheetProtection selectLockedCells="1" selectUnlockedCells="1"/>
  <sortState ref="N23:P45">
    <sortCondition descending="1" ref="P23:P45"/>
  </sortState>
  <phoneticPr fontId="9" type="noConversion"/>
  <hyperlinks>
    <hyperlink ref="I18" location="ÍNDICE!A1" display="Voltar ao índice"/>
    <hyperlink ref="I35" location="ÍNDICE!A1" display="Voltar ao índic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4"/>
  <sheetViews>
    <sheetView showGridLines="0" zoomScale="95" zoomScaleNormal="95" workbookViewId="0"/>
  </sheetViews>
  <sheetFormatPr defaultRowHeight="12.75" x14ac:dyDescent="0.2"/>
  <cols>
    <col min="1" max="1" width="2.42578125" style="2" customWidth="1"/>
    <col min="2" max="2" width="35" style="2" customWidth="1"/>
    <col min="3" max="3" width="15.140625" style="2" customWidth="1"/>
    <col min="4" max="16" width="12.7109375" style="2" customWidth="1"/>
    <col min="17" max="22" width="10.7109375" style="2" customWidth="1"/>
    <col min="23" max="16384" width="9.140625" style="2"/>
  </cols>
  <sheetData>
    <row r="1" spans="2:16" ht="29.85" customHeight="1" x14ac:dyDescent="0.2">
      <c r="B1" s="29" t="s">
        <v>72</v>
      </c>
    </row>
    <row r="2" spans="2:16" ht="21.95" customHeight="1" x14ac:dyDescent="0.2">
      <c r="B2" s="48" t="s">
        <v>15</v>
      </c>
      <c r="C2" s="49" t="s">
        <v>2</v>
      </c>
      <c r="D2" s="28" t="s">
        <v>34</v>
      </c>
      <c r="E2" s="28" t="s">
        <v>37</v>
      </c>
      <c r="F2" s="28" t="s">
        <v>53</v>
      </c>
      <c r="G2" s="28" t="s">
        <v>54</v>
      </c>
      <c r="H2" s="28" t="s">
        <v>55</v>
      </c>
      <c r="I2" s="28" t="s">
        <v>57</v>
      </c>
      <c r="J2" s="28">
        <v>2016</v>
      </c>
      <c r="K2" s="28" t="s">
        <v>64</v>
      </c>
      <c r="L2" s="28" t="s">
        <v>65</v>
      </c>
      <c r="M2" s="28">
        <v>2019</v>
      </c>
      <c r="N2" s="28">
        <v>2020</v>
      </c>
      <c r="O2" s="28">
        <v>2021</v>
      </c>
      <c r="P2" s="28">
        <v>2022</v>
      </c>
    </row>
    <row r="3" spans="2:16" ht="20.100000000000001" customHeight="1" x14ac:dyDescent="0.2">
      <c r="B3" s="96" t="s">
        <v>73</v>
      </c>
      <c r="C3" s="83" t="s">
        <v>66</v>
      </c>
      <c r="D3" s="9">
        <v>404</v>
      </c>
      <c r="E3" s="9">
        <v>382</v>
      </c>
      <c r="F3" s="9">
        <v>347</v>
      </c>
      <c r="G3" s="9">
        <v>340</v>
      </c>
      <c r="H3" s="9">
        <v>331</v>
      </c>
      <c r="I3" s="56">
        <v>318</v>
      </c>
      <c r="J3" s="56">
        <v>312</v>
      </c>
      <c r="K3" s="56">
        <v>302</v>
      </c>
      <c r="L3" s="56">
        <v>291</v>
      </c>
      <c r="M3" s="56">
        <v>278</v>
      </c>
      <c r="N3" s="56">
        <v>273</v>
      </c>
      <c r="O3" s="56">
        <v>263</v>
      </c>
      <c r="P3" s="56">
        <v>251</v>
      </c>
    </row>
    <row r="4" spans="2:16" ht="20.100000000000001" customHeight="1" x14ac:dyDescent="0.2">
      <c r="B4" s="108" t="s">
        <v>74</v>
      </c>
      <c r="C4" s="109" t="s">
        <v>66</v>
      </c>
      <c r="D4" s="57">
        <v>1388</v>
      </c>
      <c r="E4" s="57">
        <v>1358</v>
      </c>
      <c r="F4" s="57">
        <v>1328</v>
      </c>
      <c r="G4" s="57">
        <v>1294</v>
      </c>
      <c r="H4" s="57">
        <v>1276</v>
      </c>
      <c r="I4" s="8">
        <v>1299</v>
      </c>
      <c r="J4" s="8">
        <v>1382</v>
      </c>
      <c r="K4" s="8">
        <v>1363</v>
      </c>
      <c r="L4" s="8">
        <v>1347</v>
      </c>
      <c r="M4" s="8">
        <v>1412</v>
      </c>
      <c r="N4" s="8">
        <v>1405</v>
      </c>
      <c r="O4" s="8">
        <v>1406</v>
      </c>
      <c r="P4" s="8">
        <v>1379</v>
      </c>
    </row>
    <row r="5" spans="2:16" ht="20.100000000000001" customHeight="1" x14ac:dyDescent="0.2">
      <c r="B5" s="110" t="s">
        <v>75</v>
      </c>
      <c r="C5" s="83" t="s">
        <v>66</v>
      </c>
      <c r="D5" s="9">
        <v>435</v>
      </c>
      <c r="E5" s="9">
        <v>430</v>
      </c>
      <c r="F5" s="9">
        <v>417</v>
      </c>
      <c r="G5" s="9">
        <v>439</v>
      </c>
      <c r="H5" s="9">
        <v>425</v>
      </c>
      <c r="I5" s="56">
        <v>426</v>
      </c>
      <c r="J5" s="56">
        <v>554</v>
      </c>
      <c r="K5" s="56">
        <v>560</v>
      </c>
      <c r="L5" s="56">
        <v>570</v>
      </c>
      <c r="M5" s="56">
        <v>580</v>
      </c>
      <c r="N5" s="56">
        <v>626</v>
      </c>
      <c r="O5" s="56">
        <v>625</v>
      </c>
      <c r="P5" s="56">
        <v>640</v>
      </c>
    </row>
    <row r="6" spans="2:16" ht="21.95" customHeight="1" x14ac:dyDescent="0.2">
      <c r="B6" s="111" t="s">
        <v>11</v>
      </c>
      <c r="C6" s="112" t="s">
        <v>66</v>
      </c>
      <c r="D6" s="59">
        <v>2226</v>
      </c>
      <c r="E6" s="59">
        <v>2170</v>
      </c>
      <c r="F6" s="59">
        <v>2092</v>
      </c>
      <c r="G6" s="59">
        <v>2074</v>
      </c>
      <c r="H6" s="59">
        <v>2033</v>
      </c>
      <c r="I6" s="58">
        <v>2043</v>
      </c>
      <c r="J6" s="58">
        <v>2249</v>
      </c>
      <c r="K6" s="58">
        <v>2225</v>
      </c>
      <c r="L6" s="58">
        <v>2208</v>
      </c>
      <c r="M6" s="58">
        <v>2269</v>
      </c>
      <c r="N6" s="58">
        <v>2304</v>
      </c>
      <c r="O6" s="58">
        <v>2293</v>
      </c>
      <c r="P6" s="58">
        <v>2269</v>
      </c>
    </row>
    <row r="7" spans="2:16" x14ac:dyDescent="0.2">
      <c r="B7" s="20"/>
      <c r="C7" s="20"/>
    </row>
    <row r="9" spans="2:16" ht="29.85" customHeight="1" x14ac:dyDescent="0.2">
      <c r="B9" s="29" t="s">
        <v>76</v>
      </c>
    </row>
    <row r="10" spans="2:16" ht="21.95" customHeight="1" x14ac:dyDescent="0.2">
      <c r="B10" s="48" t="s">
        <v>15</v>
      </c>
      <c r="C10" s="49" t="s">
        <v>2</v>
      </c>
      <c r="D10" s="6">
        <v>2003</v>
      </c>
      <c r="E10" s="6">
        <v>2005</v>
      </c>
      <c r="F10" s="6">
        <v>2007</v>
      </c>
      <c r="G10" s="6">
        <v>2009</v>
      </c>
      <c r="H10" s="6">
        <v>2013</v>
      </c>
      <c r="I10" s="6">
        <v>2016</v>
      </c>
      <c r="J10" s="6">
        <v>2019</v>
      </c>
      <c r="O10" s="14" t="s">
        <v>12</v>
      </c>
    </row>
    <row r="11" spans="2:16" ht="20.100000000000001" customHeight="1" x14ac:dyDescent="0.2">
      <c r="B11" s="96" t="s">
        <v>73</v>
      </c>
      <c r="C11" s="83" t="s">
        <v>77</v>
      </c>
      <c r="D11" s="9">
        <v>12322</v>
      </c>
      <c r="E11" s="9">
        <v>11471</v>
      </c>
      <c r="F11" s="9">
        <v>8458</v>
      </c>
      <c r="G11" s="9">
        <v>8551</v>
      </c>
      <c r="H11" s="9">
        <v>6157</v>
      </c>
      <c r="I11" s="9">
        <v>5132</v>
      </c>
      <c r="J11" s="9">
        <v>3895</v>
      </c>
    </row>
    <row r="12" spans="2:16" ht="20.100000000000001" customHeight="1" x14ac:dyDescent="0.2">
      <c r="B12" s="108" t="s">
        <v>74</v>
      </c>
      <c r="C12" s="109" t="s">
        <v>77</v>
      </c>
      <c r="D12" s="8">
        <v>50970</v>
      </c>
      <c r="E12" s="8">
        <v>45708</v>
      </c>
      <c r="F12" s="8">
        <v>39236</v>
      </c>
      <c r="G12" s="8">
        <v>44478</v>
      </c>
      <c r="H12" s="8">
        <v>38385</v>
      </c>
      <c r="I12" s="8">
        <v>40338</v>
      </c>
      <c r="J12" s="8">
        <v>38556</v>
      </c>
    </row>
    <row r="13" spans="2:16" ht="20.100000000000001" customHeight="1" x14ac:dyDescent="0.2">
      <c r="B13" s="110" t="s">
        <v>75</v>
      </c>
      <c r="C13" s="83" t="s">
        <v>77</v>
      </c>
      <c r="D13" s="9">
        <v>44089</v>
      </c>
      <c r="E13" s="9">
        <v>42177</v>
      </c>
      <c r="F13" s="9">
        <v>36406</v>
      </c>
      <c r="G13" s="9">
        <v>42470</v>
      </c>
      <c r="H13" s="9">
        <v>37045</v>
      </c>
      <c r="I13" s="9">
        <v>40680</v>
      </c>
      <c r="J13" s="9">
        <v>36763</v>
      </c>
    </row>
    <row r="14" spans="2:16" ht="21.95" customHeight="1" x14ac:dyDescent="0.2">
      <c r="B14" s="111" t="s">
        <v>11</v>
      </c>
      <c r="C14" s="112" t="s">
        <v>77</v>
      </c>
      <c r="D14" s="58">
        <v>62237</v>
      </c>
      <c r="E14" s="58">
        <v>55955</v>
      </c>
      <c r="F14" s="58">
        <v>46554</v>
      </c>
      <c r="G14" s="58">
        <v>51787</v>
      </c>
      <c r="H14" s="58">
        <v>44065</v>
      </c>
      <c r="I14" s="58">
        <v>45778</v>
      </c>
      <c r="J14" s="58">
        <v>42667</v>
      </c>
    </row>
  </sheetData>
  <hyperlinks>
    <hyperlink ref="O10" location="ÍNDICE!A1" display="Voltar ao índice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ignoredErrors>
    <ignoredError sqref="D2:L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"/>
  <sheetViews>
    <sheetView showGridLines="0" zoomScale="95" zoomScaleNormal="95" workbookViewId="0"/>
  </sheetViews>
  <sheetFormatPr defaultRowHeight="12.75" x14ac:dyDescent="0.2"/>
  <cols>
    <col min="1" max="1" width="2.42578125" style="2" customWidth="1"/>
    <col min="2" max="2" width="30.7109375" style="2" customWidth="1"/>
    <col min="3" max="3" width="10.7109375" style="2" customWidth="1"/>
    <col min="4" max="16" width="12.7109375" style="2" customWidth="1"/>
    <col min="17" max="16384" width="9.140625" style="2"/>
  </cols>
  <sheetData>
    <row r="1" spans="2:16" ht="29.85" customHeight="1" x14ac:dyDescent="0.2">
      <c r="B1" s="29" t="s">
        <v>85</v>
      </c>
    </row>
    <row r="2" spans="2:16" ht="21.95" customHeight="1" x14ac:dyDescent="0.2">
      <c r="B2" s="48" t="s">
        <v>15</v>
      </c>
      <c r="C2" s="49" t="s">
        <v>2</v>
      </c>
      <c r="D2" s="28" t="s">
        <v>34</v>
      </c>
      <c r="E2" s="28" t="s">
        <v>37</v>
      </c>
      <c r="F2" s="28" t="s">
        <v>53</v>
      </c>
      <c r="G2" s="28" t="s">
        <v>54</v>
      </c>
      <c r="H2" s="28" t="s">
        <v>55</v>
      </c>
      <c r="I2" s="28" t="s">
        <v>57</v>
      </c>
      <c r="J2" s="28" t="s">
        <v>63</v>
      </c>
      <c r="K2" s="28" t="s">
        <v>64</v>
      </c>
      <c r="L2" s="28" t="s">
        <v>65</v>
      </c>
      <c r="M2" s="28" t="s">
        <v>79</v>
      </c>
      <c r="N2" s="28" t="s">
        <v>98</v>
      </c>
      <c r="O2" s="28">
        <v>2021</v>
      </c>
      <c r="P2" s="28">
        <v>2022</v>
      </c>
    </row>
    <row r="3" spans="2:16" ht="26.1" customHeight="1" x14ac:dyDescent="0.2">
      <c r="B3" s="106" t="s">
        <v>59</v>
      </c>
      <c r="C3" s="107" t="s">
        <v>51</v>
      </c>
      <c r="D3" s="66">
        <v>18279</v>
      </c>
      <c r="E3" s="66">
        <v>18183</v>
      </c>
      <c r="F3" s="66">
        <v>17523</v>
      </c>
      <c r="G3" s="66">
        <v>17755</v>
      </c>
      <c r="H3" s="67">
        <v>17287</v>
      </c>
      <c r="I3" s="67">
        <v>17621</v>
      </c>
      <c r="J3" s="67">
        <v>17086</v>
      </c>
      <c r="K3" s="67">
        <v>15803</v>
      </c>
      <c r="L3" s="67">
        <v>15733</v>
      </c>
      <c r="M3" s="67">
        <v>16734</v>
      </c>
      <c r="N3" s="67">
        <v>14603.177600000001</v>
      </c>
      <c r="O3" s="67">
        <v>15922.961600000001</v>
      </c>
      <c r="P3" s="67">
        <v>14800.279000000002</v>
      </c>
    </row>
    <row r="4" spans="2:16" ht="16.5" customHeight="1" x14ac:dyDescent="0.2">
      <c r="B4" s="64"/>
      <c r="C4" s="65"/>
    </row>
    <row r="5" spans="2:16" ht="19.7" customHeight="1" x14ac:dyDescent="0.2">
      <c r="O5" s="14" t="s">
        <v>12</v>
      </c>
    </row>
    <row r="7" spans="2:16" x14ac:dyDescent="0.2">
      <c r="B7" s="20"/>
      <c r="C7" s="20"/>
    </row>
  </sheetData>
  <sheetProtection selectLockedCells="1" selectUnlockedCells="1"/>
  <phoneticPr fontId="9" type="noConversion"/>
  <hyperlinks>
    <hyperlink ref="O5" location="ÍNDICE!A1" display="Voltar ao índice"/>
  </hyperlinks>
  <pageMargins left="0.74803149606299213" right="0.74803149606299213" top="0.59055118110236227" bottom="0.39370078740157483" header="0" footer="0"/>
  <pageSetup paperSize="9" scale="92" firstPageNumber="0" orientation="landscape" horizontalDpi="300" verticalDpi="300" r:id="rId1"/>
  <headerFooter alignWithMargins="0"/>
  <ignoredErrors>
    <ignoredError sqref="D2:E2 F2:N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2"/>
  <sheetViews>
    <sheetView showGridLines="0" zoomScale="95" zoomScaleNormal="95" workbookViewId="0"/>
  </sheetViews>
  <sheetFormatPr defaultRowHeight="12.75" x14ac:dyDescent="0.2"/>
  <cols>
    <col min="1" max="1" width="2.140625" style="2" customWidth="1"/>
    <col min="2" max="2" width="32.28515625" style="2" customWidth="1"/>
    <col min="3" max="3" width="14.140625" style="2" customWidth="1"/>
    <col min="4" max="16" width="12.7109375" style="2" customWidth="1"/>
    <col min="17" max="16384" width="9.140625" style="2"/>
  </cols>
  <sheetData>
    <row r="1" spans="2:16" ht="29.85" customHeight="1" x14ac:dyDescent="0.2">
      <c r="B1" s="3" t="s">
        <v>58</v>
      </c>
    </row>
    <row r="2" spans="2:16" ht="24.75" customHeight="1" x14ac:dyDescent="0.2">
      <c r="B2" s="4" t="s">
        <v>15</v>
      </c>
      <c r="C2" s="5" t="s">
        <v>2</v>
      </c>
      <c r="D2" s="7">
        <v>2010</v>
      </c>
      <c r="E2" s="7">
        <v>2011</v>
      </c>
      <c r="F2" s="7">
        <v>2012</v>
      </c>
      <c r="G2" s="7">
        <v>2013</v>
      </c>
      <c r="H2" s="7">
        <v>2014</v>
      </c>
      <c r="I2" s="7">
        <v>2015</v>
      </c>
      <c r="J2" s="7">
        <v>2016</v>
      </c>
      <c r="K2" s="7">
        <v>2017</v>
      </c>
      <c r="L2" s="7">
        <v>2018</v>
      </c>
      <c r="M2" s="7">
        <v>2019</v>
      </c>
      <c r="N2" s="7">
        <v>2020</v>
      </c>
      <c r="O2" s="7">
        <v>2021</v>
      </c>
      <c r="P2" s="7" t="s">
        <v>105</v>
      </c>
    </row>
    <row r="3" spans="2:16" ht="21.95" customHeight="1" x14ac:dyDescent="0.2">
      <c r="B3" s="96" t="s">
        <v>106</v>
      </c>
      <c r="C3" s="97" t="s">
        <v>107</v>
      </c>
      <c r="D3" s="23">
        <v>20</v>
      </c>
      <c r="E3" s="23">
        <v>20</v>
      </c>
      <c r="F3" s="23">
        <v>19</v>
      </c>
      <c r="G3" s="23">
        <v>20</v>
      </c>
      <c r="H3" s="23">
        <v>19</v>
      </c>
      <c r="I3" s="23">
        <v>19</v>
      </c>
      <c r="J3" s="23">
        <v>18</v>
      </c>
      <c r="K3" s="23">
        <v>19</v>
      </c>
      <c r="L3" s="23">
        <v>21</v>
      </c>
      <c r="M3" s="23">
        <v>23</v>
      </c>
      <c r="N3" s="23">
        <v>20</v>
      </c>
      <c r="O3" s="23">
        <v>21</v>
      </c>
      <c r="P3" s="23">
        <v>22</v>
      </c>
    </row>
    <row r="4" spans="2:16" ht="21.95" customHeight="1" x14ac:dyDescent="0.2">
      <c r="B4" s="98" t="s">
        <v>36</v>
      </c>
      <c r="C4" s="99" t="s">
        <v>107</v>
      </c>
      <c r="D4" s="33">
        <v>20</v>
      </c>
      <c r="E4" s="33">
        <v>20</v>
      </c>
      <c r="F4" s="33">
        <v>19</v>
      </c>
      <c r="G4" s="33">
        <v>19</v>
      </c>
      <c r="H4" s="33">
        <v>19</v>
      </c>
      <c r="I4" s="33">
        <v>19</v>
      </c>
      <c r="J4" s="33">
        <v>18</v>
      </c>
      <c r="K4" s="33">
        <v>17</v>
      </c>
      <c r="L4" s="33">
        <v>17</v>
      </c>
      <c r="M4" s="33">
        <v>18</v>
      </c>
      <c r="N4" s="33">
        <v>16</v>
      </c>
      <c r="O4" s="33">
        <v>17</v>
      </c>
      <c r="P4" s="33">
        <v>16</v>
      </c>
    </row>
    <row r="5" spans="2:16" ht="21.95" customHeight="1" x14ac:dyDescent="0.2">
      <c r="B5" s="96" t="s">
        <v>108</v>
      </c>
      <c r="C5" s="97" t="s">
        <v>107</v>
      </c>
      <c r="D5" s="23">
        <v>10</v>
      </c>
      <c r="E5" s="23">
        <v>9</v>
      </c>
      <c r="F5" s="23">
        <v>8</v>
      </c>
      <c r="G5" s="23">
        <v>7</v>
      </c>
      <c r="H5" s="23">
        <v>8</v>
      </c>
      <c r="I5" s="23">
        <v>8</v>
      </c>
      <c r="J5" s="23">
        <v>8</v>
      </c>
      <c r="K5" s="23">
        <v>11</v>
      </c>
      <c r="L5" s="23">
        <v>13</v>
      </c>
      <c r="M5" s="23">
        <v>11</v>
      </c>
      <c r="N5" s="23">
        <v>10</v>
      </c>
      <c r="O5" s="23">
        <v>12</v>
      </c>
      <c r="P5" s="23">
        <v>12</v>
      </c>
    </row>
    <row r="6" spans="2:16" ht="21.95" customHeight="1" x14ac:dyDescent="0.2">
      <c r="B6" s="98" t="s">
        <v>109</v>
      </c>
      <c r="C6" s="99" t="s">
        <v>107</v>
      </c>
      <c r="D6" s="33">
        <v>2</v>
      </c>
      <c r="E6" s="33">
        <v>2</v>
      </c>
      <c r="F6" s="33">
        <v>2</v>
      </c>
      <c r="G6" s="33">
        <v>2</v>
      </c>
      <c r="H6" s="33">
        <v>2</v>
      </c>
      <c r="I6" s="33">
        <v>3</v>
      </c>
      <c r="J6" s="33">
        <v>2</v>
      </c>
      <c r="K6" s="33">
        <v>5</v>
      </c>
      <c r="L6" s="33">
        <v>8</v>
      </c>
      <c r="M6" s="33">
        <v>9</v>
      </c>
      <c r="N6" s="33">
        <v>8</v>
      </c>
      <c r="O6" s="33">
        <v>9</v>
      </c>
      <c r="P6" s="33">
        <v>10</v>
      </c>
    </row>
    <row r="7" spans="2:16" ht="21.95" customHeight="1" x14ac:dyDescent="0.2">
      <c r="B7" s="100" t="s">
        <v>17</v>
      </c>
      <c r="C7" s="101" t="s">
        <v>107</v>
      </c>
      <c r="D7" s="23">
        <v>28</v>
      </c>
      <c r="E7" s="23">
        <v>27</v>
      </c>
      <c r="F7" s="23">
        <v>25</v>
      </c>
      <c r="G7" s="23">
        <v>25</v>
      </c>
      <c r="H7" s="23">
        <v>25</v>
      </c>
      <c r="I7" s="23">
        <v>24</v>
      </c>
      <c r="J7" s="23">
        <v>24</v>
      </c>
      <c r="K7" s="23">
        <v>25</v>
      </c>
      <c r="L7" s="23">
        <v>26</v>
      </c>
      <c r="M7" s="23">
        <v>25</v>
      </c>
      <c r="N7" s="23">
        <v>22</v>
      </c>
      <c r="O7" s="23">
        <v>24</v>
      </c>
      <c r="P7" s="23">
        <v>24</v>
      </c>
    </row>
    <row r="8" spans="2:16" ht="21.95" customHeight="1" x14ac:dyDescent="0.2">
      <c r="B8" s="102" t="s">
        <v>18</v>
      </c>
      <c r="C8" s="103" t="s">
        <v>19</v>
      </c>
      <c r="D8" s="38">
        <v>2.6</v>
      </c>
      <c r="E8" s="38">
        <v>2.6</v>
      </c>
      <c r="F8" s="38">
        <v>2.4</v>
      </c>
      <c r="G8" s="38">
        <v>2.4</v>
      </c>
      <c r="H8" s="38">
        <v>2.4</v>
      </c>
      <c r="I8" s="38">
        <v>2.2999999999999998</v>
      </c>
      <c r="J8" s="38">
        <v>2.2999999999999998</v>
      </c>
      <c r="K8" s="62">
        <v>2.4</v>
      </c>
      <c r="L8" s="62">
        <v>2.5</v>
      </c>
      <c r="M8" s="62">
        <v>2.4</v>
      </c>
      <c r="N8" s="62">
        <v>2.1</v>
      </c>
      <c r="O8" s="62">
        <v>2.2999999999999998</v>
      </c>
      <c r="P8" s="62">
        <v>2.2999999999999998</v>
      </c>
    </row>
    <row r="9" spans="2:16" ht="21.95" customHeight="1" x14ac:dyDescent="0.2">
      <c r="B9" s="104" t="s">
        <v>20</v>
      </c>
      <c r="C9" s="105" t="s">
        <v>21</v>
      </c>
      <c r="D9" s="37">
        <v>71.400000000000006</v>
      </c>
      <c r="E9" s="37">
        <v>74.099999999999994</v>
      </c>
      <c r="F9" s="37">
        <v>76</v>
      </c>
      <c r="G9" s="37">
        <v>80</v>
      </c>
      <c r="H9" s="37">
        <v>76</v>
      </c>
      <c r="I9" s="37">
        <v>79.2</v>
      </c>
      <c r="J9" s="37">
        <v>75</v>
      </c>
      <c r="K9" s="37">
        <v>76</v>
      </c>
      <c r="L9" s="37">
        <v>80.8</v>
      </c>
      <c r="M9" s="37">
        <v>92</v>
      </c>
      <c r="N9" s="37">
        <v>90.9</v>
      </c>
      <c r="O9" s="37">
        <v>87.5</v>
      </c>
      <c r="P9" s="37">
        <v>91.7</v>
      </c>
    </row>
    <row r="10" spans="2:16" ht="15.75" customHeight="1" x14ac:dyDescent="0.2">
      <c r="B10" s="43" t="s">
        <v>46</v>
      </c>
    </row>
    <row r="11" spans="2:16" ht="15" customHeight="1" x14ac:dyDescent="0.2">
      <c r="B11" s="43" t="s">
        <v>47</v>
      </c>
    </row>
    <row r="12" spans="2:16" ht="15" customHeight="1" x14ac:dyDescent="0.2">
      <c r="B12" s="12" t="s">
        <v>38</v>
      </c>
      <c r="O12" s="14" t="s">
        <v>12</v>
      </c>
    </row>
    <row r="14" spans="2:16" ht="21.75" customHeight="1" x14ac:dyDescent="0.2">
      <c r="C14"/>
    </row>
    <row r="15" spans="2:16" ht="21.75" customHeight="1" x14ac:dyDescent="0.2">
      <c r="B15"/>
      <c r="C15"/>
    </row>
    <row r="16" spans="2:16" ht="19.5" customHeight="1" x14ac:dyDescent="0.2">
      <c r="B16"/>
      <c r="C16"/>
    </row>
    <row r="17" spans="2:3" ht="18" customHeight="1" x14ac:dyDescent="0.2">
      <c r="B17"/>
      <c r="C17"/>
    </row>
    <row r="18" spans="2:3" ht="18" customHeight="1" x14ac:dyDescent="0.2">
      <c r="B18"/>
      <c r="C18"/>
    </row>
    <row r="19" spans="2:3" ht="18" customHeight="1" x14ac:dyDescent="0.2">
      <c r="B19"/>
      <c r="C19"/>
    </row>
    <row r="20" spans="2:3" ht="18" customHeight="1" x14ac:dyDescent="0.2">
      <c r="B20"/>
      <c r="C20"/>
    </row>
    <row r="21" spans="2:3" ht="18" customHeight="1" x14ac:dyDescent="0.2">
      <c r="B21"/>
      <c r="C21"/>
    </row>
    <row r="22" spans="2:3" x14ac:dyDescent="0.2">
      <c r="B22"/>
      <c r="C22"/>
    </row>
  </sheetData>
  <sheetProtection selectLockedCells="1" selectUnlockedCells="1"/>
  <phoneticPr fontId="9" type="noConversion"/>
  <hyperlinks>
    <hyperlink ref="O12" location="ÍNDICE!A1" display="Voltar ao índice"/>
  </hyperlinks>
  <pageMargins left="0.57013888888888886" right="0.3" top="0.98402777777777772" bottom="0.98402777777777772" header="0.51180555555555551" footer="0.51180555555555551"/>
  <pageSetup paperSize="9" scale="9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2"/>
  <sheetViews>
    <sheetView showGridLines="0" zoomScale="95" zoomScaleNormal="95" workbookViewId="0"/>
  </sheetViews>
  <sheetFormatPr defaultRowHeight="12.75" x14ac:dyDescent="0.2"/>
  <cols>
    <col min="1" max="1" width="2.28515625" customWidth="1"/>
    <col min="2" max="2" width="39.85546875" customWidth="1"/>
    <col min="3" max="3" width="9.85546875" customWidth="1"/>
    <col min="4" max="16" width="12.7109375" customWidth="1"/>
  </cols>
  <sheetData>
    <row r="1" spans="2:25" ht="29.85" customHeight="1" x14ac:dyDescent="0.2">
      <c r="B1" s="3" t="s">
        <v>86</v>
      </c>
      <c r="C1" s="2"/>
    </row>
    <row r="2" spans="2:25" ht="21.95" customHeight="1" x14ac:dyDescent="0.2">
      <c r="B2" s="4" t="s">
        <v>15</v>
      </c>
      <c r="C2" s="5" t="s">
        <v>2</v>
      </c>
      <c r="D2" s="7">
        <v>2010</v>
      </c>
      <c r="E2" s="7">
        <v>2011</v>
      </c>
      <c r="F2" s="7">
        <v>2012</v>
      </c>
      <c r="G2" s="7">
        <v>2013</v>
      </c>
      <c r="H2" s="7">
        <v>2014</v>
      </c>
      <c r="I2" s="7">
        <v>2015</v>
      </c>
      <c r="J2" s="7">
        <v>2016</v>
      </c>
      <c r="K2" s="7">
        <v>2017</v>
      </c>
      <c r="L2" s="7">
        <v>2018</v>
      </c>
      <c r="M2" s="7">
        <v>2019</v>
      </c>
      <c r="N2" s="7">
        <v>2020</v>
      </c>
      <c r="O2" s="7">
        <v>2021</v>
      </c>
      <c r="P2" s="7">
        <v>2022</v>
      </c>
    </row>
    <row r="3" spans="2:25" ht="21.95" customHeight="1" x14ac:dyDescent="0.2">
      <c r="B3" s="82" t="s">
        <v>16</v>
      </c>
      <c r="C3" s="83" t="s">
        <v>51</v>
      </c>
      <c r="D3" s="23">
        <v>18279</v>
      </c>
      <c r="E3" s="23">
        <v>18183</v>
      </c>
      <c r="F3" s="23">
        <v>17523</v>
      </c>
      <c r="G3" s="23">
        <v>17755</v>
      </c>
      <c r="H3" s="23">
        <v>17287</v>
      </c>
      <c r="I3" s="23">
        <v>17621</v>
      </c>
      <c r="J3" s="23">
        <v>17086</v>
      </c>
      <c r="K3" s="23">
        <v>15803</v>
      </c>
      <c r="L3" s="23">
        <v>15733</v>
      </c>
      <c r="M3" s="23">
        <v>16734</v>
      </c>
      <c r="N3" s="23">
        <v>14603.177600000001</v>
      </c>
      <c r="O3" s="23">
        <v>15922.961600000001</v>
      </c>
      <c r="P3" s="23">
        <v>14800.279000000002</v>
      </c>
      <c r="Q3" s="42"/>
      <c r="R3" s="42"/>
      <c r="S3" s="42"/>
      <c r="T3" s="42"/>
      <c r="U3" s="42"/>
      <c r="V3" s="42"/>
      <c r="W3" s="42"/>
      <c r="X3" s="42"/>
      <c r="Y3" s="42"/>
    </row>
    <row r="4" spans="2:25" ht="21.95" customHeight="1" x14ac:dyDescent="0.2">
      <c r="B4" s="94" t="s">
        <v>35</v>
      </c>
      <c r="C4" s="85" t="s">
        <v>51</v>
      </c>
      <c r="D4" s="68">
        <v>53.499000000000009</v>
      </c>
      <c r="E4" s="68">
        <v>32.667000000000002</v>
      </c>
      <c r="F4" s="68">
        <v>36.265500000000003</v>
      </c>
      <c r="G4" s="68">
        <v>45.133000000000003</v>
      </c>
      <c r="H4" s="68">
        <v>39.21669</v>
      </c>
      <c r="I4" s="68">
        <v>32.32329</v>
      </c>
      <c r="J4" s="68">
        <v>25.234000000000002</v>
      </c>
      <c r="K4" s="68">
        <v>30.561900000000001</v>
      </c>
      <c r="L4" s="68">
        <v>25.6965</v>
      </c>
      <c r="M4" s="68">
        <v>14.218360000000001</v>
      </c>
      <c r="N4" s="68">
        <v>12.801500000000001</v>
      </c>
      <c r="O4" s="68"/>
      <c r="P4" s="68"/>
      <c r="Q4" s="41"/>
      <c r="R4" s="41"/>
      <c r="S4" s="41"/>
      <c r="T4" s="41"/>
      <c r="U4" s="41"/>
      <c r="V4" s="41"/>
      <c r="W4" s="41"/>
      <c r="X4" s="41"/>
      <c r="Y4" s="41"/>
    </row>
    <row r="5" spans="2:25" ht="21.95" customHeight="1" x14ac:dyDescent="0.2">
      <c r="B5" s="95" t="s">
        <v>22</v>
      </c>
      <c r="C5" s="93" t="s">
        <v>21</v>
      </c>
      <c r="D5" s="69">
        <f t="shared" ref="D5:N5" si="0">D4/D3*100</f>
        <v>0.29268012473330057</v>
      </c>
      <c r="E5" s="69">
        <f t="shared" si="0"/>
        <v>0.17965682230655008</v>
      </c>
      <c r="F5" s="69">
        <f t="shared" si="0"/>
        <v>0.20695942475603496</v>
      </c>
      <c r="G5" s="69">
        <f t="shared" si="0"/>
        <v>0.25419881723458182</v>
      </c>
      <c r="H5" s="69">
        <f t="shared" si="0"/>
        <v>0.2268565395962284</v>
      </c>
      <c r="I5" s="69">
        <f t="shared" si="0"/>
        <v>0.18343618409851883</v>
      </c>
      <c r="J5" s="69">
        <f t="shared" si="0"/>
        <v>0.14768816574973664</v>
      </c>
      <c r="K5" s="69">
        <f t="shared" si="0"/>
        <v>0.19339302664051131</v>
      </c>
      <c r="L5" s="69">
        <f t="shared" si="0"/>
        <v>0.16332867221763173</v>
      </c>
      <c r="M5" s="69">
        <f t="shared" si="0"/>
        <v>8.4966893749253022E-2</v>
      </c>
      <c r="N5" s="69">
        <f t="shared" si="0"/>
        <v>8.7662427662319187E-2</v>
      </c>
      <c r="O5" s="69"/>
      <c r="P5" s="69"/>
    </row>
    <row r="6" spans="2:25" x14ac:dyDescent="0.2">
      <c r="B6" s="24"/>
    </row>
    <row r="9" spans="2:25" x14ac:dyDescent="0.2">
      <c r="B9" s="30"/>
    </row>
    <row r="12" spans="2:25" x14ac:dyDescent="0.2">
      <c r="O12" s="14" t="s">
        <v>12</v>
      </c>
    </row>
  </sheetData>
  <sheetProtection selectLockedCells="1" selectUnlockedCells="1"/>
  <phoneticPr fontId="9" type="noConversion"/>
  <hyperlinks>
    <hyperlink ref="O12" location="ÍNDICE!A1" display="Voltar ao índice"/>
  </hyperlinks>
  <pageMargins left="0.74803149606299213" right="0.74803149606299213" top="0.98425196850393704" bottom="0.98425196850393704" header="0" footer="0.11811023622047245"/>
  <pageSetup paperSize="9" scale="36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25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32.7109375" style="2" customWidth="1"/>
    <col min="3" max="3" width="10.7109375" style="2" customWidth="1"/>
    <col min="4" max="16" width="12.7109375" style="2" customWidth="1"/>
    <col min="17" max="16384" width="9.140625" style="2"/>
  </cols>
  <sheetData>
    <row r="1" spans="2:31" ht="29.85" customHeight="1" x14ac:dyDescent="0.2">
      <c r="B1" s="3" t="s">
        <v>84</v>
      </c>
      <c r="N1"/>
      <c r="O1"/>
      <c r="P1"/>
      <c r="Q1"/>
      <c r="R1"/>
      <c r="S1"/>
      <c r="T1"/>
      <c r="U1"/>
      <c r="V1"/>
      <c r="W1"/>
      <c r="X1"/>
      <c r="Y1"/>
      <c r="Z1"/>
    </row>
    <row r="2" spans="2:31" ht="23.25" customHeight="1" x14ac:dyDescent="0.2">
      <c r="B2" s="4" t="s">
        <v>15</v>
      </c>
      <c r="C2" s="5" t="s">
        <v>2</v>
      </c>
      <c r="D2" s="7">
        <v>2010</v>
      </c>
      <c r="E2" s="7">
        <v>2011</v>
      </c>
      <c r="F2" s="7">
        <v>2012</v>
      </c>
      <c r="G2" s="7">
        <v>2013</v>
      </c>
      <c r="H2" s="7">
        <v>2014</v>
      </c>
      <c r="I2" s="7">
        <v>2015</v>
      </c>
      <c r="J2" s="7">
        <v>2016</v>
      </c>
      <c r="K2" s="7">
        <v>2017</v>
      </c>
      <c r="L2" s="7">
        <v>2018</v>
      </c>
      <c r="M2" s="7">
        <v>2019</v>
      </c>
      <c r="N2" s="7">
        <v>2020</v>
      </c>
      <c r="O2" s="7">
        <v>2021</v>
      </c>
      <c r="P2" s="7">
        <v>2022</v>
      </c>
      <c r="S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2:31" ht="18" customHeight="1" x14ac:dyDescent="0.2">
      <c r="B3" s="82" t="s">
        <v>23</v>
      </c>
      <c r="C3" s="83" t="s">
        <v>51</v>
      </c>
      <c r="D3" s="23">
        <v>18279</v>
      </c>
      <c r="E3" s="23">
        <v>18183</v>
      </c>
      <c r="F3" s="23">
        <v>17523</v>
      </c>
      <c r="G3" s="23">
        <v>17755</v>
      </c>
      <c r="H3" s="23">
        <v>17287</v>
      </c>
      <c r="I3" s="23">
        <v>17621</v>
      </c>
      <c r="J3" s="23">
        <v>17086</v>
      </c>
      <c r="K3" s="23">
        <v>15803</v>
      </c>
      <c r="L3" s="23">
        <v>15733</v>
      </c>
      <c r="M3" s="23">
        <v>16734</v>
      </c>
      <c r="N3" s="23">
        <v>14603.177600000001</v>
      </c>
      <c r="O3" s="23">
        <v>15922.961600000001</v>
      </c>
      <c r="P3" s="23">
        <v>14800.279000000002</v>
      </c>
      <c r="T3" s="15"/>
      <c r="U3" s="15"/>
      <c r="V3" s="15"/>
      <c r="W3" s="20"/>
      <c r="X3" s="20"/>
      <c r="Y3" s="20"/>
      <c r="Z3" s="20"/>
      <c r="AA3" s="20"/>
      <c r="AB3" s="20"/>
      <c r="AC3" s="22"/>
      <c r="AD3" s="22"/>
      <c r="AE3" s="22"/>
    </row>
    <row r="4" spans="2:31" ht="18" customHeight="1" x14ac:dyDescent="0.2">
      <c r="B4" s="84" t="s">
        <v>24</v>
      </c>
      <c r="C4" s="85" t="s">
        <v>51</v>
      </c>
      <c r="D4" s="21">
        <v>7356.2690000000002</v>
      </c>
      <c r="E4" s="21">
        <v>6871.7469999999994</v>
      </c>
      <c r="F4" s="21">
        <v>5335.9030000000002</v>
      </c>
      <c r="G4" s="21">
        <v>5362.0820000000003</v>
      </c>
      <c r="H4" s="21">
        <v>5800.1210000000001</v>
      </c>
      <c r="I4" s="21">
        <v>5330.7110000000002</v>
      </c>
      <c r="J4" s="21">
        <v>5787.2109999999993</v>
      </c>
      <c r="K4" s="21">
        <v>6597.3519999999999</v>
      </c>
      <c r="L4" s="21">
        <v>7442.8169999999991</v>
      </c>
      <c r="M4" s="21">
        <v>5749.64</v>
      </c>
      <c r="N4" s="21">
        <v>5126.598</v>
      </c>
      <c r="O4" s="21">
        <v>5795.0680000000002</v>
      </c>
      <c r="P4" s="21">
        <v>6930.8209999999999</v>
      </c>
      <c r="T4" s="15"/>
      <c r="U4" s="15"/>
      <c r="V4" s="15"/>
      <c r="W4" s="20"/>
      <c r="X4" s="20"/>
      <c r="Y4" s="20"/>
      <c r="Z4" s="20"/>
      <c r="AA4" s="20"/>
      <c r="AB4" s="20"/>
      <c r="AC4" s="22"/>
      <c r="AD4" s="22"/>
      <c r="AE4" s="22"/>
    </row>
    <row r="5" spans="2:31" ht="18" customHeight="1" x14ac:dyDescent="0.2">
      <c r="B5" s="86" t="s">
        <v>25</v>
      </c>
      <c r="C5" s="87" t="s">
        <v>51</v>
      </c>
      <c r="D5" s="32">
        <v>553.07999999999993</v>
      </c>
      <c r="E5" s="32">
        <v>705.64499999999998</v>
      </c>
      <c r="F5" s="32">
        <v>546.47699999999998</v>
      </c>
      <c r="G5" s="32">
        <v>834.74800000000005</v>
      </c>
      <c r="H5" s="32">
        <v>1025.521</v>
      </c>
      <c r="I5" s="32">
        <v>2029.104</v>
      </c>
      <c r="J5" s="32">
        <v>1318.0829999999999</v>
      </c>
      <c r="K5" s="32">
        <v>574.09400000000005</v>
      </c>
      <c r="L5" s="32">
        <v>1003.2</v>
      </c>
      <c r="M5" s="32">
        <v>798.16199999999992</v>
      </c>
      <c r="N5" s="32">
        <v>1152.6309999999999</v>
      </c>
      <c r="O5" s="32">
        <v>948.1869999999999</v>
      </c>
      <c r="P5" s="32">
        <v>1283.9070000000002</v>
      </c>
      <c r="T5" s="15"/>
      <c r="U5" s="15"/>
      <c r="V5" s="15"/>
      <c r="W5" s="20"/>
      <c r="X5" s="20"/>
      <c r="Y5" s="20"/>
      <c r="Z5" s="20"/>
      <c r="AA5" s="20"/>
      <c r="AB5" s="20"/>
      <c r="AC5" s="20"/>
      <c r="AD5" s="20"/>
      <c r="AE5" s="20"/>
    </row>
    <row r="6" spans="2:31" ht="18" customHeight="1" x14ac:dyDescent="0.2">
      <c r="B6" s="82"/>
      <c r="C6" s="83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2:31" ht="24" customHeight="1" x14ac:dyDescent="0.2">
      <c r="B7" s="88" t="s">
        <v>26</v>
      </c>
      <c r="C7" s="89" t="s">
        <v>21</v>
      </c>
      <c r="D7" s="25">
        <f>(D5/D3)*100</f>
        <v>3.0257672739208923</v>
      </c>
      <c r="E7" s="25">
        <f t="shared" ref="E7" si="0">(E5/E3)*100</f>
        <v>3.8807952483088597</v>
      </c>
      <c r="F7" s="25">
        <f t="shared" ref="F7:G7" si="1">(F5/F3)*100</f>
        <v>3.1186269474405068</v>
      </c>
      <c r="G7" s="25">
        <f t="shared" si="1"/>
        <v>4.701481272880879</v>
      </c>
      <c r="H7" s="25">
        <f t="shared" ref="H7" si="2">(H5/H3)*100</f>
        <v>5.9323248683982177</v>
      </c>
      <c r="I7" s="25">
        <f t="shared" ref="I7:J7" si="3">(I5/I3)*100</f>
        <v>11.515260200896657</v>
      </c>
      <c r="J7" s="25">
        <f t="shared" si="3"/>
        <v>7.7144036052908804</v>
      </c>
      <c r="K7" s="25">
        <f t="shared" ref="K7:L7" si="4">(K5/K3)*100</f>
        <v>3.6328165538188952</v>
      </c>
      <c r="L7" s="25">
        <f t="shared" si="4"/>
        <v>6.3764062797940637</v>
      </c>
      <c r="M7" s="25">
        <f t="shared" ref="M7:N7" si="5">(M5/M3)*100</f>
        <v>4.7697024022947287</v>
      </c>
      <c r="N7" s="25">
        <f t="shared" si="5"/>
        <v>7.8930150106508306</v>
      </c>
      <c r="O7" s="25">
        <f t="shared" ref="O7:P7" si="6">(O5/O3)*100</f>
        <v>5.954840712546841</v>
      </c>
      <c r="P7" s="25">
        <f t="shared" si="6"/>
        <v>8.6748837640155294</v>
      </c>
    </row>
    <row r="8" spans="2:31" ht="24" customHeight="1" x14ac:dyDescent="0.2">
      <c r="B8" s="90" t="s">
        <v>27</v>
      </c>
      <c r="C8" s="91" t="s">
        <v>51</v>
      </c>
      <c r="D8" s="26">
        <f>D3+D4-D5</f>
        <v>25082.188999999998</v>
      </c>
      <c r="E8" s="26">
        <f t="shared" ref="E8" si="7">E3+E4-E5</f>
        <v>24349.101999999999</v>
      </c>
      <c r="F8" s="26">
        <f t="shared" ref="F8:G8" si="8">F3+F4-F5</f>
        <v>22312.425999999999</v>
      </c>
      <c r="G8" s="26">
        <f t="shared" si="8"/>
        <v>22282.334000000003</v>
      </c>
      <c r="H8" s="26">
        <f t="shared" ref="H8" si="9">H3+H4-H5</f>
        <v>22061.599999999999</v>
      </c>
      <c r="I8" s="26">
        <f t="shared" ref="I8:J8" si="10">I3+I4-I5</f>
        <v>20922.607</v>
      </c>
      <c r="J8" s="26">
        <f t="shared" si="10"/>
        <v>21555.128000000001</v>
      </c>
      <c r="K8" s="26">
        <f t="shared" ref="K8:L8" si="11">K3+K4-K5</f>
        <v>21826.257999999998</v>
      </c>
      <c r="L8" s="26">
        <f t="shared" si="11"/>
        <v>22172.616999999998</v>
      </c>
      <c r="M8" s="26">
        <f t="shared" ref="M8:N8" si="12">M3+M4-M5</f>
        <v>21685.477999999999</v>
      </c>
      <c r="N8" s="26">
        <f t="shared" si="12"/>
        <v>18577.1446</v>
      </c>
      <c r="O8" s="26">
        <f t="shared" ref="O8:P8" si="13">O3+O4-O5</f>
        <v>20769.842600000004</v>
      </c>
      <c r="P8" s="26">
        <f t="shared" si="13"/>
        <v>20447.193000000003</v>
      </c>
    </row>
    <row r="9" spans="2:31" ht="24" customHeight="1" x14ac:dyDescent="0.2">
      <c r="B9" s="88" t="s">
        <v>20</v>
      </c>
      <c r="C9" s="89" t="s">
        <v>21</v>
      </c>
      <c r="D9" s="25">
        <f>(D3/D8)*100</f>
        <v>72.876414415025749</v>
      </c>
      <c r="E9" s="25">
        <f t="shared" ref="E9" si="14">(E3/E8)*100</f>
        <v>74.676265268427571</v>
      </c>
      <c r="F9" s="25">
        <f t="shared" ref="F9:G9" si="15">(F3/F8)*100</f>
        <v>78.534714243982251</v>
      </c>
      <c r="G9" s="25">
        <f t="shared" si="15"/>
        <v>79.681957913385546</v>
      </c>
      <c r="H9" s="25">
        <f t="shared" ref="H9" si="16">(H3/H8)*100</f>
        <v>78.357870689342562</v>
      </c>
      <c r="I9" s="25">
        <f t="shared" ref="I9:J9" si="17">(I3/I8)*100</f>
        <v>84.219906247820845</v>
      </c>
      <c r="J9" s="25">
        <f t="shared" si="17"/>
        <v>79.266520709132422</v>
      </c>
      <c r="K9" s="25">
        <f t="shared" ref="K9:L9" si="18">(K3/K8)*100</f>
        <v>72.40361586489081</v>
      </c>
      <c r="L9" s="25">
        <f t="shared" si="18"/>
        <v>70.956892458837856</v>
      </c>
      <c r="M9" s="25">
        <f t="shared" ref="M9:N9" si="19">(M3/M8)*100</f>
        <v>77.166848708615049</v>
      </c>
      <c r="N9" s="25">
        <f t="shared" si="19"/>
        <v>78.608300222844804</v>
      </c>
      <c r="O9" s="25">
        <f t="shared" ref="O9:P9" si="20">(O3/O8)*100</f>
        <v>76.663853003873982</v>
      </c>
      <c r="P9" s="25">
        <f t="shared" si="20"/>
        <v>72.382937843839983</v>
      </c>
    </row>
    <row r="10" spans="2:31" ht="26.1" customHeight="1" x14ac:dyDescent="0.2">
      <c r="B10" s="92" t="s">
        <v>28</v>
      </c>
      <c r="C10" s="93" t="s">
        <v>21</v>
      </c>
      <c r="D10" s="27">
        <f>(D3-D5)/D8*100</f>
        <v>70.671343717248917</v>
      </c>
      <c r="E10" s="27">
        <f t="shared" ref="E10" si="21">(E3-E5)/E8*100</f>
        <v>71.778232314275897</v>
      </c>
      <c r="F10" s="27">
        <f t="shared" ref="F10:G10" si="22">(F3-F5)/F8*100</f>
        <v>76.085509482474038</v>
      </c>
      <c r="G10" s="27">
        <f t="shared" si="22"/>
        <v>75.935725584222908</v>
      </c>
      <c r="H10" s="27">
        <f t="shared" ref="H10" si="23">(H3-H5)/H8*100</f>
        <v>73.709427240091387</v>
      </c>
      <c r="I10" s="27">
        <f t="shared" ref="I10:J10" si="24">(I3-I5)/I8*100</f>
        <v>74.521764902433048</v>
      </c>
      <c r="J10" s="27">
        <f t="shared" si="24"/>
        <v>73.151581377758461</v>
      </c>
      <c r="K10" s="27">
        <f t="shared" ref="K10:L10" si="25">(K3-K5)/K8*100</f>
        <v>69.773325322187617</v>
      </c>
      <c r="L10" s="27">
        <f t="shared" si="25"/>
        <v>66.432392712145798</v>
      </c>
      <c r="M10" s="27">
        <f t="shared" ref="M10:N10" si="26">(M3-M5)/M8*100</f>
        <v>73.486219671985097</v>
      </c>
      <c r="N10" s="27">
        <f t="shared" si="26"/>
        <v>72.403735286638195</v>
      </c>
      <c r="O10" s="27">
        <f t="shared" ref="O10:P10" si="27">(O3-O5)/O8*100</f>
        <v>72.098642673392234</v>
      </c>
      <c r="P10" s="27">
        <f t="shared" si="27"/>
        <v>66.103802120907261</v>
      </c>
    </row>
    <row r="11" spans="2:31" x14ac:dyDescent="0.2">
      <c r="B11" s="63" t="s">
        <v>29</v>
      </c>
    </row>
    <row r="12" spans="2:31" x14ac:dyDescent="0.2">
      <c r="B12" s="63" t="s">
        <v>30</v>
      </c>
    </row>
    <row r="13" spans="2:31" x14ac:dyDescent="0.2">
      <c r="B13" s="63" t="s">
        <v>31</v>
      </c>
      <c r="O13" s="14" t="s">
        <v>12</v>
      </c>
    </row>
    <row r="14" spans="2:31" x14ac:dyDescent="0.2">
      <c r="B14" s="63" t="s">
        <v>32</v>
      </c>
    </row>
    <row r="15" spans="2:31" x14ac:dyDescent="0.2">
      <c r="B15" s="63" t="s">
        <v>33</v>
      </c>
    </row>
    <row r="17" spans="2:3" x14ac:dyDescent="0.2">
      <c r="B17"/>
      <c r="C17"/>
    </row>
    <row r="18" spans="2:3" x14ac:dyDescent="0.2">
      <c r="B18"/>
      <c r="C18"/>
    </row>
    <row r="24" spans="2:3" x14ac:dyDescent="0.2">
      <c r="C24" s="15"/>
    </row>
    <row r="25" spans="2:3" x14ac:dyDescent="0.2">
      <c r="C25" s="15"/>
    </row>
  </sheetData>
  <sheetProtection selectLockedCells="1" selectUnlockedCells="1"/>
  <phoneticPr fontId="9" type="noConversion"/>
  <hyperlinks>
    <hyperlink ref="O13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2" firstPageNumber="0" fitToWidth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2</vt:i4>
      </vt:variant>
    </vt:vector>
  </HeadingPairs>
  <TitlesOfParts>
    <vt:vector size="1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'1'!Área_de_Impressão</vt:lpstr>
      <vt:lpstr>'4'!Área_de_Impressão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2020-06-19T10:39:55Z</cp:lastPrinted>
  <dcterms:created xsi:type="dcterms:W3CDTF">2011-10-13T13:57:47Z</dcterms:created>
  <dcterms:modified xsi:type="dcterms:W3CDTF">2023-10-31T10:21:46Z</dcterms:modified>
</cp:coreProperties>
</file>