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Cereais\"/>
    </mc:Choice>
  </mc:AlternateContent>
  <bookViews>
    <workbookView xWindow="0" yWindow="0" windowWidth="19395" windowHeight="8190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Print_Area" localSheetId="1">'1'!$B$1:$M$73</definedName>
    <definedName name="_xlnm.Print_Area" localSheetId="4">'4'!$B$1:$E$22</definedName>
  </definedNames>
  <calcPr calcId="152511"/>
</workbook>
</file>

<file path=xl/calcChain.xml><?xml version="1.0" encoding="utf-8"?>
<calcChain xmlns="http://schemas.openxmlformats.org/spreadsheetml/2006/main">
  <c r="Q73" i="2" l="1"/>
  <c r="Q72" i="2"/>
  <c r="Q70" i="2"/>
  <c r="Q69" i="2"/>
  <c r="P8" i="9" l="1"/>
  <c r="P9" i="9" s="1"/>
  <c r="P7" i="9"/>
  <c r="Q8" i="3"/>
  <c r="Q5" i="3"/>
  <c r="Q21" i="2"/>
  <c r="Q20" i="2"/>
  <c r="Q18" i="2"/>
  <c r="Q15" i="2"/>
  <c r="Q11" i="2"/>
  <c r="Q10" i="2"/>
  <c r="Q8" i="2"/>
  <c r="Q5" i="2"/>
  <c r="P10" i="9" l="1"/>
  <c r="O8" i="9"/>
  <c r="O9" i="9" s="1"/>
  <c r="O7" i="9"/>
  <c r="O10" i="9" l="1"/>
  <c r="D32" i="4"/>
  <c r="C32" i="4"/>
  <c r="D12" i="4"/>
  <c r="C12" i="4"/>
  <c r="P8" i="3" l="1"/>
  <c r="P5" i="3"/>
  <c r="P73" i="2"/>
  <c r="P72" i="2"/>
  <c r="P70" i="2"/>
  <c r="P69" i="2"/>
  <c r="P21" i="2"/>
  <c r="P20" i="2"/>
  <c r="P18" i="2"/>
  <c r="P15" i="2"/>
  <c r="P11" i="2"/>
  <c r="P10" i="2"/>
  <c r="P8" i="2"/>
  <c r="P5" i="2"/>
  <c r="E69" i="2" l="1"/>
  <c r="N8" i="9"/>
  <c r="N10" i="9" s="1"/>
  <c r="M8" i="9"/>
  <c r="M9" i="9" s="1"/>
  <c r="N7" i="9"/>
  <c r="M7" i="9"/>
  <c r="M10" i="9" l="1"/>
  <c r="N9" i="9"/>
  <c r="O8" i="3" l="1"/>
  <c r="O5" i="3"/>
  <c r="O73" i="2"/>
  <c r="O72" i="2"/>
  <c r="O70" i="2"/>
  <c r="O69" i="2"/>
  <c r="O21" i="2"/>
  <c r="O20" i="2"/>
  <c r="O18" i="2"/>
  <c r="O15" i="2"/>
  <c r="O11" i="2"/>
  <c r="O10" i="2"/>
  <c r="O8" i="2"/>
  <c r="O5" i="2"/>
  <c r="E70" i="2" l="1"/>
  <c r="N8" i="3" l="1"/>
  <c r="N5" i="3"/>
  <c r="N73" i="2"/>
  <c r="N72" i="2"/>
  <c r="N70" i="2"/>
  <c r="N69" i="2"/>
  <c r="N21" i="2"/>
  <c r="N20" i="2"/>
  <c r="N18" i="2"/>
  <c r="N15" i="2"/>
  <c r="N11" i="2"/>
  <c r="N10" i="2"/>
  <c r="N8" i="2"/>
  <c r="N5" i="2"/>
  <c r="M73" i="2" l="1"/>
  <c r="M72" i="2"/>
  <c r="M70" i="2"/>
  <c r="M69" i="2"/>
  <c r="L8" i="9" l="1"/>
  <c r="L9" i="9" s="1"/>
  <c r="L7" i="9"/>
  <c r="M8" i="3"/>
  <c r="M5" i="3"/>
  <c r="M21" i="2"/>
  <c r="M20" i="2"/>
  <c r="M18" i="2"/>
  <c r="M15" i="2"/>
  <c r="M11" i="2"/>
  <c r="M10" i="2"/>
  <c r="M8" i="2"/>
  <c r="M5" i="2"/>
  <c r="L10" i="9" l="1"/>
  <c r="L73" i="2" l="1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70" i="2" l="1"/>
  <c r="L69" i="2"/>
  <c r="K8" i="9" l="1"/>
  <c r="K9" i="9" s="1"/>
  <c r="K7" i="9"/>
  <c r="K10" i="9" l="1"/>
  <c r="L8" i="3" l="1"/>
  <c r="L5" i="3"/>
  <c r="L21" i="2"/>
  <c r="L20" i="2"/>
  <c r="L18" i="2"/>
  <c r="L15" i="2"/>
  <c r="L11" i="2"/>
  <c r="L10" i="2"/>
  <c r="L8" i="2"/>
  <c r="L5" i="2"/>
  <c r="J8" i="9" l="1"/>
  <c r="J10" i="9" s="1"/>
  <c r="I8" i="9"/>
  <c r="I9" i="9" s="1"/>
  <c r="J7" i="9"/>
  <c r="I7" i="9"/>
  <c r="J9" i="9" l="1"/>
  <c r="I10" i="9"/>
  <c r="K8" i="3"/>
  <c r="K5" i="3"/>
  <c r="K70" i="2"/>
  <c r="K69" i="2"/>
  <c r="K21" i="2"/>
  <c r="K20" i="2"/>
  <c r="K18" i="2"/>
  <c r="K15" i="2"/>
  <c r="K11" i="2"/>
  <c r="K10" i="2"/>
  <c r="K8" i="2"/>
  <c r="K5" i="2"/>
  <c r="J70" i="2" l="1"/>
  <c r="J69" i="2"/>
  <c r="J21" i="2"/>
  <c r="J20" i="2"/>
  <c r="J18" i="2"/>
  <c r="J15" i="2"/>
  <c r="J11" i="2"/>
  <c r="J10" i="2"/>
  <c r="J8" i="2"/>
  <c r="J5" i="2"/>
  <c r="J8" i="3"/>
  <c r="J5" i="3"/>
  <c r="H8" i="9" l="1"/>
  <c r="H9" i="9" s="1"/>
  <c r="H7" i="9"/>
  <c r="I70" i="2"/>
  <c r="I69" i="2"/>
  <c r="I8" i="3"/>
  <c r="I5" i="3"/>
  <c r="I21" i="2"/>
  <c r="I20" i="2"/>
  <c r="I18" i="2"/>
  <c r="I15" i="2"/>
  <c r="I11" i="2"/>
  <c r="I10" i="2"/>
  <c r="I8" i="2"/>
  <c r="I5" i="2"/>
  <c r="H10" i="9" l="1"/>
  <c r="H70" i="2" l="1"/>
  <c r="G70" i="2"/>
  <c r="F70" i="2"/>
  <c r="H69" i="2"/>
  <c r="G69" i="2"/>
  <c r="F69" i="2"/>
  <c r="E20" i="2" l="1"/>
  <c r="F20" i="2"/>
  <c r="G20" i="2"/>
  <c r="H20" i="2"/>
  <c r="E21" i="2"/>
  <c r="F21" i="2"/>
  <c r="G21" i="2"/>
  <c r="H21" i="2"/>
  <c r="H12" i="4" l="1"/>
  <c r="G12" i="4"/>
  <c r="H8" i="3"/>
  <c r="H5" i="3"/>
  <c r="H18" i="2"/>
  <c r="H15" i="2"/>
  <c r="H11" i="2"/>
  <c r="H10" i="2"/>
  <c r="H8" i="2"/>
  <c r="H5" i="2"/>
  <c r="G8" i="9"/>
  <c r="G10" i="9" s="1"/>
  <c r="G7" i="9"/>
  <c r="G9" i="9" l="1"/>
  <c r="H32" i="4" l="1"/>
  <c r="G32" i="4"/>
  <c r="F8" i="9" l="1"/>
  <c r="F10" i="9" s="1"/>
  <c r="F7" i="9"/>
  <c r="G8" i="3"/>
  <c r="F8" i="3"/>
  <c r="E8" i="3"/>
  <c r="G5" i="3"/>
  <c r="F5" i="3"/>
  <c r="E5" i="3"/>
  <c r="G11" i="2"/>
  <c r="F11" i="2"/>
  <c r="E11" i="2"/>
  <c r="G10" i="2"/>
  <c r="F10" i="2"/>
  <c r="E10" i="2"/>
  <c r="G18" i="2"/>
  <c r="G15" i="2"/>
  <c r="G8" i="2"/>
  <c r="G5" i="2"/>
  <c r="F18" i="2"/>
  <c r="E18" i="2"/>
  <c r="F15" i="2"/>
  <c r="E15" i="2"/>
  <c r="F8" i="2"/>
  <c r="E8" i="2"/>
  <c r="F5" i="2"/>
  <c r="E5" i="2"/>
  <c r="E8" i="9"/>
  <c r="E10" i="9" s="1"/>
  <c r="D8" i="9"/>
  <c r="D9" i="9" s="1"/>
  <c r="E7" i="9"/>
  <c r="D7" i="9"/>
  <c r="D10" i="9" l="1"/>
  <c r="E9" i="9"/>
  <c r="F9" i="9"/>
</calcChain>
</file>

<file path=xl/sharedStrings.xml><?xml version="1.0" encoding="utf-8"?>
<sst xmlns="http://schemas.openxmlformats.org/spreadsheetml/2006/main" count="250" uniqueCount="125">
  <si>
    <t>1. Comércio Internacional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</si>
  <si>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</si>
  <si>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</si>
  <si>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</si>
  <si>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</si>
  <si>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</si>
  <si>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</si>
  <si>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</si>
  <si>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</si>
  <si>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</si>
  <si>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</si>
  <si>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</si>
  <si>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</si>
  <si>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</si>
  <si>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Rubrica</t>
  </si>
  <si>
    <t>ha</t>
  </si>
  <si>
    <t>%</t>
  </si>
  <si>
    <t>Grau de Auto-Aprovisionamento</t>
  </si>
  <si>
    <t>2010</t>
  </si>
  <si>
    <t>Produto</t>
  </si>
  <si>
    <t>Preço Médio de Importação</t>
  </si>
  <si>
    <t>Angola</t>
  </si>
  <si>
    <t>Cabo Verde</t>
  </si>
  <si>
    <t>TOTAL</t>
  </si>
  <si>
    <t>Consumo Humano</t>
  </si>
  <si>
    <t>Consumo Humano per capita</t>
  </si>
  <si>
    <t>Kg/habitante/ano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</si>
  <si>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</si>
  <si>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</si>
  <si>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</si>
  <si>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</si>
  <si>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</si>
  <si>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</si>
  <si>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</si>
  <si>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</si>
  <si>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</si>
  <si>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</si>
  <si>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</si>
  <si>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2011</t>
  </si>
  <si>
    <t>2009/10</t>
  </si>
  <si>
    <t>2010/11</t>
  </si>
  <si>
    <t>Canadá</t>
  </si>
  <si>
    <t>6. Indicadores de análise do Comércio Internacional</t>
  </si>
  <si>
    <t>Itália</t>
  </si>
  <si>
    <t>São Tomé e Príncipe</t>
  </si>
  <si>
    <t>Outros países</t>
  </si>
  <si>
    <t>2011/12</t>
  </si>
  <si>
    <t xml:space="preserve">Fonte: </t>
  </si>
  <si>
    <t>2. Destinos das Saídas - UE/Países Terceiros</t>
  </si>
  <si>
    <t>3. Origens das Entradas e Destinos das Saídas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</si>
  <si>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</si>
  <si>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</si>
  <si>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Brasil</t>
  </si>
  <si>
    <t>2012</t>
  </si>
  <si>
    <t>5. Balanço de Aprovisionamento INE</t>
  </si>
  <si>
    <t xml:space="preserve">Milho - Comércio Internacional </t>
  </si>
  <si>
    <t>Milho para sementeira</t>
  </si>
  <si>
    <t>Outro Milho</t>
  </si>
  <si>
    <t>Total do Milho</t>
  </si>
  <si>
    <t>Milho - Destinos das Saídas - UE e PT</t>
  </si>
  <si>
    <t>Milho</t>
  </si>
  <si>
    <t>Bulgária</t>
  </si>
  <si>
    <t>Ucrânia</t>
  </si>
  <si>
    <t>Roménia</t>
  </si>
  <si>
    <t xml:space="preserve">Milho - Principais origens das Entradas </t>
  </si>
  <si>
    <t xml:space="preserve">Milho - Principais destinos das Saídas </t>
  </si>
  <si>
    <t>* dados provisórios</t>
  </si>
  <si>
    <t>Milho - Balanço de Aprovisionamento INE</t>
  </si>
  <si>
    <t>n.d.</t>
  </si>
  <si>
    <t>Milho - Indústria</t>
  </si>
  <si>
    <t>Amido de milho</t>
  </si>
  <si>
    <t xml:space="preserve">Sêmeas, farelos e outros resíduos de milho </t>
  </si>
  <si>
    <t>4. Área e Produção e Indústria</t>
  </si>
  <si>
    <t xml:space="preserve">a) produção interna obtida por transformação de matérias primas nacionais. </t>
  </si>
  <si>
    <t>Códigos NC: 1005</t>
  </si>
  <si>
    <t>UE</t>
  </si>
  <si>
    <t>2013</t>
  </si>
  <si>
    <t>2012/13</t>
  </si>
  <si>
    <t>2013/14</t>
  </si>
  <si>
    <t>2014</t>
  </si>
  <si>
    <t>2015</t>
  </si>
  <si>
    <t>2014/15</t>
  </si>
  <si>
    <t>Milho para grão - Regadio</t>
  </si>
  <si>
    <t>Milho para grão - Sequeiro</t>
  </si>
  <si>
    <t>n.d. - não disponível</t>
  </si>
  <si>
    <t>2016</t>
  </si>
  <si>
    <t>2015/16</t>
  </si>
  <si>
    <t>Comércio Internacional - Entradas</t>
  </si>
  <si>
    <t>Comércio Internacional - Saídas</t>
  </si>
  <si>
    <t>Recursos disponíveis</t>
  </si>
  <si>
    <t>Alimentação animal</t>
  </si>
  <si>
    <t xml:space="preserve">Área Total </t>
  </si>
  <si>
    <t xml:space="preserve">Produção Total </t>
  </si>
  <si>
    <t>Argentina</t>
  </si>
  <si>
    <t>Milho para grão - Área e Produção</t>
  </si>
  <si>
    <t>Milho forrageiro - Área e Produção</t>
  </si>
  <si>
    <t>Área</t>
  </si>
  <si>
    <t>2017</t>
  </si>
  <si>
    <t>2016/17</t>
  </si>
  <si>
    <t>2018</t>
  </si>
  <si>
    <t>2017/18</t>
  </si>
  <si>
    <t>Suíça</t>
  </si>
  <si>
    <t>Croácia</t>
  </si>
  <si>
    <t>2018/19</t>
  </si>
  <si>
    <t>Milho grão - Indicadores de análise do Comércio Internacional</t>
  </si>
  <si>
    <t>Hungria</t>
  </si>
  <si>
    <t>Sérvia</t>
  </si>
  <si>
    <t>2019/20</t>
  </si>
  <si>
    <t>Moçambique</t>
  </si>
  <si>
    <t>Rússia, Federação da</t>
  </si>
  <si>
    <t>Índia</t>
  </si>
  <si>
    <t>2020/21</t>
  </si>
  <si>
    <t>2021/22*</t>
  </si>
  <si>
    <r>
      <t xml:space="preserve">Produção utilizável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</si>
  <si>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9"/>
        <color rgb="FF808000"/>
        <rFont val="Arial"/>
        <family val="2"/>
      </rPr>
      <t xml:space="preserve"> </t>
    </r>
    <r>
      <rPr>
        <sz val="10"/>
        <color rgb="FF808000"/>
        <rFont val="Arial"/>
        <family val="2"/>
      </rPr>
      <t>tonelada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</si>
  <si>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</t>
    </r>
  </si>
  <si>
    <r>
      <t>10</t>
    </r>
    <r>
      <rPr>
        <vertAlign val="superscript"/>
        <sz val="10"/>
        <color rgb="FF808000"/>
        <rFont val="Arial"/>
        <family val="2"/>
      </rPr>
      <t xml:space="preserve">3 </t>
    </r>
    <r>
      <rPr>
        <sz val="10"/>
        <color rgb="FF808000"/>
        <rFont val="Arial"/>
        <family val="2"/>
      </rPr>
      <t>tonelada</t>
    </r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</si>
  <si>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</si>
  <si>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</si>
  <si>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Quantidade</t>
    </r>
    <r>
      <rPr>
        <sz val="10"/>
        <color rgb="FF808000"/>
        <rFont val="Arial"/>
        <family val="2"/>
      </rPr>
      <t xml:space="preserve">
(tonelada)</t>
    </r>
  </si>
  <si>
    <t>atualizado em: set/2023</t>
  </si>
  <si>
    <t>Estados Unidos</t>
  </si>
  <si>
    <t>Polónia</t>
  </si>
  <si>
    <t>África do Sul</t>
  </si>
  <si>
    <t>Letónia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</si>
</sst>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rgb="FF222222"/>
      <name val="Arial"/>
      <family val="2"/>
    </font>
    <font>
      <sz val="9"/>
      <color theme="1"/>
      <name val="Calibri"/>
      <family val="2"/>
      <scheme val="minor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9.5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vertAlign val="superscript"/>
      <sz val="10"/>
      <color rgb="FF808000"/>
      <name val="Arial"/>
      <family val="2"/>
    </font>
    <font>
      <sz val="9"/>
      <color rgb="FF808000"/>
      <name val="Arial"/>
      <family val="2"/>
    </font>
    <font>
      <b/>
      <sz val="9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theme="9" tint="0.39991454817346722"/>
      </top>
      <bottom/>
      <diagonal/>
    </border>
    <border>
      <left/>
      <right/>
      <top style="thin">
        <color indexed="47"/>
      </top>
      <bottom style="hair">
        <color theme="9" tint="0.39994506668294322"/>
      </bottom>
      <diagonal/>
    </border>
    <border>
      <left/>
      <right/>
      <top/>
      <bottom style="hair">
        <color theme="9" tint="0.39991454817346722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3" fillId="2" borderId="0" applyNumberFormat="0" applyProtection="0">
      <alignment horizontal="center" vertical="center"/>
    </xf>
    <xf numFmtId="0" fontId="12" fillId="0" borderId="0"/>
    <xf numFmtId="2" fontId="12" fillId="0" borderId="1" applyFill="0" applyProtection="0">
      <alignment vertical="center"/>
    </xf>
  </cellStyleXfs>
  <cellXfs count="133">
    <xf numFmtId="0" fontId="0" fillId="0" borderId="0" xfId="0"/>
    <xf numFmtId="0" fontId="3" fillId="2" borderId="0" xfId="4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2" borderId="0" xfId="4" applyNumberFormat="1" applyFont="1" applyBorder="1" applyProtection="1">
      <alignment horizontal="center" vertical="center"/>
    </xf>
    <xf numFmtId="0" fontId="3" fillId="2" borderId="0" xfId="4" applyNumberFormat="1" applyFont="1" applyBorder="1" applyAlignment="1" applyProtection="1">
      <alignment vertical="center"/>
    </xf>
    <xf numFmtId="0" fontId="3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4" fillId="0" borderId="0" xfId="3" applyNumberFormat="1" applyFill="1" applyBorder="1" applyAlignment="1" applyProtection="1">
      <alignment horizontal="right"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vertical="center"/>
    </xf>
    <xf numFmtId="0" fontId="9" fillId="2" borderId="0" xfId="4" applyNumberFormat="1" applyFont="1" applyBorder="1" applyAlignment="1" applyProtection="1">
      <alignment vertical="center"/>
    </xf>
    <xf numFmtId="3" fontId="0" fillId="0" borderId="0" xfId="0" applyNumberFormat="1"/>
    <xf numFmtId="0" fontId="0" fillId="0" borderId="0" xfId="0" applyFill="1" applyAlignment="1">
      <alignment vertical="center"/>
    </xf>
    <xf numFmtId="0" fontId="3" fillId="2" borderId="0" xfId="4" applyNumberFormat="1" applyAlignment="1" applyProtection="1">
      <alignment vertical="center"/>
    </xf>
    <xf numFmtId="0" fontId="7" fillId="0" borderId="0" xfId="0" quotePrefix="1" applyFont="1" applyAlignment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3" fillId="2" borderId="0" xfId="4" quotePrefix="1" applyNumberFormat="1" applyFont="1" applyBorder="1" applyAlignment="1" applyProtection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2" borderId="0" xfId="4" applyNumberFormat="1" applyFont="1" applyBorder="1" applyProtection="1">
      <alignment horizontal="center" vertical="center"/>
    </xf>
    <xf numFmtId="3" fontId="6" fillId="3" borderId="4" xfId="0" applyNumberFormat="1" applyFon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3" fontId="0" fillId="4" borderId="3" xfId="0" applyNumberFormat="1" applyFill="1" applyBorder="1" applyAlignment="1">
      <alignment vertical="center"/>
    </xf>
    <xf numFmtId="0" fontId="2" fillId="0" borderId="0" xfId="2" applyNumberFormat="1" applyFont="1" applyFill="1" applyBorder="1" applyProtection="1">
      <alignment vertical="center"/>
    </xf>
    <xf numFmtId="3" fontId="0" fillId="0" borderId="3" xfId="0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5" fontId="0" fillId="3" borderId="2" xfId="0" applyNumberFormat="1" applyFill="1" applyBorder="1" applyAlignment="1">
      <alignment horizontal="right" vertical="center"/>
    </xf>
    <xf numFmtId="165" fontId="0" fillId="3" borderId="0" xfId="0" applyNumberFormat="1" applyFill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4" fontId="0" fillId="3" borderId="3" xfId="0" applyNumberForma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10" fillId="0" borderId="0" xfId="4" applyNumberFormat="1" applyFont="1" applyFill="1" applyBorder="1" applyAlignment="1" applyProtection="1">
      <alignment horizontal="right" vertical="center" wrapText="1"/>
    </xf>
    <xf numFmtId="3" fontId="6" fillId="3" borderId="8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5" fillId="5" borderId="6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3" fontId="0" fillId="0" borderId="9" xfId="0" applyNumberFormat="1" applyBorder="1" applyAlignment="1">
      <alignment vertical="center"/>
    </xf>
    <xf numFmtId="3" fontId="0" fillId="5" borderId="0" xfId="0" applyNumberFormat="1" applyFill="1" applyBorder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5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13" fillId="6" borderId="0" xfId="5" applyFont="1" applyFill="1" applyAlignment="1">
      <alignment horizontal="center" vertical="center"/>
    </xf>
    <xf numFmtId="0" fontId="14" fillId="6" borderId="0" xfId="5" applyFont="1" applyFill="1" applyAlignment="1">
      <alignment horizontal="center" vertical="center" wrapText="1"/>
    </xf>
    <xf numFmtId="0" fontId="4" fillId="7" borderId="0" xfId="3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3" fontId="0" fillId="0" borderId="8" xfId="0" applyNumberForma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1" fillId="5" borderId="6" xfId="0" applyNumberFormat="1" applyFont="1" applyFill="1" applyBorder="1" applyAlignment="1">
      <alignment vertical="center"/>
    </xf>
    <xf numFmtId="1" fontId="0" fillId="0" borderId="0" xfId="0" applyNumberFormat="1"/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65" fontId="0" fillId="3" borderId="8" xfId="0" applyNumberFormat="1" applyFill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7" fillId="0" borderId="0" xfId="0" applyFont="1"/>
    <xf numFmtId="0" fontId="16" fillId="0" borderId="0" xfId="0" quotePrefix="1" applyFont="1" applyAlignment="1">
      <alignment vertical="center"/>
    </xf>
    <xf numFmtId="0" fontId="16" fillId="0" borderId="0" xfId="0" quotePrefix="1" applyFont="1" applyAlignment="1">
      <alignment horizontal="center"/>
    </xf>
    <xf numFmtId="0" fontId="17" fillId="0" borderId="2" xfId="0" applyNumberFormat="1" applyFont="1" applyFill="1" applyBorder="1" applyAlignment="1" applyProtection="1">
      <alignment vertical="center"/>
    </xf>
    <xf numFmtId="0" fontId="18" fillId="0" borderId="0" xfId="1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7" fillId="4" borderId="3" xfId="1" applyNumberFormat="1" applyFont="1" applyFill="1" applyBorder="1" applyAlignment="1" applyProtection="1">
      <alignment vertical="center"/>
    </xf>
    <xf numFmtId="0" fontId="18" fillId="4" borderId="3" xfId="1" applyNumberFormat="1" applyFont="1" applyFill="1" applyBorder="1" applyAlignment="1" applyProtection="1">
      <alignment vertical="center"/>
    </xf>
    <xf numFmtId="0" fontId="17" fillId="0" borderId="11" xfId="0" applyNumberFormat="1" applyFont="1" applyFill="1" applyBorder="1" applyAlignment="1" applyProtection="1">
      <alignment vertical="center"/>
    </xf>
    <xf numFmtId="0" fontId="18" fillId="0" borderId="11" xfId="1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vertical="center"/>
    </xf>
    <xf numFmtId="0" fontId="18" fillId="0" borderId="8" xfId="1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Alignment="1" applyProtection="1">
      <alignment horizontal="left" vertical="center"/>
    </xf>
    <xf numFmtId="0" fontId="18" fillId="0" borderId="0" xfId="1" applyNumberFormat="1" applyFont="1" applyFill="1" applyAlignment="1" applyProtection="1">
      <alignment horizontal="center" vertical="center"/>
    </xf>
    <xf numFmtId="0" fontId="19" fillId="3" borderId="0" xfId="0" applyNumberFormat="1" applyFont="1" applyFill="1" applyAlignment="1" applyProtection="1">
      <alignment vertical="center"/>
    </xf>
    <xf numFmtId="0" fontId="18" fillId="3" borderId="0" xfId="1" applyNumberFormat="1" applyFont="1" applyFill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8" fillId="0" borderId="0" xfId="1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Alignment="1" applyProtection="1">
      <alignment vertical="center"/>
    </xf>
    <xf numFmtId="0" fontId="19" fillId="3" borderId="8" xfId="0" applyNumberFormat="1" applyFont="1" applyFill="1" applyBorder="1" applyAlignment="1" applyProtection="1">
      <alignment vertical="center"/>
    </xf>
    <xf numFmtId="0" fontId="18" fillId="3" borderId="8" xfId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vertical="center"/>
    </xf>
    <xf numFmtId="0" fontId="17" fillId="3" borderId="0" xfId="0" applyNumberFormat="1" applyFont="1" applyFill="1" applyAlignment="1" applyProtection="1">
      <alignment vertical="center"/>
    </xf>
    <xf numFmtId="0" fontId="17" fillId="0" borderId="3" xfId="0" applyNumberFormat="1" applyFont="1" applyFill="1" applyBorder="1" applyAlignment="1" applyProtection="1">
      <alignment vertical="center"/>
    </xf>
    <xf numFmtId="0" fontId="18" fillId="0" borderId="3" xfId="1" applyNumberFormat="1" applyFont="1" applyFill="1" applyBorder="1" applyAlignment="1" applyProtection="1">
      <alignment horizontal="center" vertical="center"/>
    </xf>
    <xf numFmtId="0" fontId="17" fillId="3" borderId="2" xfId="0" applyNumberFormat="1" applyFont="1" applyFill="1" applyBorder="1" applyAlignment="1" applyProtection="1">
      <alignment vertical="center"/>
    </xf>
    <xf numFmtId="0" fontId="18" fillId="3" borderId="2" xfId="1" applyNumberFormat="1" applyFont="1" applyFill="1" applyBorder="1" applyAlignment="1" applyProtection="1">
      <alignment horizontal="center" vertical="center"/>
    </xf>
    <xf numFmtId="0" fontId="17" fillId="3" borderId="0" xfId="0" applyNumberFormat="1" applyFont="1" applyFill="1" applyBorder="1" applyAlignment="1" applyProtection="1">
      <alignment vertical="center"/>
    </xf>
    <xf numFmtId="0" fontId="18" fillId="3" borderId="0" xfId="1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vertical="center" wrapText="1"/>
    </xf>
    <xf numFmtId="0" fontId="18" fillId="0" borderId="0" xfId="1" applyNumberFormat="1" applyFont="1" applyFill="1" applyBorder="1" applyProtection="1">
      <alignment vertical="center"/>
    </xf>
    <xf numFmtId="0" fontId="18" fillId="0" borderId="0" xfId="0" applyFont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3" borderId="8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18" fillId="0" borderId="9" xfId="1" applyNumberFormat="1" applyFont="1" applyFill="1" applyBorder="1" applyProtection="1">
      <alignment vertical="center"/>
    </xf>
    <xf numFmtId="0" fontId="18" fillId="0" borderId="0" xfId="1" applyNumberFormat="1" applyFont="1" applyFill="1" applyProtection="1">
      <alignment vertical="center"/>
    </xf>
    <xf numFmtId="0" fontId="18" fillId="3" borderId="4" xfId="0" applyFont="1" applyFill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7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Milho para sementeira - Preço Médio</a:t>
            </a:r>
            <a:r>
              <a:rPr lang="pt-PT" baseline="0"/>
              <a:t> de Importação e de Exportação </a:t>
            </a:r>
            <a:r>
              <a:rPr lang="pt-PT" b="0" baseline="0"/>
              <a:t>(€ / kg)</a:t>
            </a:r>
            <a:endParaRPr lang="pt-PT" b="0"/>
          </a:p>
        </c:rich>
      </c:tx>
      <c:layout>
        <c:manualLayout>
          <c:xMode val="edge"/>
          <c:yMode val="edge"/>
          <c:x val="0.1351308808044786"/>
          <c:y val="1.6102584000721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385934651590323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0.37092464712447876</c:v>
                </c:pt>
                <c:pt idx="1">
                  <c:v>1.0914151803144605</c:v>
                </c:pt>
                <c:pt idx="2">
                  <c:v>2.0619767289617132</c:v>
                </c:pt>
                <c:pt idx="3">
                  <c:v>2.4538533253536419</c:v>
                </c:pt>
                <c:pt idx="4">
                  <c:v>3.0574783285648039</c:v>
                </c:pt>
                <c:pt idx="5">
                  <c:v>3.1356416538963243</c:v>
                </c:pt>
                <c:pt idx="6">
                  <c:v>3.6835706127268448</c:v>
                </c:pt>
                <c:pt idx="7">
                  <c:v>3.8074041717980291</c:v>
                </c:pt>
                <c:pt idx="8">
                  <c:v>3.5139931541664433</c:v>
                </c:pt>
                <c:pt idx="9">
                  <c:v>3.8740102928793387</c:v>
                </c:pt>
                <c:pt idx="10">
                  <c:v>3.6164812132729756</c:v>
                </c:pt>
                <c:pt idx="11">
                  <c:v>3.2481460956414576</c:v>
                </c:pt>
                <c:pt idx="12">
                  <c:v>3.4322316303368825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0">
                  <c:v>0.44203039081312739</c:v>
                </c:pt>
                <c:pt idx="1">
                  <c:v>0.4035013772490183</c:v>
                </c:pt>
                <c:pt idx="2">
                  <c:v>2.0660262808656658</c:v>
                </c:pt>
                <c:pt idx="3">
                  <c:v>0.93951598666769831</c:v>
                </c:pt>
                <c:pt idx="4">
                  <c:v>3.4204709955792554</c:v>
                </c:pt>
                <c:pt idx="5">
                  <c:v>2.8206564877374052</c:v>
                </c:pt>
                <c:pt idx="6">
                  <c:v>3.6461597283269711</c:v>
                </c:pt>
                <c:pt idx="7">
                  <c:v>2.0649754108498271</c:v>
                </c:pt>
                <c:pt idx="8">
                  <c:v>4.1514842141548014</c:v>
                </c:pt>
                <c:pt idx="9">
                  <c:v>1.0030564120376209</c:v>
                </c:pt>
                <c:pt idx="10">
                  <c:v>2.1073137520858958</c:v>
                </c:pt>
                <c:pt idx="11">
                  <c:v>0.66754870194315929</c:v>
                </c:pt>
                <c:pt idx="12">
                  <c:v>1.0451871561356345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925600"/>
        <c:axId val="2008925056"/>
      </c:lineChart>
      <c:catAx>
        <c:axId val="20089256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892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9250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89256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62661747707E-2"/>
          <c:y val="0.89631642983402593"/>
          <c:w val="0.7754327037791604"/>
          <c:h val="6.14880282821790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Outro Milho - Preço Médio</a:t>
            </a:r>
            <a:r>
              <a:rPr lang="pt-PT" baseline="0"/>
              <a:t> de Importação e de Exportação </a:t>
            </a:r>
            <a:r>
              <a:rPr lang="pt-PT" b="0" baseline="0"/>
              <a:t>(€ / kg)</a:t>
            </a:r>
            <a:endParaRPr lang="pt-PT" b="0"/>
          </a:p>
        </c:rich>
      </c:tx>
      <c:layout>
        <c:manualLayout>
          <c:xMode val="edge"/>
          <c:yMode val="edge"/>
          <c:x val="0.1295968682817078"/>
          <c:y val="1.2318076166636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51445874582372E-2"/>
          <c:y val="0.13819095477386933"/>
          <c:w val="0.88959846409907983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</c:formatCode>
                <c:ptCount val="13"/>
                <c:pt idx="0">
                  <c:v>0.16852008016414266</c:v>
                </c:pt>
                <c:pt idx="1">
                  <c:v>0.22335202910039076</c:v>
                </c:pt>
                <c:pt idx="2">
                  <c:v>0.21828113453919273</c:v>
                </c:pt>
                <c:pt idx="3">
                  <c:v>0.21521492631486758</c:v>
                </c:pt>
                <c:pt idx="4">
                  <c:v>0.17263645780009373</c:v>
                </c:pt>
                <c:pt idx="5">
                  <c:v>0.16851182937309411</c:v>
                </c:pt>
                <c:pt idx="6">
                  <c:v>0.16315341934094407</c:v>
                </c:pt>
                <c:pt idx="7">
                  <c:v>0.16224140034718271</c:v>
                </c:pt>
                <c:pt idx="8">
                  <c:v>0.16338599841251999</c:v>
                </c:pt>
                <c:pt idx="9">
                  <c:v>0.16406028991271898</c:v>
                </c:pt>
                <c:pt idx="10">
                  <c:v>0.16506592223611399</c:v>
                </c:pt>
                <c:pt idx="11">
                  <c:v>0.19882636298793524</c:v>
                </c:pt>
                <c:pt idx="12">
                  <c:v>0.30340925080469683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</c:formatCode>
                <c:ptCount val="13"/>
                <c:pt idx="0">
                  <c:v>0.19116191764529644</c:v>
                </c:pt>
                <c:pt idx="1">
                  <c:v>0.25148627871876134</c:v>
                </c:pt>
                <c:pt idx="2">
                  <c:v>0.22437355398609171</c:v>
                </c:pt>
                <c:pt idx="3">
                  <c:v>0.21808874289310737</c:v>
                </c:pt>
                <c:pt idx="4">
                  <c:v>0.18323748221388186</c:v>
                </c:pt>
                <c:pt idx="5">
                  <c:v>0.19148001968935877</c:v>
                </c:pt>
                <c:pt idx="6">
                  <c:v>0.17991425963152474</c:v>
                </c:pt>
                <c:pt idx="7">
                  <c:v>0.17285230170807361</c:v>
                </c:pt>
                <c:pt idx="8">
                  <c:v>0.19769089956845765</c:v>
                </c:pt>
                <c:pt idx="9">
                  <c:v>0.20388721393559472</c:v>
                </c:pt>
                <c:pt idx="10">
                  <c:v>0.18552004561615973</c:v>
                </c:pt>
                <c:pt idx="11">
                  <c:v>0.23178443278242181</c:v>
                </c:pt>
                <c:pt idx="12">
                  <c:v>0.31834303514134976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926144"/>
        <c:axId val="2008926688"/>
      </c:lineChart>
      <c:catAx>
        <c:axId val="20089261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892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92668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89261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62661747707E-2"/>
          <c:y val="0.89631642983402593"/>
          <c:w val="0.7754327037791604"/>
          <c:h val="6.14880282821790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effectLst/>
              </a:rPr>
              <a:t>Milho - Destinos de Saída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2162121942549389"/>
          <c:y val="2.1919269895184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7815173211912"/>
          <c:y val="0.13052191132836399"/>
          <c:w val="0.84939952247523931"/>
          <c:h val="0.71835425117314877"/>
        </c:manualLayout>
      </c:layout>
      <c:lineChart>
        <c:grouping val="standard"/>
        <c:varyColors val="0"/>
        <c:ser>
          <c:idx val="1"/>
          <c:order val="0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208.73500000000001</c:v>
                </c:pt>
                <c:pt idx="1">
                  <c:v>186.35900000000001</c:v>
                </c:pt>
                <c:pt idx="2">
                  <c:v>259.70800000000003</c:v>
                </c:pt>
                <c:pt idx="3">
                  <c:v>2311.7950000000001</c:v>
                </c:pt>
                <c:pt idx="4">
                  <c:v>262.24</c:v>
                </c:pt>
                <c:pt idx="5">
                  <c:v>203.089</c:v>
                </c:pt>
                <c:pt idx="6">
                  <c:v>2013.213</c:v>
                </c:pt>
                <c:pt idx="7">
                  <c:v>1529.796</c:v>
                </c:pt>
                <c:pt idx="8">
                  <c:v>392.017</c:v>
                </c:pt>
                <c:pt idx="9">
                  <c:v>648.15800000000002</c:v>
                </c:pt>
                <c:pt idx="10">
                  <c:v>229.84200000000001</c:v>
                </c:pt>
                <c:pt idx="11">
                  <c:v>1189.674</c:v>
                </c:pt>
                <c:pt idx="12">
                  <c:v>2587.6509999999998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26981.375</c:v>
                </c:pt>
                <c:pt idx="1">
                  <c:v>33916.019999999997</c:v>
                </c:pt>
                <c:pt idx="2">
                  <c:v>30462.154999999999</c:v>
                </c:pt>
                <c:pt idx="3">
                  <c:v>23856.312999999998</c:v>
                </c:pt>
                <c:pt idx="4">
                  <c:v>112462.705</c:v>
                </c:pt>
                <c:pt idx="5">
                  <c:v>36534.777999999998</c:v>
                </c:pt>
                <c:pt idx="6">
                  <c:v>39392.016000000003</c:v>
                </c:pt>
                <c:pt idx="7">
                  <c:v>76929.028000000006</c:v>
                </c:pt>
                <c:pt idx="8">
                  <c:v>245469.12599999999</c:v>
                </c:pt>
                <c:pt idx="9">
                  <c:v>136660.785</c:v>
                </c:pt>
                <c:pt idx="10">
                  <c:v>137482.60999999999</c:v>
                </c:pt>
                <c:pt idx="11">
                  <c:v>84746.59</c:v>
                </c:pt>
                <c:pt idx="12">
                  <c:v>222763.17499999999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929408"/>
        <c:axId val="2008923424"/>
      </c:lineChart>
      <c:catAx>
        <c:axId val="2008929408"/>
        <c:scaling>
          <c:orientation val="minMax"/>
        </c:scaling>
        <c:delete val="0"/>
        <c:axPos val="b"/>
        <c:numFmt formatCode="0" sourceLinked="0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89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92342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892940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41211829040850412"/>
          <c:y val="0.89631619576964638"/>
          <c:w val="0.25683841467868462"/>
          <c:h val="7.088672739436985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Milho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6391173964508252"/>
          <c:y val="1.67197887417833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703794278317257"/>
          <c:w val="0.82683291873111164"/>
          <c:h val="0.68698194408575031"/>
        </c:manualLayout>
      </c:layout>
      <c:lineChart>
        <c:grouping val="standard"/>
        <c:varyColors val="0"/>
        <c:ser>
          <c:idx val="1"/>
          <c:order val="1"/>
          <c:tx>
            <c:v>Produção</c:v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'4'!$D$8:$P$8</c:f>
              <c:numCache>
                <c:formatCode>#,##0</c:formatCode>
                <c:ptCount val="13"/>
                <c:pt idx="0">
                  <c:v>626222</c:v>
                </c:pt>
                <c:pt idx="1">
                  <c:v>810267</c:v>
                </c:pt>
                <c:pt idx="2">
                  <c:v>848666</c:v>
                </c:pt>
                <c:pt idx="3">
                  <c:v>929538</c:v>
                </c:pt>
                <c:pt idx="4">
                  <c:v>896995</c:v>
                </c:pt>
                <c:pt idx="5">
                  <c:v>827544</c:v>
                </c:pt>
                <c:pt idx="6">
                  <c:v>710634</c:v>
                </c:pt>
                <c:pt idx="7">
                  <c:v>745123</c:v>
                </c:pt>
                <c:pt idx="8">
                  <c:v>713860</c:v>
                </c:pt>
                <c:pt idx="9">
                  <c:v>755126</c:v>
                </c:pt>
                <c:pt idx="10">
                  <c:v>682085</c:v>
                </c:pt>
                <c:pt idx="11">
                  <c:v>752492</c:v>
                </c:pt>
                <c:pt idx="12">
                  <c:v>717991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923968"/>
        <c:axId val="2008924512"/>
      </c:lineChart>
      <c:lineChart>
        <c:grouping val="standard"/>
        <c:varyColors val="0"/>
        <c:ser>
          <c:idx val="0"/>
          <c:order val="0"/>
          <c:tx>
            <c:v>Área</c:v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'4'!$D$5:$P$5</c:f>
              <c:numCache>
                <c:formatCode>#,##0</c:formatCode>
                <c:ptCount val="13"/>
                <c:pt idx="0">
                  <c:v>90371</c:v>
                </c:pt>
                <c:pt idx="1">
                  <c:v>99983</c:v>
                </c:pt>
                <c:pt idx="2">
                  <c:v>102197</c:v>
                </c:pt>
                <c:pt idx="3">
                  <c:v>111792</c:v>
                </c:pt>
                <c:pt idx="4">
                  <c:v>107642</c:v>
                </c:pt>
                <c:pt idx="5">
                  <c:v>97911</c:v>
                </c:pt>
                <c:pt idx="6">
                  <c:v>88614</c:v>
                </c:pt>
                <c:pt idx="7">
                  <c:v>86520</c:v>
                </c:pt>
                <c:pt idx="8">
                  <c:v>83356</c:v>
                </c:pt>
                <c:pt idx="9">
                  <c:v>77019</c:v>
                </c:pt>
                <c:pt idx="10">
                  <c:v>72988</c:v>
                </c:pt>
                <c:pt idx="11">
                  <c:v>74469</c:v>
                </c:pt>
                <c:pt idx="12">
                  <c:v>74639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927232"/>
        <c:axId val="2008928864"/>
      </c:lineChart>
      <c:catAx>
        <c:axId val="20089239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892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924512"/>
        <c:scaling>
          <c:orientation val="minMax"/>
          <c:max val="10000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008923968"/>
        <c:crosses val="autoZero"/>
        <c:crossBetween val="between"/>
        <c:majorUnit val="200000"/>
      </c:valAx>
      <c:catAx>
        <c:axId val="200892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8928864"/>
        <c:crosses val="autoZero"/>
        <c:auto val="1"/>
        <c:lblAlgn val="ctr"/>
        <c:lblOffset val="100"/>
        <c:noMultiLvlLbl val="0"/>
      </c:catAx>
      <c:valAx>
        <c:axId val="2008928864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2008927232"/>
        <c:crosses val="max"/>
        <c:crossBetween val="between"/>
        <c:majorUnit val="2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35603489199249"/>
          <c:y val="0.91896698523604337"/>
          <c:w val="0.69710978518245015"/>
          <c:h val="5.8882283397387318E-2"/>
        </c:manualLayout>
      </c:layout>
      <c:overlay val="0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Milho</a:t>
            </a:r>
            <a:r>
              <a:rPr lang="pt-PT" baseline="0"/>
              <a:t> - Produção, Importação, Exportação e Consumo Aparente 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3518498659124922"/>
          <c:y val="1.2237507019324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'6'!$D$4:$P$4</c:f>
              <c:numCache>
                <c:formatCode>#,##0</c:formatCode>
                <c:ptCount val="13"/>
                <c:pt idx="0">
                  <c:v>1444615.648</c:v>
                </c:pt>
                <c:pt idx="1">
                  <c:v>1610127.503</c:v>
                </c:pt>
                <c:pt idx="2">
                  <c:v>1678209.9570000002</c:v>
                </c:pt>
                <c:pt idx="3">
                  <c:v>1642772.0929999999</c:v>
                </c:pt>
                <c:pt idx="4">
                  <c:v>1777065.78</c:v>
                </c:pt>
                <c:pt idx="5">
                  <c:v>1793806.6529999999</c:v>
                </c:pt>
                <c:pt idx="6">
                  <c:v>1931473.6340000001</c:v>
                </c:pt>
                <c:pt idx="7">
                  <c:v>2132302.9039999996</c:v>
                </c:pt>
                <c:pt idx="8">
                  <c:v>2705449.9750000001</c:v>
                </c:pt>
                <c:pt idx="9">
                  <c:v>2133585.446</c:v>
                </c:pt>
                <c:pt idx="10">
                  <c:v>1899505.666</c:v>
                </c:pt>
                <c:pt idx="11">
                  <c:v>2080273.672</c:v>
                </c:pt>
                <c:pt idx="12">
                  <c:v>2281948.5979999998</c:v>
                </c:pt>
              </c:numCache>
            </c:numRef>
          </c:val>
        </c:ser>
        <c:ser>
          <c:idx val="2"/>
          <c:order val="1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#,##0</c:formatCode>
                <c:ptCount val="13"/>
                <c:pt idx="0">
                  <c:v>27190.11</c:v>
                </c:pt>
                <c:pt idx="1">
                  <c:v>34102.379000000001</c:v>
                </c:pt>
                <c:pt idx="2">
                  <c:v>30721.863000000001</c:v>
                </c:pt>
                <c:pt idx="3">
                  <c:v>26168.108</c:v>
                </c:pt>
                <c:pt idx="4">
                  <c:v>112724.94500000001</c:v>
                </c:pt>
                <c:pt idx="5">
                  <c:v>36737.866999999998</c:v>
                </c:pt>
                <c:pt idx="6">
                  <c:v>41405.228999999999</c:v>
                </c:pt>
                <c:pt idx="7">
                  <c:v>78458.823999999993</c:v>
                </c:pt>
                <c:pt idx="8">
                  <c:v>245861.14299999998</c:v>
                </c:pt>
                <c:pt idx="9">
                  <c:v>137308.943</c:v>
                </c:pt>
                <c:pt idx="10">
                  <c:v>137712.45200000002</c:v>
                </c:pt>
                <c:pt idx="11">
                  <c:v>85936.263999999996</c:v>
                </c:pt>
                <c:pt idx="12">
                  <c:v>225350.826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922336"/>
        <c:axId val="2008922880"/>
      </c:barChart>
      <c:lineChart>
        <c:grouping val="standard"/>
        <c:varyColors val="0"/>
        <c:ser>
          <c:idx val="3"/>
          <c:order val="2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 cmpd="sng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val>
            <c:numRef>
              <c:f>'6'!$D$3:$P$3</c:f>
              <c:numCache>
                <c:formatCode>#,##0</c:formatCode>
                <c:ptCount val="13"/>
                <c:pt idx="0">
                  <c:v>626222</c:v>
                </c:pt>
                <c:pt idx="1">
                  <c:v>810267</c:v>
                </c:pt>
                <c:pt idx="2">
                  <c:v>848666</c:v>
                </c:pt>
                <c:pt idx="3">
                  <c:v>929538</c:v>
                </c:pt>
                <c:pt idx="4">
                  <c:v>896995</c:v>
                </c:pt>
                <c:pt idx="5">
                  <c:v>827544</c:v>
                </c:pt>
                <c:pt idx="6">
                  <c:v>710634</c:v>
                </c:pt>
                <c:pt idx="7">
                  <c:v>745123</c:v>
                </c:pt>
                <c:pt idx="8">
                  <c:v>713860</c:v>
                </c:pt>
                <c:pt idx="9">
                  <c:v>755126</c:v>
                </c:pt>
                <c:pt idx="10">
                  <c:v>682085</c:v>
                </c:pt>
                <c:pt idx="11">
                  <c:v>752492</c:v>
                </c:pt>
                <c:pt idx="12">
                  <c:v>717991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val>
            <c:numRef>
              <c:f>'6'!$D$8:$P$8</c:f>
              <c:numCache>
                <c:formatCode>#,##0</c:formatCode>
                <c:ptCount val="13"/>
                <c:pt idx="0">
                  <c:v>2043647.5379999999</c:v>
                </c:pt>
                <c:pt idx="1">
                  <c:v>2386292.1239999998</c:v>
                </c:pt>
                <c:pt idx="2">
                  <c:v>2496154.0940000005</c:v>
                </c:pt>
                <c:pt idx="3">
                  <c:v>2546141.9849999999</c:v>
                </c:pt>
                <c:pt idx="4">
                  <c:v>2561335.8350000004</c:v>
                </c:pt>
                <c:pt idx="5">
                  <c:v>2584612.7859999998</c:v>
                </c:pt>
                <c:pt idx="6">
                  <c:v>2600702.4050000003</c:v>
                </c:pt>
                <c:pt idx="7">
                  <c:v>2798967.0799999996</c:v>
                </c:pt>
                <c:pt idx="8">
                  <c:v>3173448.8319999999</c:v>
                </c:pt>
                <c:pt idx="9">
                  <c:v>2751402.503</c:v>
                </c:pt>
                <c:pt idx="10">
                  <c:v>2443878.2140000002</c:v>
                </c:pt>
                <c:pt idx="11">
                  <c:v>2746829.4080000003</c:v>
                </c:pt>
                <c:pt idx="12">
                  <c:v>2774588.7719999999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922336"/>
        <c:axId val="2008922880"/>
      </c:lineChart>
      <c:catAx>
        <c:axId val="20089223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0892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9228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08922336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2941973802570452E-2"/>
          <c:y val="0.89801931974997973"/>
          <c:w val="0.7986499574877084"/>
          <c:h val="6.037939701981698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Milho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64639357028"/>
          <c:y val="1.6406195467013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489285189891647"/>
          <c:w val="0.86536456704844966"/>
          <c:h val="0.64821993453893834"/>
        </c:manualLayout>
      </c:layout>
      <c:lineChart>
        <c:grouping val="standard"/>
        <c:varyColors val="0"/>
        <c:ser>
          <c:idx val="1"/>
          <c:order val="0"/>
          <c:tx>
            <c:strRef>
              <c:f>'6'!$B$9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'6'!$D$9:$P$9</c:f>
              <c:numCache>
                <c:formatCode>#\ ##0.0</c:formatCode>
                <c:ptCount val="13"/>
                <c:pt idx="0">
                  <c:v>30.64236803831875</c:v>
                </c:pt>
                <c:pt idx="1">
                  <c:v>33.955063248576522</c:v>
                </c:pt>
                <c:pt idx="2">
                  <c:v>33.998942695081865</c:v>
                </c:pt>
                <c:pt idx="3">
                  <c:v>36.507704812856304</c:v>
                </c:pt>
                <c:pt idx="4">
                  <c:v>35.020593072676853</c:v>
                </c:pt>
                <c:pt idx="5">
                  <c:v>32.018103620106444</c:v>
                </c:pt>
                <c:pt idx="6">
                  <c:v>27.324694999080446</c:v>
                </c:pt>
                <c:pt idx="7">
                  <c:v>26.621356332636825</c:v>
                </c:pt>
                <c:pt idx="8">
                  <c:v>22.49476950129694</c:v>
                </c:pt>
                <c:pt idx="9">
                  <c:v>27.445130226371685</c:v>
                </c:pt>
                <c:pt idx="10">
                  <c:v>27.909942324155434</c:v>
                </c:pt>
                <c:pt idx="11">
                  <c:v>27.394930235143306</c:v>
                </c:pt>
                <c:pt idx="12">
                  <c:v>25.87738432612673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'6'!$B$10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'6'!$D$10:$P$10</c:f>
              <c:numCache>
                <c:formatCode>#\ ##0.0</c:formatCode>
                <c:ptCount val="13"/>
                <c:pt idx="0">
                  <c:v>29.311898400359095</c:v>
                </c:pt>
                <c:pt idx="1">
                  <c:v>32.525968350386265</c:v>
                </c:pt>
                <c:pt idx="2">
                  <c:v>32.768174808041309</c:v>
                </c:pt>
                <c:pt idx="3">
                  <c:v>35.479949559843575</c:v>
                </c:pt>
                <c:pt idx="4">
                  <c:v>30.619571408135936</c:v>
                </c:pt>
                <c:pt idx="5">
                  <c:v>30.596696622547782</c:v>
                </c:pt>
                <c:pt idx="6">
                  <c:v>25.732616300633595</c:v>
                </c:pt>
                <c:pt idx="7">
                  <c:v>23.818221399016956</c:v>
                </c:pt>
                <c:pt idx="8">
                  <c:v>14.747326387646639</c:v>
                </c:pt>
                <c:pt idx="9">
                  <c:v>22.454622917815961</c:v>
                </c:pt>
                <c:pt idx="10">
                  <c:v>22.274945816919498</c:v>
                </c:pt>
                <c:pt idx="11">
                  <c:v>24.266368128238707</c:v>
                </c:pt>
                <c:pt idx="12">
                  <c:v>17.755430245069846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0088432"/>
        <c:axId val="2010093328"/>
      </c:lineChart>
      <c:catAx>
        <c:axId val="201008843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1009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00933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1008843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pt/imgres?imgurl=http://aprendaplantar.com/wp-content/uploads/2015/05/Plantando-Milho.jpg&amp;imgrefurl=http://aprendaplantar.com/cereais/como-plantar-milho/&amp;h=434&amp;w=650&amp;tbnid=KDk9TsFrTOOZ_M:&amp;docid=gySXZv1a-mMSeM&amp;hl=pt-PT&amp;ei=KPc4Vq_9Ocmpa6LepMAJ&amp;tbm=isch&amp;ved=0CDAQMygAMABqFQoTCK-x8srr9MgCFcnUGgodIi8Jm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gpp.pt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406978</xdr:colOff>
      <xdr:row>7</xdr:row>
      <xdr:rowOff>60612</xdr:rowOff>
    </xdr:from>
    <xdr:to>
      <xdr:col>0</xdr:col>
      <xdr:colOff>2393484</xdr:colOff>
      <xdr:row>8</xdr:row>
      <xdr:rowOff>138545</xdr:rowOff>
    </xdr:to>
    <xdr:pic>
      <xdr:nvPicPr>
        <xdr:cNvPr id="5129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78" y="2182089"/>
          <a:ext cx="1986506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76201</xdr:rowOff>
    </xdr:to>
    <xdr:sp macro="" textlink="">
      <xdr:nvSpPr>
        <xdr:cNvPr id="1025" name="AutoShape 1" descr="Resultado de imagem para milho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76201</xdr:rowOff>
    </xdr:to>
    <xdr:sp macro="" textlink="">
      <xdr:nvSpPr>
        <xdr:cNvPr id="1026" name="AutoShape 2" descr="Resultado de imagem para milho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76201</xdr:rowOff>
    </xdr:to>
    <xdr:sp macro="" textlink="">
      <xdr:nvSpPr>
        <xdr:cNvPr id="1028" name="AutoShape 4" descr="Resultado de imagem para milho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6690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129886</xdr:colOff>
      <xdr:row>2</xdr:row>
      <xdr:rowOff>10489</xdr:rowOff>
    </xdr:from>
    <xdr:to>
      <xdr:col>0</xdr:col>
      <xdr:colOff>2486973</xdr:colOff>
      <xdr:row>7</xdr:row>
      <xdr:rowOff>95249</xdr:rowOff>
    </xdr:to>
    <xdr:pic>
      <xdr:nvPicPr>
        <xdr:cNvPr id="9" name="irc_mi" descr="http://aprendaplantar.com/wp-content/uploads/2015/05/Plantando-Milh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616625"/>
          <a:ext cx="2357087" cy="16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112568</xdr:rowOff>
    </xdr:from>
    <xdr:to>
      <xdr:col>0</xdr:col>
      <xdr:colOff>2478993</xdr:colOff>
      <xdr:row>1</xdr:row>
      <xdr:rowOff>120423</xdr:rowOff>
    </xdr:to>
    <xdr:pic>
      <xdr:nvPicPr>
        <xdr:cNvPr id="10" name="Imagem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50" y="112568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743452</xdr:colOff>
      <xdr:row>25</xdr:row>
      <xdr:rowOff>70162</xdr:rowOff>
    </xdr:from>
    <xdr:to>
      <xdr:col>7</xdr:col>
      <xdr:colOff>763504</xdr:colOff>
      <xdr:row>45</xdr:row>
      <xdr:rowOff>98737</xdr:rowOff>
    </xdr:to>
    <xdr:graphicFrame macro="">
      <xdr:nvGraphicFramePr>
        <xdr:cNvPr id="10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566987</xdr:colOff>
      <xdr:row>25</xdr:row>
      <xdr:rowOff>12127</xdr:rowOff>
    </xdr:from>
    <xdr:to>
      <xdr:col>16</xdr:col>
      <xdr:colOff>190500</xdr:colOff>
      <xdr:row>45</xdr:row>
      <xdr:rowOff>129427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384009</xdr:colOff>
      <xdr:row>11</xdr:row>
      <xdr:rowOff>9522</xdr:rowOff>
    </xdr:from>
    <xdr:to>
      <xdr:col>12</xdr:col>
      <xdr:colOff>584534</xdr:colOff>
      <xdr:row>31</xdr:row>
      <xdr:rowOff>143376</xdr:rowOff>
    </xdr:to>
    <xdr:graphicFrame macro="">
      <xdr:nvGraphicFramePr>
        <xdr:cNvPr id="205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311459</xdr:colOff>
      <xdr:row>14</xdr:row>
      <xdr:rowOff>99219</xdr:rowOff>
    </xdr:from>
    <xdr:to>
      <xdr:col>11</xdr:col>
      <xdr:colOff>208360</xdr:colOff>
      <xdr:row>34</xdr:row>
      <xdr:rowOff>75925</xdr:rowOff>
    </xdr:to>
    <xdr:graphicFrame macro="">
      <xdr:nvGraphicFramePr>
        <xdr:cNvPr id="307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716379</xdr:colOff>
      <xdr:row>16</xdr:row>
      <xdr:rowOff>31582</xdr:rowOff>
    </xdr:from>
    <xdr:to>
      <xdr:col>6</xdr:col>
      <xdr:colOff>806616</xdr:colOff>
      <xdr:row>38</xdr:row>
      <xdr:rowOff>30080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332873</xdr:colOff>
      <xdr:row>15</xdr:row>
      <xdr:rowOff>91740</xdr:rowOff>
    </xdr:from>
    <xdr:to>
      <xdr:col>14</xdr:col>
      <xdr:colOff>804111</xdr:colOff>
      <xdr:row>38</xdr:row>
      <xdr:rowOff>11530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8.7109375" style="2" customWidth="1"/>
    <col min="2" max="2" width="44.7109375" style="2" customWidth="1"/>
    <col min="3" max="16384" width="9.140625" style="2"/>
  </cols>
  <sheetData>
    <row r="1" spans="1:2" ht="24" customHeight="1" x14ac:dyDescent="0.2">
      <c r="B1" s="54" t="s">
        <v>60</v>
      </c>
    </row>
    <row r="2" spans="1:2" ht="24" customHeight="1" x14ac:dyDescent="0.2">
      <c r="A2" s="77" t="s">
        <v>120</v>
      </c>
      <c r="B2" s="55" t="s">
        <v>74</v>
      </c>
    </row>
    <row r="3" spans="1:2" ht="24" customHeight="1" x14ac:dyDescent="0.2">
      <c r="A3" s="76"/>
      <c r="B3" s="56" t="s">
        <v>0</v>
      </c>
    </row>
    <row r="4" spans="1:2" ht="24" customHeight="1" x14ac:dyDescent="0.2">
      <c r="B4" s="56" t="s">
        <v>48</v>
      </c>
    </row>
    <row r="5" spans="1:2" ht="24" customHeight="1" x14ac:dyDescent="0.2">
      <c r="B5" s="56" t="s">
        <v>49</v>
      </c>
    </row>
    <row r="6" spans="1:2" ht="24" customHeight="1" x14ac:dyDescent="0.2">
      <c r="B6" s="56" t="s">
        <v>72</v>
      </c>
    </row>
    <row r="7" spans="1:2" ht="24" customHeight="1" x14ac:dyDescent="0.2">
      <c r="B7" s="56" t="s">
        <v>54</v>
      </c>
    </row>
    <row r="8" spans="1:2" ht="24" customHeight="1" x14ac:dyDescent="0.2">
      <c r="A8" s="73" t="s">
        <v>47</v>
      </c>
      <c r="B8" s="56" t="s">
        <v>42</v>
      </c>
    </row>
    <row r="9" spans="1:2" ht="24.75" customHeight="1" x14ac:dyDescent="0.2"/>
    <row r="13" spans="1:2" ht="18" x14ac:dyDescent="0.2">
      <c r="A13" s="57"/>
      <c r="B13" s="57"/>
    </row>
    <row r="16" spans="1:2" ht="18" x14ac:dyDescent="0.25">
      <c r="A16" s="61"/>
      <c r="B16" s="61"/>
    </row>
    <row r="18" spans="1:1" x14ac:dyDescent="0.2">
      <c r="A18"/>
    </row>
    <row r="19" spans="1:1" x14ac:dyDescent="0.2">
      <c r="A19"/>
    </row>
    <row r="20" spans="1:1" x14ac:dyDescent="0.2">
      <c r="A20"/>
    </row>
    <row r="21" spans="1:1" x14ac:dyDescent="0.2">
      <c r="A21"/>
    </row>
    <row r="22" spans="1:1" x14ac:dyDescent="0.2">
      <c r="A22"/>
    </row>
    <row r="23" spans="1:1" x14ac:dyDescent="0.2">
      <c r="A23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  <row r="28" spans="1:1" x14ac:dyDescent="0.2">
      <c r="A28"/>
    </row>
    <row r="29" spans="1:1" x14ac:dyDescent="0.2">
      <c r="A29"/>
    </row>
    <row r="30" spans="1:1" x14ac:dyDescent="0.2">
      <c r="A30"/>
    </row>
    <row r="31" spans="1:1" x14ac:dyDescent="0.2">
      <c r="A31"/>
    </row>
    <row r="32" spans="1:1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</sheetData>
  <sheetProtection selectLockedCells="1" selectUnlockedCells="1"/>
  <phoneticPr fontId="8" type="noConversion"/>
  <hyperlinks>
    <hyperlink ref="B3" location="1!A1" display="1. Comércio Internacional"/>
    <hyperlink ref="B6" location="4!A1" display="4. Área e Produção"/>
    <hyperlink ref="B8" location="'6'!A1" display="7. Indicadores de análise do Comércio Internacional"/>
    <hyperlink ref="B7" location="'5'!A1" display="5. Balanços de Aprovisionamento"/>
    <hyperlink ref="B4" location="2!A1" display="2. Destinos das Saídas - UE/PT"/>
    <hyperlink ref="B5" location="3!A1" display="3. Principais Destinos das Saídas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1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20.7109375" style="2" customWidth="1"/>
    <col min="3" max="3" width="13.7109375" style="2" customWidth="1"/>
    <col min="4" max="4" width="8.7109375" style="2" customWidth="1"/>
    <col min="5" max="17" width="12.7109375" style="2" customWidth="1"/>
    <col min="18" max="18" width="7.28515625" style="2" customWidth="1"/>
    <col min="19" max="19" width="4.5703125" style="2" customWidth="1"/>
    <col min="20" max="20" width="9.5703125" style="2" bestFit="1" customWidth="1"/>
    <col min="21" max="16384" width="9.140625" style="2"/>
  </cols>
  <sheetData>
    <row r="1" spans="2:23" ht="29.85" customHeight="1" x14ac:dyDescent="0.2">
      <c r="B1" s="25" t="s">
        <v>55</v>
      </c>
      <c r="F1" s="12"/>
    </row>
    <row r="2" spans="2:23" ht="21" customHeight="1" x14ac:dyDescent="0.2">
      <c r="B2" s="3" t="s">
        <v>19</v>
      </c>
      <c r="C2" s="3" t="s">
        <v>1</v>
      </c>
      <c r="D2" s="22" t="s">
        <v>2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5.95" customHeight="1" x14ac:dyDescent="0.2">
      <c r="B3" s="122" t="s">
        <v>56</v>
      </c>
      <c r="C3" s="124" t="s">
        <v>117</v>
      </c>
      <c r="D3" s="106" t="s">
        <v>3</v>
      </c>
      <c r="E3" s="7">
        <v>58361.94</v>
      </c>
      <c r="F3" s="7">
        <v>17285.663</v>
      </c>
      <c r="G3" s="7">
        <v>6866.3029999999999</v>
      </c>
      <c r="H3" s="7">
        <v>7590.9369999999999</v>
      </c>
      <c r="I3" s="7">
        <v>6430.3540000000003</v>
      </c>
      <c r="J3" s="7">
        <v>5262.8450000000003</v>
      </c>
      <c r="K3" s="7">
        <v>6219.6719999999996</v>
      </c>
      <c r="L3" s="7">
        <v>5196.8</v>
      </c>
      <c r="M3" s="7">
        <v>4837.6869999999999</v>
      </c>
      <c r="N3" s="7">
        <v>5353.6040000000003</v>
      </c>
      <c r="O3" s="7">
        <v>5191.5110000000004</v>
      </c>
      <c r="P3" s="7">
        <v>5602.9049999999997</v>
      </c>
      <c r="Q3" s="7">
        <v>7630.8829999999998</v>
      </c>
      <c r="R3"/>
    </row>
    <row r="4" spans="2:23" ht="15.75" customHeight="1" x14ac:dyDescent="0.2">
      <c r="B4" s="122"/>
      <c r="C4" s="124"/>
      <c r="D4" s="107" t="s">
        <v>4</v>
      </c>
      <c r="E4" s="7">
        <v>4279.8459999999995</v>
      </c>
      <c r="F4" s="7">
        <v>6398.625</v>
      </c>
      <c r="G4" s="7">
        <v>620.14700000000005</v>
      </c>
      <c r="H4" s="7">
        <v>2662.4059999999999</v>
      </c>
      <c r="I4" s="7">
        <v>641.74699999999996</v>
      </c>
      <c r="J4" s="7">
        <v>939.85</v>
      </c>
      <c r="K4" s="7">
        <v>996.49199999999996</v>
      </c>
      <c r="L4" s="7">
        <v>1568.578</v>
      </c>
      <c r="M4" s="7">
        <v>530.88699999999994</v>
      </c>
      <c r="N4" s="7">
        <v>4122.808</v>
      </c>
      <c r="O4" s="7">
        <v>1139.798</v>
      </c>
      <c r="P4" s="7">
        <v>5692.8940000000002</v>
      </c>
      <c r="Q4" s="7">
        <v>4354.7330000000002</v>
      </c>
      <c r="R4" s="15"/>
      <c r="S4" s="13"/>
      <c r="T4" s="13"/>
      <c r="U4" s="13"/>
      <c r="V4" s="13"/>
      <c r="W4" s="13"/>
    </row>
    <row r="5" spans="2:23" ht="15.95" customHeight="1" x14ac:dyDescent="0.2">
      <c r="B5" s="122"/>
      <c r="C5" s="124"/>
      <c r="D5" s="108" t="s">
        <v>5</v>
      </c>
      <c r="E5" s="8">
        <f>E4-E3</f>
        <v>-54082.094000000005</v>
      </c>
      <c r="F5" s="8">
        <f t="shared" ref="F5" si="0">F4-F3</f>
        <v>-10887.038</v>
      </c>
      <c r="G5" s="8">
        <f t="shared" ref="G5:L5" si="1">G4-G3</f>
        <v>-6246.1559999999999</v>
      </c>
      <c r="H5" s="8">
        <f t="shared" si="1"/>
        <v>-4928.5309999999999</v>
      </c>
      <c r="I5" s="8">
        <f t="shared" si="1"/>
        <v>-5788.607</v>
      </c>
      <c r="J5" s="8">
        <f t="shared" si="1"/>
        <v>-4322.9949999999999</v>
      </c>
      <c r="K5" s="8">
        <f t="shared" si="1"/>
        <v>-5223.1799999999994</v>
      </c>
      <c r="L5" s="8">
        <f t="shared" si="1"/>
        <v>-3628.2220000000002</v>
      </c>
      <c r="M5" s="8">
        <f t="shared" ref="M5:N5" si="2">M4-M3</f>
        <v>-4306.8</v>
      </c>
      <c r="N5" s="8">
        <f t="shared" si="2"/>
        <v>-1230.7960000000003</v>
      </c>
      <c r="O5" s="8">
        <f t="shared" ref="O5:P5" si="3">O4-O3</f>
        <v>-4051.7130000000006</v>
      </c>
      <c r="P5" s="8">
        <f t="shared" si="3"/>
        <v>89.989000000000487</v>
      </c>
      <c r="Q5" s="8">
        <f t="shared" ref="Q5" si="4">Q4-Q3</f>
        <v>-3276.1499999999996</v>
      </c>
      <c r="R5" s="65"/>
      <c r="S5" s="65"/>
      <c r="U5" s="13"/>
      <c r="V5" s="13"/>
      <c r="W5" s="13"/>
    </row>
    <row r="6" spans="2:23" ht="15.95" customHeight="1" x14ac:dyDescent="0.2">
      <c r="B6" s="122"/>
      <c r="C6" s="124" t="s">
        <v>118</v>
      </c>
      <c r="D6" s="106" t="s">
        <v>3</v>
      </c>
      <c r="E6" s="7">
        <v>21647.882000000001</v>
      </c>
      <c r="F6" s="7">
        <v>18865.834999999999</v>
      </c>
      <c r="G6" s="7">
        <v>14158.156999999999</v>
      </c>
      <c r="H6" s="7">
        <v>18627.045999999998</v>
      </c>
      <c r="I6" s="7">
        <v>19660.668000000001</v>
      </c>
      <c r="J6" s="7">
        <v>16502.396000000001</v>
      </c>
      <c r="K6" s="7">
        <v>22910.600999999999</v>
      </c>
      <c r="L6" s="7">
        <v>19786.317999999999</v>
      </c>
      <c r="M6" s="7">
        <v>16999.598999999998</v>
      </c>
      <c r="N6" s="7">
        <v>20739.917000000001</v>
      </c>
      <c r="O6" s="7">
        <v>18775.002</v>
      </c>
      <c r="P6" s="7">
        <v>18199.054</v>
      </c>
      <c r="Q6" s="7">
        <v>26190.957999999999</v>
      </c>
      <c r="R6" s="15"/>
      <c r="S6" s="13"/>
      <c r="T6" s="13"/>
      <c r="U6" s="13"/>
      <c r="V6" s="13"/>
      <c r="W6" s="13"/>
    </row>
    <row r="7" spans="2:23" ht="15.95" customHeight="1" x14ac:dyDescent="0.2">
      <c r="B7" s="122"/>
      <c r="C7" s="124"/>
      <c r="D7" s="107" t="s">
        <v>4</v>
      </c>
      <c r="E7" s="7">
        <v>1891.8219999999999</v>
      </c>
      <c r="F7" s="7">
        <v>2581.8539999999998</v>
      </c>
      <c r="G7" s="7">
        <v>1281.24</v>
      </c>
      <c r="H7" s="7">
        <v>2501.373</v>
      </c>
      <c r="I7" s="7">
        <v>2195.0770000000002</v>
      </c>
      <c r="J7" s="7">
        <v>2650.9940000000001</v>
      </c>
      <c r="K7" s="7">
        <v>3633.3690000000001</v>
      </c>
      <c r="L7" s="7">
        <v>3239.0749999999998</v>
      </c>
      <c r="M7" s="7">
        <v>2203.9690000000001</v>
      </c>
      <c r="N7" s="7">
        <v>4135.4089999999997</v>
      </c>
      <c r="O7" s="7">
        <v>2401.9119999999998</v>
      </c>
      <c r="P7" s="7">
        <v>3800.2840000000001</v>
      </c>
      <c r="Q7" s="7">
        <v>4551.5110000000004</v>
      </c>
      <c r="R7" s="65"/>
      <c r="S7" s="65"/>
      <c r="V7" s="13"/>
      <c r="W7" s="13"/>
    </row>
    <row r="8" spans="2:23" ht="15.95" customHeight="1" x14ac:dyDescent="0.2">
      <c r="B8" s="123"/>
      <c r="C8" s="125"/>
      <c r="D8" s="109" t="s">
        <v>5</v>
      </c>
      <c r="E8" s="42">
        <f>E7-E6</f>
        <v>-19756.060000000001</v>
      </c>
      <c r="F8" s="42">
        <f t="shared" ref="F8" si="5">F7-F6</f>
        <v>-16283.981</v>
      </c>
      <c r="G8" s="42">
        <f t="shared" ref="G8:L8" si="6">G7-G6</f>
        <v>-12876.916999999999</v>
      </c>
      <c r="H8" s="42">
        <f t="shared" si="6"/>
        <v>-16125.672999999999</v>
      </c>
      <c r="I8" s="42">
        <f t="shared" si="6"/>
        <v>-17465.591</v>
      </c>
      <c r="J8" s="42">
        <f t="shared" si="6"/>
        <v>-13851.402</v>
      </c>
      <c r="K8" s="42">
        <f t="shared" si="6"/>
        <v>-19277.232</v>
      </c>
      <c r="L8" s="42">
        <f t="shared" si="6"/>
        <v>-16547.242999999999</v>
      </c>
      <c r="M8" s="42">
        <f t="shared" ref="M8:N8" si="7">M7-M6</f>
        <v>-14795.629999999997</v>
      </c>
      <c r="N8" s="42">
        <f t="shared" si="7"/>
        <v>-16604.508000000002</v>
      </c>
      <c r="O8" s="42">
        <f t="shared" ref="O8:P8" si="8">O7-O6</f>
        <v>-16373.09</v>
      </c>
      <c r="P8" s="42">
        <f t="shared" si="8"/>
        <v>-14398.77</v>
      </c>
      <c r="Q8" s="42">
        <f t="shared" ref="Q8" si="9">Q7-Q6</f>
        <v>-21639.447</v>
      </c>
      <c r="R8" s="15"/>
      <c r="S8" s="13"/>
      <c r="T8" s="13"/>
      <c r="U8" s="13"/>
      <c r="V8" s="13"/>
      <c r="W8" s="13"/>
    </row>
    <row r="9" spans="2:23" ht="8.1" customHeight="1" x14ac:dyDescent="0.2">
      <c r="B9" s="110"/>
      <c r="C9" s="110"/>
      <c r="D9" s="110"/>
      <c r="R9" s="15"/>
      <c r="S9" s="13"/>
      <c r="T9" s="13"/>
      <c r="U9" s="13"/>
      <c r="V9" s="13"/>
      <c r="W9" s="13"/>
    </row>
    <row r="10" spans="2:23" ht="15.95" customHeight="1" x14ac:dyDescent="0.2">
      <c r="B10" s="111" t="s">
        <v>20</v>
      </c>
      <c r="C10" s="112"/>
      <c r="D10" s="113" t="s">
        <v>6</v>
      </c>
      <c r="E10" s="24">
        <f t="shared" ref="E10:G10" si="10">E6/E3</f>
        <v>0.37092464712447876</v>
      </c>
      <c r="F10" s="24">
        <f t="shared" si="10"/>
        <v>1.0914151803144605</v>
      </c>
      <c r="G10" s="24">
        <f t="shared" si="10"/>
        <v>2.0619767289617132</v>
      </c>
      <c r="H10" s="24">
        <f t="shared" ref="H10:I10" si="11">H6/H3</f>
        <v>2.4538533253536419</v>
      </c>
      <c r="I10" s="24">
        <f t="shared" si="11"/>
        <v>3.0574783285648039</v>
      </c>
      <c r="J10" s="24">
        <f t="shared" ref="J10:K10" si="12">J6/J3</f>
        <v>3.1356416538963243</v>
      </c>
      <c r="K10" s="24">
        <f t="shared" si="12"/>
        <v>3.6835706127268448</v>
      </c>
      <c r="L10" s="24">
        <f t="shared" ref="L10:M10" si="13">L6/L3</f>
        <v>3.8074041717980291</v>
      </c>
      <c r="M10" s="24">
        <f t="shared" si="13"/>
        <v>3.5139931541664433</v>
      </c>
      <c r="N10" s="24">
        <f t="shared" ref="N10:O10" si="14">N6/N3</f>
        <v>3.8740102928793387</v>
      </c>
      <c r="O10" s="24">
        <f t="shared" si="14"/>
        <v>3.6164812132729756</v>
      </c>
      <c r="P10" s="24">
        <f t="shared" ref="P10:Q10" si="15">P6/P3</f>
        <v>3.2481460956414576</v>
      </c>
      <c r="Q10" s="24">
        <f t="shared" si="15"/>
        <v>3.4322316303368825</v>
      </c>
      <c r="R10" s="65"/>
      <c r="U10" s="13"/>
      <c r="V10" s="13"/>
      <c r="W10" s="13"/>
    </row>
    <row r="11" spans="2:23" ht="15.95" customHeight="1" x14ac:dyDescent="0.2">
      <c r="B11" s="114" t="s">
        <v>7</v>
      </c>
      <c r="C11" s="115"/>
      <c r="D11" s="116" t="s">
        <v>6</v>
      </c>
      <c r="E11" s="38">
        <f t="shared" ref="E11:G11" si="16">E7/E4</f>
        <v>0.44203039081312739</v>
      </c>
      <c r="F11" s="38">
        <f t="shared" si="16"/>
        <v>0.4035013772490183</v>
      </c>
      <c r="G11" s="38">
        <f t="shared" si="16"/>
        <v>2.0660262808656658</v>
      </c>
      <c r="H11" s="38">
        <f t="shared" ref="H11:I11" si="17">H7/H4</f>
        <v>0.93951598666769831</v>
      </c>
      <c r="I11" s="38">
        <f t="shared" si="17"/>
        <v>3.4204709955792554</v>
      </c>
      <c r="J11" s="38">
        <f t="shared" ref="J11:K11" si="18">J7/J4</f>
        <v>2.8206564877374052</v>
      </c>
      <c r="K11" s="38">
        <f t="shared" si="18"/>
        <v>3.6461597283269711</v>
      </c>
      <c r="L11" s="38">
        <f t="shared" ref="L11:M11" si="19">L7/L4</f>
        <v>2.0649754108498271</v>
      </c>
      <c r="M11" s="38">
        <f t="shared" si="19"/>
        <v>4.1514842141548014</v>
      </c>
      <c r="N11" s="38">
        <f t="shared" ref="N11:O11" si="20">N7/N4</f>
        <v>1.0030564120376209</v>
      </c>
      <c r="O11" s="38">
        <f t="shared" si="20"/>
        <v>2.1073137520858958</v>
      </c>
      <c r="P11" s="38">
        <f t="shared" ref="P11:Q11" si="21">P7/P4</f>
        <v>0.66754870194315929</v>
      </c>
      <c r="Q11" s="38">
        <f t="shared" si="21"/>
        <v>1.0451871561356345</v>
      </c>
      <c r="R11" s="15"/>
      <c r="S11" s="13"/>
      <c r="T11" s="13"/>
      <c r="U11" s="13"/>
      <c r="V11" s="13"/>
      <c r="W11" s="13"/>
    </row>
    <row r="12" spans="2:23" ht="12" customHeight="1" x14ac:dyDescent="0.2">
      <c r="B12" s="117"/>
      <c r="C12" s="117"/>
      <c r="D12" s="118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5"/>
      <c r="S12" s="13"/>
      <c r="T12" s="13"/>
      <c r="U12" s="13"/>
      <c r="V12" s="13"/>
      <c r="W12" s="13"/>
    </row>
    <row r="13" spans="2:23" ht="15.95" customHeight="1" x14ac:dyDescent="0.2">
      <c r="B13" s="122" t="s">
        <v>57</v>
      </c>
      <c r="C13" s="126" t="s">
        <v>119</v>
      </c>
      <c r="D13" s="119" t="s">
        <v>3</v>
      </c>
      <c r="E13" s="48">
        <v>1386253.7080000001</v>
      </c>
      <c r="F13" s="48">
        <v>1592841.84</v>
      </c>
      <c r="G13" s="48">
        <v>1671343.6540000001</v>
      </c>
      <c r="H13" s="48">
        <v>1635181.156</v>
      </c>
      <c r="I13" s="48">
        <v>1770635.426</v>
      </c>
      <c r="J13" s="48">
        <v>1788543.808</v>
      </c>
      <c r="K13" s="48">
        <v>1925253.9620000001</v>
      </c>
      <c r="L13" s="48">
        <v>2127106.1039999998</v>
      </c>
      <c r="M13" s="48">
        <v>2700612.2880000002</v>
      </c>
      <c r="N13" s="48">
        <v>2128231.8420000002</v>
      </c>
      <c r="O13" s="48">
        <v>1894314.155</v>
      </c>
      <c r="P13" s="48">
        <v>2074670.767</v>
      </c>
      <c r="Q13" s="48">
        <v>2274317.7149999999</v>
      </c>
      <c r="R13" s="65"/>
      <c r="S13" s="65"/>
      <c r="V13" s="13"/>
      <c r="W13" s="13"/>
    </row>
    <row r="14" spans="2:23" ht="15.95" customHeight="1" x14ac:dyDescent="0.2">
      <c r="B14" s="122"/>
      <c r="C14" s="127"/>
      <c r="D14" s="107" t="s">
        <v>4</v>
      </c>
      <c r="E14" s="7">
        <v>22910.263999999999</v>
      </c>
      <c r="F14" s="7">
        <v>27703.754000000001</v>
      </c>
      <c r="G14" s="7">
        <v>30101.716</v>
      </c>
      <c r="H14" s="7">
        <v>23505.702000000001</v>
      </c>
      <c r="I14" s="7">
        <v>112083.198</v>
      </c>
      <c r="J14" s="7">
        <v>35798.017</v>
      </c>
      <c r="K14" s="7">
        <v>40408.737000000001</v>
      </c>
      <c r="L14" s="7">
        <v>76890.245999999999</v>
      </c>
      <c r="M14" s="7">
        <v>245330.25599999999</v>
      </c>
      <c r="N14" s="7">
        <v>133186.13500000001</v>
      </c>
      <c r="O14" s="7">
        <v>136572.65400000001</v>
      </c>
      <c r="P14" s="7">
        <v>80243.37</v>
      </c>
      <c r="Q14" s="7">
        <v>220996.09299999999</v>
      </c>
      <c r="R14" s="65"/>
      <c r="S14" s="65"/>
    </row>
    <row r="15" spans="2:23" ht="15.95" customHeight="1" x14ac:dyDescent="0.2">
      <c r="B15" s="122"/>
      <c r="C15" s="128"/>
      <c r="D15" s="108" t="s">
        <v>5</v>
      </c>
      <c r="E15" s="8">
        <f>E14-E13</f>
        <v>-1363343.4440000001</v>
      </c>
      <c r="F15" s="8">
        <f t="shared" ref="F15" si="22">F14-F13</f>
        <v>-1565138.0860000001</v>
      </c>
      <c r="G15" s="8">
        <f t="shared" ref="G15:L15" si="23">G14-G13</f>
        <v>-1641241.9380000001</v>
      </c>
      <c r="H15" s="8">
        <f t="shared" si="23"/>
        <v>-1611675.4539999999</v>
      </c>
      <c r="I15" s="8">
        <f t="shared" si="23"/>
        <v>-1658552.2279999999</v>
      </c>
      <c r="J15" s="8">
        <f t="shared" si="23"/>
        <v>-1752745.791</v>
      </c>
      <c r="K15" s="8">
        <f t="shared" si="23"/>
        <v>-1884845.2250000001</v>
      </c>
      <c r="L15" s="8">
        <f t="shared" si="23"/>
        <v>-2050215.8579999998</v>
      </c>
      <c r="M15" s="8">
        <f t="shared" ref="M15:N15" si="24">M14-M13</f>
        <v>-2455282.0320000001</v>
      </c>
      <c r="N15" s="8">
        <f t="shared" si="24"/>
        <v>-1995045.7070000002</v>
      </c>
      <c r="O15" s="8">
        <f t="shared" ref="O15:P15" si="25">O14-O13</f>
        <v>-1757741.5009999999</v>
      </c>
      <c r="P15" s="8">
        <f t="shared" si="25"/>
        <v>-1994427.3969999999</v>
      </c>
      <c r="Q15" s="8">
        <f t="shared" ref="Q15" si="26">Q14-Q13</f>
        <v>-2053321.622</v>
      </c>
      <c r="R15" s="65"/>
      <c r="S15" s="65"/>
    </row>
    <row r="16" spans="2:23" ht="15.95" customHeight="1" x14ac:dyDescent="0.2">
      <c r="B16" s="122"/>
      <c r="C16" s="126" t="s">
        <v>118</v>
      </c>
      <c r="D16" s="106" t="s">
        <v>3</v>
      </c>
      <c r="E16" s="7">
        <v>233611.58600000001</v>
      </c>
      <c r="F16" s="7">
        <v>355764.45699999999</v>
      </c>
      <c r="G16" s="7">
        <v>364822.78899999999</v>
      </c>
      <c r="H16" s="7">
        <v>351915.39199999999</v>
      </c>
      <c r="I16" s="7">
        <v>305676.228</v>
      </c>
      <c r="J16" s="7">
        <v>301390.78899999999</v>
      </c>
      <c r="K16" s="7">
        <v>314111.76699999999</v>
      </c>
      <c r="L16" s="7">
        <v>345104.67300000001</v>
      </c>
      <c r="M16" s="7">
        <v>441242.23499999999</v>
      </c>
      <c r="N16" s="7">
        <v>349158.33299999998</v>
      </c>
      <c r="O16" s="7">
        <v>312686.71299999999</v>
      </c>
      <c r="P16" s="7">
        <v>412499.24300000002</v>
      </c>
      <c r="Q16" s="7">
        <v>690049.03399999999</v>
      </c>
      <c r="R16" s="65"/>
      <c r="S16" s="65"/>
    </row>
    <row r="17" spans="2:19" ht="15.95" customHeight="1" x14ac:dyDescent="0.2">
      <c r="B17" s="122"/>
      <c r="C17" s="127"/>
      <c r="D17" s="107" t="s">
        <v>4</v>
      </c>
      <c r="E17" s="7">
        <v>4379.57</v>
      </c>
      <c r="F17" s="7">
        <v>6967.1139999999996</v>
      </c>
      <c r="G17" s="7">
        <v>6754.0290000000005</v>
      </c>
      <c r="H17" s="7">
        <v>5126.3289999999997</v>
      </c>
      <c r="I17" s="7">
        <v>20537.843000000001</v>
      </c>
      <c r="J17" s="7">
        <v>6854.6049999999996</v>
      </c>
      <c r="K17" s="7">
        <v>7270.1080000000002</v>
      </c>
      <c r="L17" s="7">
        <v>13290.656000000001</v>
      </c>
      <c r="M17" s="7">
        <v>48499.559000000001</v>
      </c>
      <c r="N17" s="7">
        <v>27154.95</v>
      </c>
      <c r="O17" s="7">
        <v>25336.965</v>
      </c>
      <c r="P17" s="7">
        <v>18599.164000000001</v>
      </c>
      <c r="Q17" s="7">
        <v>70352.566999999995</v>
      </c>
      <c r="R17" s="65"/>
      <c r="S17" s="65"/>
    </row>
    <row r="18" spans="2:19" ht="15.95" customHeight="1" x14ac:dyDescent="0.2">
      <c r="B18" s="123"/>
      <c r="C18" s="125"/>
      <c r="D18" s="109" t="s">
        <v>5</v>
      </c>
      <c r="E18" s="42">
        <f>E17-E16</f>
        <v>-229232.016</v>
      </c>
      <c r="F18" s="42">
        <f t="shared" ref="F18" si="27">F17-F16</f>
        <v>-348797.34299999999</v>
      </c>
      <c r="G18" s="42">
        <f t="shared" ref="G18:L18" si="28">G17-G16</f>
        <v>-358068.76</v>
      </c>
      <c r="H18" s="42">
        <f t="shared" si="28"/>
        <v>-346789.06299999997</v>
      </c>
      <c r="I18" s="42">
        <f t="shared" si="28"/>
        <v>-285138.38500000001</v>
      </c>
      <c r="J18" s="42">
        <f t="shared" si="28"/>
        <v>-294536.18400000001</v>
      </c>
      <c r="K18" s="42">
        <f t="shared" si="28"/>
        <v>-306841.65899999999</v>
      </c>
      <c r="L18" s="42">
        <f t="shared" si="28"/>
        <v>-331814.01699999999</v>
      </c>
      <c r="M18" s="42">
        <f t="shared" ref="M18:N18" si="29">M17-M16</f>
        <v>-392742.67599999998</v>
      </c>
      <c r="N18" s="42">
        <f t="shared" si="29"/>
        <v>-322003.38299999997</v>
      </c>
      <c r="O18" s="42">
        <f t="shared" ref="O18:P18" si="30">O17-O16</f>
        <v>-287349.74799999996</v>
      </c>
      <c r="P18" s="42">
        <f t="shared" si="30"/>
        <v>-393900.07900000003</v>
      </c>
      <c r="Q18" s="42">
        <f t="shared" ref="Q18" si="31">Q17-Q16</f>
        <v>-619696.46699999995</v>
      </c>
      <c r="R18" s="65"/>
      <c r="S18" s="65"/>
    </row>
    <row r="19" spans="2:19" ht="8.1" customHeight="1" x14ac:dyDescent="0.2">
      <c r="B19" s="117"/>
      <c r="C19" s="117"/>
      <c r="D19" s="117"/>
      <c r="E19"/>
      <c r="F19"/>
      <c r="G19"/>
      <c r="H19"/>
      <c r="I19"/>
      <c r="J19"/>
      <c r="K19"/>
      <c r="L19"/>
      <c r="M19"/>
      <c r="N19"/>
      <c r="O19"/>
      <c r="P19"/>
      <c r="Q19"/>
      <c r="R19" s="65"/>
      <c r="S19" s="65"/>
    </row>
    <row r="20" spans="2:19" ht="15.95" customHeight="1" x14ac:dyDescent="0.2">
      <c r="B20" s="111" t="s">
        <v>20</v>
      </c>
      <c r="C20" s="112"/>
      <c r="D20" s="113" t="s">
        <v>6</v>
      </c>
      <c r="E20" s="24">
        <f>E16/E13</f>
        <v>0.16852008016414266</v>
      </c>
      <c r="F20" s="24">
        <f t="shared" ref="F20:F21" si="32">F16/F13</f>
        <v>0.22335202910039076</v>
      </c>
      <c r="G20" s="24">
        <f t="shared" ref="G20:I21" si="33">G16/G13</f>
        <v>0.21828113453919273</v>
      </c>
      <c r="H20" s="24">
        <f t="shared" si="33"/>
        <v>0.21521492631486758</v>
      </c>
      <c r="I20" s="24">
        <f t="shared" si="33"/>
        <v>0.17263645780009373</v>
      </c>
      <c r="J20" s="24">
        <f t="shared" ref="J20:K20" si="34">J16/J13</f>
        <v>0.16851182937309411</v>
      </c>
      <c r="K20" s="24">
        <f t="shared" si="34"/>
        <v>0.16315341934094407</v>
      </c>
      <c r="L20" s="24">
        <f t="shared" ref="L20:M20" si="35">L16/L13</f>
        <v>0.16224140034718271</v>
      </c>
      <c r="M20" s="24">
        <f t="shared" si="35"/>
        <v>0.16338599841251999</v>
      </c>
      <c r="N20" s="24">
        <f t="shared" ref="N20:O20" si="36">N16/N13</f>
        <v>0.16406028991271898</v>
      </c>
      <c r="O20" s="24">
        <f t="shared" si="36"/>
        <v>0.16506592223611399</v>
      </c>
      <c r="P20" s="24">
        <f t="shared" ref="P20:Q20" si="37">P16/P13</f>
        <v>0.19882636298793524</v>
      </c>
      <c r="Q20" s="24">
        <f t="shared" si="37"/>
        <v>0.30340925080469683</v>
      </c>
      <c r="R20" s="65"/>
      <c r="S20" s="65"/>
    </row>
    <row r="21" spans="2:19" ht="15.95" customHeight="1" x14ac:dyDescent="0.2">
      <c r="B21" s="114" t="s">
        <v>7</v>
      </c>
      <c r="C21" s="115"/>
      <c r="D21" s="116" t="s">
        <v>6</v>
      </c>
      <c r="E21" s="38">
        <f>E17/E14</f>
        <v>0.19116191764529644</v>
      </c>
      <c r="F21" s="38">
        <f t="shared" si="32"/>
        <v>0.25148627871876134</v>
      </c>
      <c r="G21" s="38">
        <f t="shared" si="33"/>
        <v>0.22437355398609171</v>
      </c>
      <c r="H21" s="38">
        <f t="shared" si="33"/>
        <v>0.21808874289310737</v>
      </c>
      <c r="I21" s="38">
        <f t="shared" si="33"/>
        <v>0.18323748221388186</v>
      </c>
      <c r="J21" s="38">
        <f t="shared" ref="J21:K21" si="38">J17/J14</f>
        <v>0.19148001968935877</v>
      </c>
      <c r="K21" s="38">
        <f t="shared" si="38"/>
        <v>0.17991425963152474</v>
      </c>
      <c r="L21" s="38">
        <f t="shared" ref="L21:M21" si="39">L17/L14</f>
        <v>0.17285230170807361</v>
      </c>
      <c r="M21" s="38">
        <f t="shared" si="39"/>
        <v>0.19769089956845765</v>
      </c>
      <c r="N21" s="38">
        <f t="shared" ref="N21:O21" si="40">N17/N14</f>
        <v>0.20388721393559472</v>
      </c>
      <c r="O21" s="38">
        <f t="shared" si="40"/>
        <v>0.18552004561615973</v>
      </c>
      <c r="P21" s="38">
        <f t="shared" ref="P21:Q21" si="41">P17/P14</f>
        <v>0.23178443278242181</v>
      </c>
      <c r="Q21" s="38">
        <f t="shared" si="41"/>
        <v>0.31834303514134976</v>
      </c>
      <c r="R21" s="65"/>
      <c r="S21" s="65"/>
    </row>
    <row r="22" spans="2:19" ht="16.5" customHeight="1" x14ac:dyDescent="0.2">
      <c r="B22" s="75"/>
      <c r="C22" s="47"/>
      <c r="D22" s="47"/>
      <c r="E22" s="47"/>
      <c r="F22" s="47"/>
      <c r="M22"/>
      <c r="N22"/>
      <c r="O22"/>
      <c r="P22"/>
      <c r="Q22" s="65"/>
      <c r="R22" s="65"/>
    </row>
    <row r="23" spans="2:19" x14ac:dyDescent="0.2">
      <c r="B23" s="18"/>
      <c r="E23" s="13"/>
      <c r="M23"/>
      <c r="N23"/>
      <c r="O23"/>
      <c r="P23"/>
      <c r="Q23" s="65"/>
      <c r="R23" s="65"/>
    </row>
    <row r="24" spans="2:19" x14ac:dyDescent="0.2">
      <c r="E24" s="13"/>
      <c r="F24" s="13"/>
      <c r="G24"/>
      <c r="P24" s="12" t="s">
        <v>8</v>
      </c>
      <c r="Q24" s="65"/>
      <c r="R24" s="65"/>
    </row>
    <row r="25" spans="2:19" x14ac:dyDescent="0.2">
      <c r="E25"/>
      <c r="F25"/>
      <c r="G25"/>
      <c r="M25"/>
      <c r="N25"/>
      <c r="O25"/>
      <c r="P25"/>
      <c r="Q25" s="65"/>
      <c r="R25" s="65"/>
    </row>
    <row r="26" spans="2:19" x14ac:dyDescent="0.2">
      <c r="E26"/>
      <c r="F26"/>
      <c r="G26"/>
      <c r="Q26" s="65"/>
      <c r="R26" s="65"/>
    </row>
    <row r="27" spans="2:19" x14ac:dyDescent="0.2">
      <c r="E27"/>
      <c r="F27"/>
      <c r="G27"/>
      <c r="Q27" s="65"/>
      <c r="R27" s="65"/>
    </row>
    <row r="28" spans="2:19" x14ac:dyDescent="0.2">
      <c r="E28"/>
      <c r="F28"/>
      <c r="G28"/>
    </row>
    <row r="29" spans="2:19" x14ac:dyDescent="0.2">
      <c r="E29"/>
      <c r="F29"/>
      <c r="G29"/>
    </row>
    <row r="30" spans="2:19" x14ac:dyDescent="0.2">
      <c r="E30"/>
      <c r="F30"/>
      <c r="G30"/>
    </row>
    <row r="31" spans="2:19" x14ac:dyDescent="0.2">
      <c r="E31"/>
      <c r="F31"/>
      <c r="G31"/>
    </row>
    <row r="32" spans="2:19" x14ac:dyDescent="0.2">
      <c r="E32"/>
      <c r="F32"/>
      <c r="G32"/>
    </row>
    <row r="33" spans="5:7" x14ac:dyDescent="0.2">
      <c r="E33"/>
      <c r="F33"/>
      <c r="G33"/>
    </row>
    <row r="34" spans="5:7" x14ac:dyDescent="0.2">
      <c r="E34"/>
      <c r="F34"/>
      <c r="G34"/>
    </row>
    <row r="35" spans="5:7" x14ac:dyDescent="0.2">
      <c r="E35"/>
      <c r="F35"/>
      <c r="G35"/>
    </row>
    <row r="36" spans="5:7" x14ac:dyDescent="0.2">
      <c r="E36"/>
      <c r="F36"/>
      <c r="G36"/>
    </row>
    <row r="37" spans="5:7" x14ac:dyDescent="0.2">
      <c r="E37"/>
      <c r="F37"/>
      <c r="G37"/>
    </row>
    <row r="69" spans="5:17" x14ac:dyDescent="0.2">
      <c r="E69" s="63">
        <f t="shared" ref="E69:H70" si="42">SUM(E3+E13)</f>
        <v>1444615.648</v>
      </c>
      <c r="F69" s="63">
        <f t="shared" si="42"/>
        <v>1610127.503</v>
      </c>
      <c r="G69" s="63">
        <f t="shared" si="42"/>
        <v>1678209.9570000002</v>
      </c>
      <c r="H69" s="63">
        <f t="shared" si="42"/>
        <v>1642772.0929999999</v>
      </c>
      <c r="I69" s="63">
        <f t="shared" ref="I69:J69" si="43">SUM(I3+I13)</f>
        <v>1777065.78</v>
      </c>
      <c r="J69" s="63">
        <f t="shared" si="43"/>
        <v>1793806.6529999999</v>
      </c>
      <c r="K69" s="63">
        <f t="shared" ref="K69:L69" si="44">SUM(K3+K13)</f>
        <v>1931473.6340000001</v>
      </c>
      <c r="L69" s="63">
        <f t="shared" si="44"/>
        <v>2132302.9039999996</v>
      </c>
      <c r="M69" s="63">
        <f t="shared" ref="M69:O70" si="45">SUM(M3+M13)</f>
        <v>2705449.9750000001</v>
      </c>
      <c r="N69" s="63">
        <f t="shared" si="45"/>
        <v>2133585.446</v>
      </c>
      <c r="O69" s="63">
        <f t="shared" si="45"/>
        <v>1899505.666</v>
      </c>
      <c r="P69" s="63">
        <f t="shared" ref="P69:Q69" si="46">SUM(P3+P13)</f>
        <v>2080273.672</v>
      </c>
      <c r="Q69" s="63">
        <f t="shared" si="46"/>
        <v>2281948.5979999998</v>
      </c>
    </row>
    <row r="70" spans="5:17" x14ac:dyDescent="0.2">
      <c r="E70" s="63">
        <f t="shared" si="42"/>
        <v>27190.11</v>
      </c>
      <c r="F70" s="63">
        <f t="shared" si="42"/>
        <v>34102.379000000001</v>
      </c>
      <c r="G70" s="63">
        <f t="shared" si="42"/>
        <v>30721.863000000001</v>
      </c>
      <c r="H70" s="63">
        <f t="shared" si="42"/>
        <v>26168.108</v>
      </c>
      <c r="I70" s="63">
        <f t="shared" ref="I70:J70" si="47">SUM(I4+I14)</f>
        <v>112724.94500000001</v>
      </c>
      <c r="J70" s="63">
        <f t="shared" si="47"/>
        <v>36737.866999999998</v>
      </c>
      <c r="K70" s="63">
        <f t="shared" ref="K70:L70" si="48">SUM(K4+K14)</f>
        <v>41405.228999999999</v>
      </c>
      <c r="L70" s="63">
        <f t="shared" si="48"/>
        <v>78458.823999999993</v>
      </c>
      <c r="M70" s="63">
        <f t="shared" si="45"/>
        <v>245861.14299999998</v>
      </c>
      <c r="N70" s="63">
        <f t="shared" si="45"/>
        <v>137308.943</v>
      </c>
      <c r="O70" s="63">
        <f t="shared" si="45"/>
        <v>137712.45200000002</v>
      </c>
      <c r="P70" s="63">
        <f t="shared" ref="P70:Q70" si="49">SUM(P4+P14)</f>
        <v>85936.263999999996</v>
      </c>
      <c r="Q70" s="63">
        <f t="shared" si="49"/>
        <v>225350.826</v>
      </c>
    </row>
    <row r="72" spans="5:17" x14ac:dyDescent="0.2">
      <c r="E72" s="63">
        <f t="shared" ref="E72:L72" si="50">SUM(E6+E16)</f>
        <v>255259.46800000002</v>
      </c>
      <c r="F72" s="63">
        <f t="shared" si="50"/>
        <v>374630.29200000002</v>
      </c>
      <c r="G72" s="63">
        <f t="shared" si="50"/>
        <v>378980.946</v>
      </c>
      <c r="H72" s="63">
        <f t="shared" si="50"/>
        <v>370542.43799999997</v>
      </c>
      <c r="I72" s="63">
        <f t="shared" si="50"/>
        <v>325336.89600000001</v>
      </c>
      <c r="J72" s="63">
        <f t="shared" si="50"/>
        <v>317893.185</v>
      </c>
      <c r="K72" s="63">
        <f t="shared" si="50"/>
        <v>337022.36800000002</v>
      </c>
      <c r="L72" s="63">
        <f t="shared" si="50"/>
        <v>364890.99100000004</v>
      </c>
      <c r="M72" s="63">
        <f t="shared" ref="M72:O73" si="51">SUM(M6+M16)</f>
        <v>458241.83399999997</v>
      </c>
      <c r="N72" s="63">
        <f t="shared" si="51"/>
        <v>369898.25</v>
      </c>
      <c r="O72" s="63">
        <f t="shared" si="51"/>
        <v>331461.71499999997</v>
      </c>
      <c r="P72" s="63">
        <f t="shared" ref="P72:Q72" si="52">SUM(P6+P16)</f>
        <v>430698.29700000002</v>
      </c>
      <c r="Q72" s="63">
        <f t="shared" si="52"/>
        <v>716239.99199999997</v>
      </c>
    </row>
    <row r="73" spans="5:17" x14ac:dyDescent="0.2">
      <c r="E73" s="63">
        <f t="shared" ref="E73:L73" si="53">SUM(E7+E17)</f>
        <v>6271.3919999999998</v>
      </c>
      <c r="F73" s="63">
        <f t="shared" si="53"/>
        <v>9548.9679999999989</v>
      </c>
      <c r="G73" s="63">
        <f t="shared" si="53"/>
        <v>8035.2690000000002</v>
      </c>
      <c r="H73" s="63">
        <f t="shared" si="53"/>
        <v>7627.7019999999993</v>
      </c>
      <c r="I73" s="63">
        <f t="shared" si="53"/>
        <v>22732.920000000002</v>
      </c>
      <c r="J73" s="63">
        <f t="shared" si="53"/>
        <v>9505.5990000000002</v>
      </c>
      <c r="K73" s="63">
        <f t="shared" si="53"/>
        <v>10903.477000000001</v>
      </c>
      <c r="L73" s="63">
        <f t="shared" si="53"/>
        <v>16529.731</v>
      </c>
      <c r="M73" s="63">
        <f t="shared" si="51"/>
        <v>50703.527999999998</v>
      </c>
      <c r="N73" s="63">
        <f t="shared" si="51"/>
        <v>31290.359</v>
      </c>
      <c r="O73" s="63">
        <f t="shared" si="51"/>
        <v>27738.877</v>
      </c>
      <c r="P73" s="63">
        <f t="shared" ref="P73:Q73" si="54">SUM(P7+P17)</f>
        <v>22399.448</v>
      </c>
      <c r="Q73" s="63">
        <f t="shared" si="54"/>
        <v>74904.077999999994</v>
      </c>
    </row>
    <row r="87" spans="5:8" x14ac:dyDescent="0.2">
      <c r="E87" s="13"/>
      <c r="F87" s="13"/>
      <c r="G87" s="13"/>
    </row>
    <row r="88" spans="5:8" x14ac:dyDescent="0.2">
      <c r="E88" s="13"/>
      <c r="F88" s="13"/>
      <c r="G88" s="13"/>
      <c r="H88" s="13"/>
    </row>
    <row r="89" spans="5:8" x14ac:dyDescent="0.2">
      <c r="E89" s="13"/>
      <c r="F89" s="13"/>
      <c r="G89" s="13"/>
      <c r="H89" s="13"/>
    </row>
    <row r="90" spans="5:8" x14ac:dyDescent="0.2">
      <c r="E90" s="13"/>
      <c r="F90" s="13"/>
      <c r="G90" s="13"/>
    </row>
    <row r="91" spans="5:8" x14ac:dyDescent="0.2">
      <c r="E91" s="13"/>
      <c r="F91" s="13"/>
      <c r="G91" s="13"/>
    </row>
  </sheetData>
  <sheetProtection selectLockedCells="1" selectUnlockedCells="1"/>
  <sortState ref="R4:U9">
    <sortCondition ref="S4:S9"/>
  </sortState>
  <mergeCells count="6">
    <mergeCell ref="B3:B8"/>
    <mergeCell ref="C3:C5"/>
    <mergeCell ref="C6:C8"/>
    <mergeCell ref="B13:B18"/>
    <mergeCell ref="C13:C15"/>
    <mergeCell ref="C16:C18"/>
  </mergeCells>
  <phoneticPr fontId="8" type="noConversion"/>
  <hyperlinks>
    <hyperlink ref="P24" location="ÍNDICE!A1" display="Voltar ao índice"/>
  </hyperlinks>
  <pageMargins left="0.64027777777777772" right="0.44027777777777777" top="1" bottom="1" header="0.51180555555555551" footer="0.51180555555555551"/>
  <pageSetup paperSize="9" scale="57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20.7109375" style="2" customWidth="1"/>
    <col min="3" max="3" width="14.42578125" style="2" customWidth="1"/>
    <col min="4" max="4" width="10.140625" style="2" customWidth="1"/>
    <col min="5" max="17" width="12.7109375" style="2" customWidth="1"/>
    <col min="18" max="18" width="6.85546875" style="2" customWidth="1"/>
    <col min="19" max="19" width="5.5703125" style="2" customWidth="1"/>
    <col min="20" max="16384" width="9.140625" style="2"/>
  </cols>
  <sheetData>
    <row r="1" spans="2:23" ht="29.85" customHeight="1" x14ac:dyDescent="0.2">
      <c r="B1" s="25" t="s">
        <v>59</v>
      </c>
      <c r="F1" s="12"/>
    </row>
    <row r="2" spans="2:23" ht="21.75" customHeight="1" x14ac:dyDescent="0.2">
      <c r="B2" s="3" t="s">
        <v>19</v>
      </c>
      <c r="C2" s="3" t="s">
        <v>1</v>
      </c>
      <c r="D2" s="22" t="s">
        <v>2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8" customHeight="1" x14ac:dyDescent="0.2">
      <c r="B3" s="129" t="s">
        <v>58</v>
      </c>
      <c r="C3" s="124" t="s">
        <v>117</v>
      </c>
      <c r="D3" s="120" t="s">
        <v>75</v>
      </c>
      <c r="E3" s="7">
        <v>26981.375</v>
      </c>
      <c r="F3" s="7">
        <v>33916.019999999997</v>
      </c>
      <c r="G3" s="7">
        <v>30462.154999999999</v>
      </c>
      <c r="H3" s="7">
        <v>23856.312999999998</v>
      </c>
      <c r="I3" s="7">
        <v>112462.705</v>
      </c>
      <c r="J3" s="7">
        <v>36534.777999999998</v>
      </c>
      <c r="K3" s="7">
        <v>39392.016000000003</v>
      </c>
      <c r="L3" s="7">
        <v>76929.028000000006</v>
      </c>
      <c r="M3" s="7">
        <v>245469.12599999999</v>
      </c>
      <c r="N3" s="7">
        <v>136660.785</v>
      </c>
      <c r="O3" s="7">
        <v>137482.60999999999</v>
      </c>
      <c r="P3" s="7">
        <v>84746.59</v>
      </c>
      <c r="Q3" s="7">
        <v>222763.17499999999</v>
      </c>
    </row>
    <row r="4" spans="2:23" ht="18" customHeight="1" x14ac:dyDescent="0.2">
      <c r="B4" s="130"/>
      <c r="C4" s="124"/>
      <c r="D4" s="107" t="s">
        <v>9</v>
      </c>
      <c r="E4" s="7">
        <v>208.73500000000001</v>
      </c>
      <c r="F4" s="7">
        <v>186.35900000000001</v>
      </c>
      <c r="G4" s="7">
        <v>259.70800000000003</v>
      </c>
      <c r="H4" s="7">
        <v>2311.7950000000001</v>
      </c>
      <c r="I4" s="6">
        <v>262.24</v>
      </c>
      <c r="J4" s="6">
        <v>203.089</v>
      </c>
      <c r="K4" s="6">
        <v>2013.213</v>
      </c>
      <c r="L4" s="6">
        <v>1529.796</v>
      </c>
      <c r="M4" s="6">
        <v>392.017</v>
      </c>
      <c r="N4" s="6">
        <v>648.15800000000002</v>
      </c>
      <c r="O4" s="6">
        <v>229.84200000000001</v>
      </c>
      <c r="P4" s="6">
        <v>1189.674</v>
      </c>
      <c r="Q4" s="6">
        <v>2587.6509999999998</v>
      </c>
      <c r="V4" s="10"/>
      <c r="W4" s="10"/>
    </row>
    <row r="5" spans="2:23" ht="18" customHeight="1" x14ac:dyDescent="0.2">
      <c r="B5" s="130"/>
      <c r="C5" s="124"/>
      <c r="D5" s="108" t="s">
        <v>10</v>
      </c>
      <c r="E5" s="8">
        <f t="shared" ref="E5:G5" si="0">SUM(E3:E4)</f>
        <v>27190.11</v>
      </c>
      <c r="F5" s="8">
        <f t="shared" si="0"/>
        <v>34102.378999999994</v>
      </c>
      <c r="G5" s="8">
        <f t="shared" si="0"/>
        <v>30721.862999999998</v>
      </c>
      <c r="H5" s="8">
        <f t="shared" ref="H5:I5" si="1">SUM(H3:H4)</f>
        <v>26168.108</v>
      </c>
      <c r="I5" s="8">
        <f t="shared" si="1"/>
        <v>112724.94500000001</v>
      </c>
      <c r="J5" s="8">
        <f t="shared" ref="J5:K5" si="2">SUM(J3:J4)</f>
        <v>36737.866999999998</v>
      </c>
      <c r="K5" s="8">
        <f t="shared" si="2"/>
        <v>41405.229000000007</v>
      </c>
      <c r="L5" s="8">
        <f t="shared" ref="L5:M5" si="3">SUM(L3:L4)</f>
        <v>78458.824000000008</v>
      </c>
      <c r="M5" s="8">
        <f t="shared" si="3"/>
        <v>245861.14299999998</v>
      </c>
      <c r="N5" s="8">
        <f t="shared" ref="N5:O5" si="4">SUM(N3:N4)</f>
        <v>137308.943</v>
      </c>
      <c r="O5" s="8">
        <f t="shared" si="4"/>
        <v>137712.45199999999</v>
      </c>
      <c r="P5" s="8">
        <f t="shared" ref="P5:Q5" si="5">SUM(P3:P4)</f>
        <v>85936.263999999996</v>
      </c>
      <c r="Q5" s="8">
        <f t="shared" si="5"/>
        <v>225350.826</v>
      </c>
      <c r="V5" s="10"/>
      <c r="W5" s="10"/>
    </row>
    <row r="6" spans="2:23" ht="18" customHeight="1" x14ac:dyDescent="0.2">
      <c r="B6" s="130"/>
      <c r="C6" s="132" t="s">
        <v>118</v>
      </c>
      <c r="D6" s="120" t="s">
        <v>75</v>
      </c>
      <c r="E6" s="7">
        <v>6094.4740000000002</v>
      </c>
      <c r="F6" s="7">
        <v>9155.6059999999998</v>
      </c>
      <c r="G6" s="7">
        <v>7811.6139999999996</v>
      </c>
      <c r="H6" s="7">
        <v>6858.63</v>
      </c>
      <c r="I6" s="7">
        <v>22485.511999999999</v>
      </c>
      <c r="J6" s="7">
        <v>9330.1540000000005</v>
      </c>
      <c r="K6" s="7">
        <v>10334.976000000001</v>
      </c>
      <c r="L6" s="7">
        <v>16041.787</v>
      </c>
      <c r="M6" s="7">
        <v>50269.423999999999</v>
      </c>
      <c r="N6" s="7">
        <v>30827.636999999999</v>
      </c>
      <c r="O6" s="7">
        <v>27466.407999999999</v>
      </c>
      <c r="P6" s="7">
        <v>21625.733</v>
      </c>
      <c r="Q6" s="7">
        <v>73654.241999999998</v>
      </c>
      <c r="V6" s="10"/>
      <c r="W6" s="10"/>
    </row>
    <row r="7" spans="2:23" ht="18" customHeight="1" x14ac:dyDescent="0.2">
      <c r="B7" s="130"/>
      <c r="C7" s="132"/>
      <c r="D7" s="107" t="s">
        <v>9</v>
      </c>
      <c r="E7" s="7">
        <v>176.91800000000001</v>
      </c>
      <c r="F7" s="7">
        <v>393.36200000000002</v>
      </c>
      <c r="G7" s="7">
        <v>223.655</v>
      </c>
      <c r="H7" s="7">
        <v>769.072</v>
      </c>
      <c r="I7" s="7">
        <v>247.40799999999999</v>
      </c>
      <c r="J7" s="7">
        <v>175.44499999999999</v>
      </c>
      <c r="K7" s="7">
        <v>568.50099999999998</v>
      </c>
      <c r="L7" s="7">
        <v>487.94400000000002</v>
      </c>
      <c r="M7" s="7">
        <v>434.10399999999998</v>
      </c>
      <c r="N7" s="7">
        <v>462.72199999999998</v>
      </c>
      <c r="O7" s="7">
        <v>272.46899999999999</v>
      </c>
      <c r="P7" s="7">
        <v>773.71500000000003</v>
      </c>
      <c r="Q7" s="7">
        <v>1249.836</v>
      </c>
    </row>
    <row r="8" spans="2:23" ht="18" customHeight="1" x14ac:dyDescent="0.2">
      <c r="B8" s="131"/>
      <c r="C8" s="132"/>
      <c r="D8" s="121" t="s">
        <v>10</v>
      </c>
      <c r="E8" s="23">
        <f t="shared" ref="E8:G8" si="6">SUM(E6:E7)</f>
        <v>6271.3919999999998</v>
      </c>
      <c r="F8" s="23">
        <f t="shared" si="6"/>
        <v>9548.9679999999989</v>
      </c>
      <c r="G8" s="23">
        <f t="shared" si="6"/>
        <v>8035.2689999999993</v>
      </c>
      <c r="H8" s="23">
        <f t="shared" ref="H8:I8" si="7">SUM(H6:H7)</f>
        <v>7627.7020000000002</v>
      </c>
      <c r="I8" s="23">
        <f t="shared" si="7"/>
        <v>22732.92</v>
      </c>
      <c r="J8" s="23">
        <f t="shared" ref="J8:K8" si="8">SUM(J6:J7)</f>
        <v>9505.5990000000002</v>
      </c>
      <c r="K8" s="23">
        <f t="shared" si="8"/>
        <v>10903.477000000001</v>
      </c>
      <c r="L8" s="23">
        <f t="shared" ref="L8:M8" si="9">SUM(L6:L7)</f>
        <v>16529.731</v>
      </c>
      <c r="M8" s="23">
        <f t="shared" si="9"/>
        <v>50703.527999999998</v>
      </c>
      <c r="N8" s="23">
        <f t="shared" ref="N8:O8" si="10">SUM(N6:N7)</f>
        <v>31290.359</v>
      </c>
      <c r="O8" s="23">
        <f t="shared" si="10"/>
        <v>27738.877</v>
      </c>
      <c r="P8" s="23">
        <f t="shared" ref="P8:Q8" si="11">SUM(P6:P7)</f>
        <v>22399.448</v>
      </c>
      <c r="Q8" s="23">
        <f t="shared" si="11"/>
        <v>74904.077999999994</v>
      </c>
    </row>
    <row r="9" spans="2:23" x14ac:dyDescent="0.2">
      <c r="B9" s="75"/>
    </row>
    <row r="10" spans="2:23" x14ac:dyDescent="0.2">
      <c r="E10" s="43"/>
      <c r="F10" s="43"/>
    </row>
    <row r="11" spans="2:23" x14ac:dyDescent="0.2">
      <c r="P11" s="12" t="s">
        <v>8</v>
      </c>
    </row>
    <row r="14" spans="2:23" x14ac:dyDescent="0.2">
      <c r="M14" s="10"/>
      <c r="N14" s="10"/>
      <c r="P14" s="13"/>
      <c r="Q14" s="13"/>
    </row>
    <row r="15" spans="2:23" x14ac:dyDescent="0.2">
      <c r="M15" s="10"/>
      <c r="N15" s="10"/>
      <c r="O15" s="7"/>
      <c r="P15" s="7"/>
      <c r="Q15" s="13"/>
    </row>
    <row r="16" spans="2:23" x14ac:dyDescent="0.2">
      <c r="O16" s="7"/>
      <c r="P16" s="7"/>
    </row>
    <row r="17" spans="5:20" x14ac:dyDescent="0.2">
      <c r="N17" s="10"/>
      <c r="O17" s="10"/>
      <c r="R17" s="10"/>
      <c r="S17" s="10"/>
    </row>
    <row r="18" spans="5:20" x14ac:dyDescent="0.2">
      <c r="N18" s="10"/>
      <c r="O18" s="10"/>
      <c r="R18" s="10"/>
      <c r="S18" s="10"/>
      <c r="T18" s="10"/>
    </row>
    <row r="19" spans="5:20" x14ac:dyDescent="0.2">
      <c r="N19" s="10"/>
      <c r="O19" s="10"/>
      <c r="R19" s="10"/>
      <c r="S19" s="10"/>
      <c r="T19" s="10"/>
    </row>
    <row r="20" spans="5:20" x14ac:dyDescent="0.2">
      <c r="N20" s="10"/>
      <c r="O20" s="10"/>
      <c r="R20" s="10"/>
      <c r="S20" s="10"/>
    </row>
    <row r="21" spans="5:20" x14ac:dyDescent="0.2">
      <c r="N21" s="10"/>
      <c r="O21" s="10"/>
      <c r="R21" s="10"/>
      <c r="S21" s="10"/>
    </row>
    <row r="22" spans="5:20" x14ac:dyDescent="0.2">
      <c r="N22" s="10"/>
      <c r="O22" s="10"/>
      <c r="R22" s="10"/>
      <c r="S22" s="10"/>
    </row>
    <row r="23" spans="5:20" x14ac:dyDescent="0.2">
      <c r="N23" s="10"/>
      <c r="O23" s="10"/>
      <c r="R23" s="10"/>
      <c r="S23" s="10"/>
    </row>
    <row r="24" spans="5:20" x14ac:dyDescent="0.2">
      <c r="N24" s="10"/>
      <c r="O24" s="10"/>
      <c r="R24" s="10"/>
      <c r="S24" s="10"/>
    </row>
    <row r="25" spans="5:20" x14ac:dyDescent="0.2">
      <c r="N25" s="10"/>
      <c r="O25" s="10"/>
      <c r="R25" s="10"/>
      <c r="S25" s="10"/>
    </row>
    <row r="26" spans="5:20" x14ac:dyDescent="0.2">
      <c r="N26" s="10"/>
      <c r="O26" s="10"/>
      <c r="R26" s="10"/>
      <c r="S26" s="10"/>
    </row>
    <row r="27" spans="5:20" x14ac:dyDescent="0.2">
      <c r="N27" s="10"/>
      <c r="O27" s="10"/>
    </row>
    <row r="28" spans="5:20" x14ac:dyDescent="0.2">
      <c r="N28" s="10"/>
      <c r="O28" s="10"/>
    </row>
    <row r="29" spans="5:20" x14ac:dyDescent="0.2">
      <c r="N29" s="10"/>
      <c r="O29" s="10"/>
    </row>
    <row r="30" spans="5:20" x14ac:dyDescent="0.2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5:20" x14ac:dyDescent="0.2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4" spans="5:12" x14ac:dyDescent="0.2">
      <c r="H34" s="10"/>
      <c r="I34" s="10"/>
    </row>
    <row r="35" spans="5:12" x14ac:dyDescent="0.2">
      <c r="E35" s="10"/>
      <c r="F35" s="10"/>
      <c r="G35" s="10"/>
      <c r="H35" s="10"/>
      <c r="I35" s="10"/>
      <c r="J35" s="10"/>
      <c r="K35" s="10"/>
      <c r="L35" s="10"/>
    </row>
    <row r="36" spans="5:12" x14ac:dyDescent="0.2">
      <c r="E36" s="10"/>
      <c r="F36" s="10"/>
      <c r="G36" s="10"/>
      <c r="H36" s="10"/>
      <c r="I36" s="10"/>
      <c r="J36" s="10"/>
      <c r="K36" s="10"/>
      <c r="L36" s="10"/>
    </row>
  </sheetData>
  <sheetProtection selectLockedCells="1" selectUnlockedCells="1"/>
  <mergeCells count="3">
    <mergeCell ref="B3:B8"/>
    <mergeCell ref="C3:C5"/>
    <mergeCell ref="C6:C8"/>
  </mergeCells>
  <phoneticPr fontId="8" type="noConversion"/>
  <hyperlinks>
    <hyperlink ref="P11" location="ÍNDICE!A1" display="Voltar ao índic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E5:H5 I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4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25.7109375" style="2" customWidth="1"/>
    <col min="3" max="3" width="13.7109375" style="2" customWidth="1"/>
    <col min="4" max="4" width="13.28515625" style="2" customWidth="1"/>
    <col min="5" max="5" width="4.7109375" style="2" customWidth="1"/>
    <col min="6" max="6" width="25.7109375" style="2" customWidth="1"/>
    <col min="7" max="7" width="11.28515625" style="2" customWidth="1"/>
    <col min="8" max="8" width="12.140625" style="2" customWidth="1"/>
    <col min="9" max="12" width="9.140625" style="2" customWidth="1"/>
    <col min="13" max="15" width="9.140625" style="2"/>
    <col min="16" max="17" width="9.5703125" style="2" bestFit="1" customWidth="1"/>
    <col min="18" max="16384" width="9.140625" style="2"/>
  </cols>
  <sheetData>
    <row r="1" spans="2:22" ht="26.1" customHeight="1" x14ac:dyDescent="0.2">
      <c r="B1" s="21" t="s">
        <v>65</v>
      </c>
      <c r="L1" s="12"/>
    </row>
    <row r="2" spans="2:22" ht="20.100000000000001" customHeight="1" x14ac:dyDescent="0.2">
      <c r="B2" s="26">
        <v>2021</v>
      </c>
      <c r="F2" s="26">
        <v>2022</v>
      </c>
      <c r="J2" s="39"/>
      <c r="K2" s="16"/>
      <c r="L2" s="16"/>
      <c r="M2" s="16"/>
    </row>
    <row r="3" spans="2:22" ht="30" customHeight="1" x14ac:dyDescent="0.2">
      <c r="B3" s="5"/>
      <c r="C3" s="27" t="s">
        <v>50</v>
      </c>
      <c r="D3" s="27" t="s">
        <v>11</v>
      </c>
      <c r="F3" s="5"/>
      <c r="G3" s="27" t="s">
        <v>50</v>
      </c>
      <c r="H3" s="27" t="s">
        <v>11</v>
      </c>
      <c r="J3" s="40"/>
      <c r="K3" s="41"/>
      <c r="L3" s="41"/>
      <c r="M3" s="16"/>
    </row>
    <row r="4" spans="2:22" ht="15" customHeight="1" x14ac:dyDescent="0.2">
      <c r="B4" s="50" t="s">
        <v>12</v>
      </c>
      <c r="C4" s="7">
        <v>83912.15</v>
      </c>
      <c r="D4" s="7">
        <v>19207.657999999999</v>
      </c>
      <c r="F4" s="50" t="s">
        <v>12</v>
      </c>
      <c r="G4" s="7">
        <v>221412.39300000001</v>
      </c>
      <c r="H4" s="7">
        <v>70455.264999999999</v>
      </c>
      <c r="J4" s="50"/>
      <c r="K4" s="6"/>
      <c r="L4" s="16"/>
      <c r="Q4" s="10"/>
    </row>
    <row r="5" spans="2:22" ht="15" customHeight="1" x14ac:dyDescent="0.2">
      <c r="B5" s="51" t="s">
        <v>13</v>
      </c>
      <c r="C5" s="49">
        <v>666.36400000000003</v>
      </c>
      <c r="D5" s="49">
        <v>2353.2600000000002</v>
      </c>
      <c r="F5" s="51" t="s">
        <v>13</v>
      </c>
      <c r="G5" s="49">
        <v>927.29300000000001</v>
      </c>
      <c r="H5" s="49">
        <v>2981.8229999999999</v>
      </c>
      <c r="J5" s="50"/>
      <c r="K5" s="6"/>
      <c r="L5" s="13"/>
      <c r="M5" s="13"/>
    </row>
    <row r="6" spans="2:22" ht="15" customHeight="1" x14ac:dyDescent="0.2">
      <c r="B6" s="50" t="s">
        <v>22</v>
      </c>
      <c r="C6" s="7">
        <v>998.41200000000003</v>
      </c>
      <c r="D6" s="7">
        <v>385.91899999999998</v>
      </c>
      <c r="F6" s="50" t="s">
        <v>22</v>
      </c>
      <c r="G6" s="7">
        <v>2329.4839999999999</v>
      </c>
      <c r="H6" s="7">
        <v>1009.627</v>
      </c>
      <c r="J6" s="50"/>
      <c r="K6" s="6"/>
      <c r="M6" s="16"/>
    </row>
    <row r="7" spans="2:22" ht="15" customHeight="1" x14ac:dyDescent="0.2">
      <c r="B7" s="51" t="s">
        <v>21</v>
      </c>
      <c r="C7" s="49">
        <v>97.584000000000003</v>
      </c>
      <c r="D7" s="49">
        <v>308.56</v>
      </c>
      <c r="F7" s="51" t="s">
        <v>21</v>
      </c>
      <c r="G7" s="49">
        <v>140.71600000000001</v>
      </c>
      <c r="H7" s="49">
        <v>139.99299999999999</v>
      </c>
      <c r="J7" s="50"/>
      <c r="K7" s="6"/>
    </row>
    <row r="8" spans="2:22" ht="15" customHeight="1" x14ac:dyDescent="0.2">
      <c r="B8" s="50" t="s">
        <v>105</v>
      </c>
      <c r="C8" s="7">
        <v>128.15600000000001</v>
      </c>
      <c r="D8" s="7">
        <v>48.545999999999999</v>
      </c>
      <c r="F8" s="50" t="s">
        <v>122</v>
      </c>
      <c r="G8" s="7">
        <v>401.63499999999999</v>
      </c>
      <c r="H8" s="7">
        <v>129.06700000000001</v>
      </c>
      <c r="J8" s="50"/>
      <c r="K8" s="6"/>
      <c r="L8" s="6"/>
    </row>
    <row r="9" spans="2:22" ht="15" customHeight="1" x14ac:dyDescent="0.2">
      <c r="B9" s="51" t="s">
        <v>44</v>
      </c>
      <c r="C9" s="49">
        <v>78.88</v>
      </c>
      <c r="D9" s="49">
        <v>48.381999999999998</v>
      </c>
      <c r="F9" s="51" t="s">
        <v>44</v>
      </c>
      <c r="G9" s="49">
        <v>102.96599999999999</v>
      </c>
      <c r="H9" s="49">
        <v>67.971999999999994</v>
      </c>
      <c r="J9" s="50"/>
      <c r="K9" s="6"/>
    </row>
    <row r="10" spans="2:22" ht="15" customHeight="1" x14ac:dyDescent="0.2">
      <c r="B10" s="50" t="s">
        <v>108</v>
      </c>
      <c r="C10" s="7">
        <v>4.077</v>
      </c>
      <c r="D10" s="7">
        <v>10.066000000000001</v>
      </c>
      <c r="F10" s="50" t="s">
        <v>43</v>
      </c>
      <c r="G10" s="7">
        <v>8.0709999999999997</v>
      </c>
      <c r="H10" s="7">
        <v>52.097999999999999</v>
      </c>
      <c r="J10" s="50"/>
      <c r="K10" s="6"/>
      <c r="U10" s="13"/>
      <c r="V10" s="13"/>
    </row>
    <row r="11" spans="2:22" ht="15" customHeight="1" x14ac:dyDescent="0.2">
      <c r="B11" s="51" t="s">
        <v>101</v>
      </c>
      <c r="C11" s="49">
        <v>2.92</v>
      </c>
      <c r="D11" s="49">
        <v>9.5530000000000008</v>
      </c>
      <c r="F11" s="51" t="s">
        <v>105</v>
      </c>
      <c r="G11" s="49">
        <v>5.7309999999999999</v>
      </c>
      <c r="H11" s="49">
        <v>25.242000000000001</v>
      </c>
      <c r="J11" s="50"/>
      <c r="K11" s="6"/>
      <c r="U11" s="13"/>
      <c r="V11" s="13"/>
    </row>
    <row r="12" spans="2:22" ht="15" customHeight="1" x14ac:dyDescent="0.2">
      <c r="B12" s="50" t="s">
        <v>45</v>
      </c>
      <c r="C12" s="7">
        <f>C13-SUM(C4:C11)</f>
        <v>47.72099999996135</v>
      </c>
      <c r="D12" s="7">
        <f>D13-SUM(D4:D11)</f>
        <v>27.504000000004453</v>
      </c>
      <c r="F12" s="50" t="s">
        <v>45</v>
      </c>
      <c r="G12" s="7">
        <f>G13-SUM(G4:G11)</f>
        <v>22.536999999982072</v>
      </c>
      <c r="H12" s="7">
        <f>H13-SUM(H4:H11)</f>
        <v>42.99100000000908</v>
      </c>
      <c r="J12" s="45"/>
      <c r="K12" s="6"/>
      <c r="L12" s="6"/>
      <c r="M12" s="16"/>
    </row>
    <row r="13" spans="2:22" ht="20.100000000000001" customHeight="1" x14ac:dyDescent="0.2">
      <c r="B13" s="44" t="s">
        <v>23</v>
      </c>
      <c r="C13" s="64">
        <v>85936.263999999966</v>
      </c>
      <c r="D13" s="64">
        <v>22399.448000000004</v>
      </c>
      <c r="F13" s="44" t="s">
        <v>23</v>
      </c>
      <c r="G13" s="64">
        <v>225350.82599999997</v>
      </c>
      <c r="H13" s="64">
        <v>74904.077999999994</v>
      </c>
      <c r="J13" s="71"/>
      <c r="K13" s="6"/>
      <c r="L13" s="6"/>
    </row>
    <row r="14" spans="2:22" ht="20.100000000000001" customHeight="1" x14ac:dyDescent="0.2">
      <c r="J14" s="6"/>
      <c r="K14" s="6"/>
      <c r="L14" s="6"/>
      <c r="M14" s="16"/>
    </row>
    <row r="15" spans="2:22" ht="26.1" customHeight="1" x14ac:dyDescent="0.2">
      <c r="B15" s="21" t="s">
        <v>64</v>
      </c>
      <c r="H15" s="12" t="s">
        <v>8</v>
      </c>
      <c r="I15" s="13"/>
      <c r="J15" s="72"/>
      <c r="K15" s="72"/>
    </row>
    <row r="16" spans="2:22" ht="20.100000000000001" customHeight="1" x14ac:dyDescent="0.2">
      <c r="B16" s="26">
        <v>2021</v>
      </c>
      <c r="F16" s="26">
        <v>2022</v>
      </c>
      <c r="I16" s="13"/>
      <c r="J16" s="13"/>
      <c r="K16" s="13"/>
      <c r="L16" s="6"/>
    </row>
    <row r="17" spans="2:13" ht="30" customHeight="1" x14ac:dyDescent="0.2">
      <c r="B17" s="5"/>
      <c r="C17" s="27" t="s">
        <v>50</v>
      </c>
      <c r="D17" s="27" t="s">
        <v>11</v>
      </c>
      <c r="F17" s="5"/>
      <c r="G17" s="27" t="s">
        <v>50</v>
      </c>
      <c r="H17" s="27" t="s">
        <v>11</v>
      </c>
      <c r="I17" s="13"/>
      <c r="J17" s="13"/>
      <c r="K17" s="13"/>
      <c r="L17" s="46"/>
    </row>
    <row r="18" spans="2:13" ht="15" customHeight="1" x14ac:dyDescent="0.2">
      <c r="B18" s="50" t="s">
        <v>62</v>
      </c>
      <c r="C18" s="7">
        <v>796875.55299999996</v>
      </c>
      <c r="D18" s="7">
        <v>151693.628</v>
      </c>
      <c r="F18" s="50" t="s">
        <v>52</v>
      </c>
      <c r="G18" s="7">
        <v>1182804.8489999999</v>
      </c>
      <c r="H18" s="7">
        <v>359182.49200000003</v>
      </c>
      <c r="I18" s="13"/>
      <c r="J18" s="13"/>
      <c r="K18" s="13"/>
    </row>
    <row r="19" spans="2:13" ht="15" customHeight="1" x14ac:dyDescent="0.2">
      <c r="B19" s="51" t="s">
        <v>52</v>
      </c>
      <c r="C19" s="49">
        <v>558750.01800000004</v>
      </c>
      <c r="D19" s="49">
        <v>114986.015</v>
      </c>
      <c r="F19" s="51" t="s">
        <v>62</v>
      </c>
      <c r="G19" s="49">
        <v>343471.64299999998</v>
      </c>
      <c r="H19" s="49">
        <v>92859.993000000002</v>
      </c>
      <c r="I19" s="13"/>
      <c r="J19" s="13"/>
      <c r="K19" s="10"/>
      <c r="L19" s="6"/>
    </row>
    <row r="20" spans="2:13" ht="15" customHeight="1" x14ac:dyDescent="0.2">
      <c r="B20" s="50" t="s">
        <v>63</v>
      </c>
      <c r="C20" s="7">
        <v>305790.28999999998</v>
      </c>
      <c r="D20" s="7">
        <v>58111.934999999998</v>
      </c>
      <c r="F20" s="50" t="s">
        <v>63</v>
      </c>
      <c r="G20" s="7">
        <v>256256.79699999999</v>
      </c>
      <c r="H20" s="7">
        <v>76078.92</v>
      </c>
      <c r="I20" s="13"/>
      <c r="J20" s="13"/>
      <c r="L20" s="13"/>
    </row>
    <row r="21" spans="2:13" ht="15" customHeight="1" x14ac:dyDescent="0.2">
      <c r="B21" s="51" t="s">
        <v>41</v>
      </c>
      <c r="C21" s="49">
        <v>156909.785</v>
      </c>
      <c r="D21" s="49">
        <v>32270.168000000001</v>
      </c>
      <c r="F21" s="51" t="s">
        <v>41</v>
      </c>
      <c r="G21" s="49">
        <v>189799.46</v>
      </c>
      <c r="H21" s="49">
        <v>68177.509999999995</v>
      </c>
      <c r="I21" s="13"/>
      <c r="J21" s="13"/>
      <c r="L21" s="13"/>
      <c r="M21" s="16"/>
    </row>
    <row r="22" spans="2:13" ht="15" customHeight="1" x14ac:dyDescent="0.2">
      <c r="B22" s="50" t="s">
        <v>13</v>
      </c>
      <c r="C22" s="7">
        <v>76340.5</v>
      </c>
      <c r="D22" s="7">
        <v>28843.648000000001</v>
      </c>
      <c r="F22" s="50" t="s">
        <v>12</v>
      </c>
      <c r="G22" s="7">
        <v>42015.826000000001</v>
      </c>
      <c r="H22" s="7">
        <v>24183.915000000001</v>
      </c>
      <c r="I22" s="13"/>
      <c r="J22" s="13"/>
      <c r="L22" s="6"/>
      <c r="M22" s="13"/>
    </row>
    <row r="23" spans="2:13" ht="15" customHeight="1" x14ac:dyDescent="0.2">
      <c r="B23" s="51" t="s">
        <v>106</v>
      </c>
      <c r="C23" s="49">
        <v>107475.257</v>
      </c>
      <c r="D23" s="49">
        <v>21506.741999999998</v>
      </c>
      <c r="F23" s="51" t="s">
        <v>13</v>
      </c>
      <c r="G23" s="49">
        <v>26697.15</v>
      </c>
      <c r="H23" s="49">
        <v>18469.362000000001</v>
      </c>
      <c r="I23" s="13"/>
      <c r="L23" s="6"/>
    </row>
    <row r="24" spans="2:13" ht="15" customHeight="1" x14ac:dyDescent="0.2">
      <c r="B24" s="50" t="s">
        <v>12</v>
      </c>
      <c r="C24" s="7">
        <v>28577.707999999999</v>
      </c>
      <c r="D24" s="7">
        <v>12301.12</v>
      </c>
      <c r="F24" s="50" t="s">
        <v>123</v>
      </c>
      <c r="G24" s="7">
        <v>52371.41</v>
      </c>
      <c r="H24" s="7">
        <v>17535.056</v>
      </c>
      <c r="I24" s="13"/>
      <c r="L24" s="6"/>
      <c r="M24" s="72"/>
    </row>
    <row r="25" spans="2:13" ht="15" customHeight="1" x14ac:dyDescent="0.2">
      <c r="B25" s="51" t="s">
        <v>61</v>
      </c>
      <c r="C25" s="49">
        <v>31067.800999999999</v>
      </c>
      <c r="D25" s="49">
        <v>5568.0479999999998</v>
      </c>
      <c r="F25" s="51" t="s">
        <v>61</v>
      </c>
      <c r="G25" s="49">
        <v>57194.201999999997</v>
      </c>
      <c r="H25" s="49">
        <v>16123.522000000001</v>
      </c>
      <c r="I25" s="13"/>
      <c r="J25" s="13"/>
      <c r="L25" s="41"/>
      <c r="M25" s="16"/>
    </row>
    <row r="26" spans="2:13" ht="15" customHeight="1" x14ac:dyDescent="0.2">
      <c r="B26" s="50" t="s">
        <v>109</v>
      </c>
      <c r="C26" s="7">
        <v>17539.68</v>
      </c>
      <c r="D26" s="7">
        <v>4104.2849999999999</v>
      </c>
      <c r="F26" s="50" t="s">
        <v>109</v>
      </c>
      <c r="G26" s="7">
        <v>59868.99</v>
      </c>
      <c r="H26" s="7">
        <v>15448.566000000001</v>
      </c>
      <c r="I26" s="13"/>
      <c r="J26" s="13"/>
      <c r="L26" s="13"/>
      <c r="M26" s="13"/>
    </row>
    <row r="27" spans="2:13" ht="15" customHeight="1" x14ac:dyDescent="0.2">
      <c r="B27" s="51" t="s">
        <v>43</v>
      </c>
      <c r="C27" s="49">
        <v>129.55500000000001</v>
      </c>
      <c r="D27" s="49">
        <v>616.09199999999998</v>
      </c>
      <c r="F27" s="51" t="s">
        <v>121</v>
      </c>
      <c r="G27" s="49">
        <v>25034.260999999999</v>
      </c>
      <c r="H27" s="49">
        <v>8764.5580000000009</v>
      </c>
      <c r="I27" s="13"/>
    </row>
    <row r="28" spans="2:13" ht="15" customHeight="1" x14ac:dyDescent="0.2">
      <c r="B28" s="50" t="s">
        <v>93</v>
      </c>
      <c r="C28" s="7">
        <v>293.18</v>
      </c>
      <c r="D28" s="7">
        <v>167.28399999999999</v>
      </c>
      <c r="F28" s="50" t="s">
        <v>122</v>
      </c>
      <c r="G28" s="7">
        <v>22018.069</v>
      </c>
      <c r="H28" s="7">
        <v>7951.3</v>
      </c>
      <c r="I28" s="13"/>
      <c r="L28" s="13"/>
      <c r="M28" s="13"/>
    </row>
    <row r="29" spans="2:13" ht="15" customHeight="1" x14ac:dyDescent="0.2">
      <c r="B29" s="52" t="s">
        <v>102</v>
      </c>
      <c r="C29" s="11">
        <v>28.423999999999999</v>
      </c>
      <c r="D29" s="11">
        <v>163.828</v>
      </c>
      <c r="F29" s="52" t="s">
        <v>124</v>
      </c>
      <c r="G29" s="11">
        <v>17583.544999999998</v>
      </c>
      <c r="H29" s="11">
        <v>6351.0190000000002</v>
      </c>
      <c r="I29" s="13"/>
      <c r="L29" s="6"/>
    </row>
    <row r="30" spans="2:13" ht="15" customHeight="1" x14ac:dyDescent="0.2">
      <c r="B30" s="50" t="s">
        <v>105</v>
      </c>
      <c r="C30" s="7">
        <v>19.853000000000002</v>
      </c>
      <c r="D30" s="7">
        <v>72.875</v>
      </c>
      <c r="F30" s="50" t="s">
        <v>43</v>
      </c>
      <c r="G30" s="7">
        <v>343.71199999999999</v>
      </c>
      <c r="H30" s="7">
        <v>1829.99</v>
      </c>
      <c r="I30" s="13"/>
    </row>
    <row r="31" spans="2:13" ht="15" customHeight="1" x14ac:dyDescent="0.2">
      <c r="B31" s="52" t="s">
        <v>110</v>
      </c>
      <c r="C31" s="11">
        <v>167.5</v>
      </c>
      <c r="D31" s="11">
        <v>69.043000000000006</v>
      </c>
      <c r="F31" s="52" t="s">
        <v>106</v>
      </c>
      <c r="G31" s="11">
        <v>5618.9160000000002</v>
      </c>
      <c r="H31" s="11">
        <v>1560.1510000000001</v>
      </c>
      <c r="I31" s="13"/>
    </row>
    <row r="32" spans="2:13" ht="15" customHeight="1" x14ac:dyDescent="0.2">
      <c r="B32" s="50" t="s">
        <v>45</v>
      </c>
      <c r="C32" s="7">
        <f>C33-SUM(C18:C31)</f>
        <v>308.56799999973737</v>
      </c>
      <c r="D32" s="7">
        <f>D33-SUM(D18:D31)</f>
        <v>223.58600000006845</v>
      </c>
      <c r="F32" s="50" t="s">
        <v>45</v>
      </c>
      <c r="G32" s="7">
        <f>G33-SUM(G18:G31)</f>
        <v>869.76800000062212</v>
      </c>
      <c r="H32" s="7">
        <f>H33-SUM(H18:H31)</f>
        <v>1723.6380000001518</v>
      </c>
      <c r="I32" s="13"/>
    </row>
    <row r="33" spans="2:13" ht="20.100000000000001" customHeight="1" x14ac:dyDescent="0.2">
      <c r="B33" s="44" t="s">
        <v>23</v>
      </c>
      <c r="C33" s="64">
        <v>2080273.6719999996</v>
      </c>
      <c r="D33" s="64">
        <v>430698.29699999996</v>
      </c>
      <c r="F33" s="44" t="s">
        <v>23</v>
      </c>
      <c r="G33" s="64">
        <v>2281948.5980000002</v>
      </c>
      <c r="H33" s="64">
        <v>716239.99200000009</v>
      </c>
      <c r="I33" s="13"/>
      <c r="L33" s="41"/>
      <c r="M33" s="16"/>
    </row>
    <row r="34" spans="2:13" x14ac:dyDescent="0.2">
      <c r="G34" s="13"/>
      <c r="H34" s="13"/>
      <c r="I34" s="13"/>
      <c r="J34" s="13"/>
      <c r="L34" s="6"/>
      <c r="M34" s="16"/>
    </row>
    <row r="35" spans="2:13" x14ac:dyDescent="0.2">
      <c r="G35" s="13"/>
      <c r="H35" s="12" t="s">
        <v>8</v>
      </c>
      <c r="I35" s="13"/>
      <c r="L35" s="13"/>
      <c r="M35" s="16"/>
    </row>
    <row r="36" spans="2:13" x14ac:dyDescent="0.2">
      <c r="G36" s="13"/>
      <c r="H36" s="13"/>
      <c r="I36" s="13"/>
      <c r="M36" s="16"/>
    </row>
    <row r="37" spans="2:13" x14ac:dyDescent="0.2">
      <c r="G37" s="13"/>
      <c r="H37" s="13"/>
      <c r="I37" s="13"/>
      <c r="J37" s="13"/>
      <c r="M37" s="16"/>
    </row>
    <row r="38" spans="2:13" x14ac:dyDescent="0.2">
      <c r="G38" s="13"/>
      <c r="H38" s="13"/>
      <c r="I38" s="13"/>
      <c r="J38" s="13"/>
    </row>
    <row r="39" spans="2:13" x14ac:dyDescent="0.2">
      <c r="G39" s="13"/>
      <c r="H39" s="13"/>
      <c r="I39" s="13"/>
      <c r="J39" s="13"/>
    </row>
    <row r="40" spans="2:13" x14ac:dyDescent="0.2">
      <c r="G40" s="13"/>
      <c r="H40" s="13"/>
      <c r="I40" s="13"/>
      <c r="J40" s="13"/>
    </row>
    <row r="41" spans="2:13" x14ac:dyDescent="0.2">
      <c r="F41" s="10"/>
      <c r="G41" s="10"/>
      <c r="H41" s="10"/>
      <c r="I41" s="13"/>
      <c r="J41" s="13"/>
    </row>
    <row r="42" spans="2:13" x14ac:dyDescent="0.2">
      <c r="D42" s="10"/>
      <c r="F42" s="10"/>
      <c r="G42" s="10"/>
      <c r="H42" s="10"/>
      <c r="I42" s="13"/>
      <c r="J42" s="13"/>
    </row>
    <row r="43" spans="2:13" x14ac:dyDescent="0.2">
      <c r="D43" s="10"/>
      <c r="F43" s="10"/>
      <c r="G43" s="10"/>
      <c r="H43" s="10"/>
      <c r="I43" s="13"/>
      <c r="J43" s="13"/>
    </row>
    <row r="44" spans="2:13" x14ac:dyDescent="0.2">
      <c r="F44" s="10"/>
      <c r="G44" s="10"/>
      <c r="H44" s="10"/>
      <c r="I44" s="13"/>
    </row>
    <row r="45" spans="2:13" x14ac:dyDescent="0.2">
      <c r="D45" s="10"/>
      <c r="F45" s="10"/>
      <c r="G45" s="10"/>
      <c r="H45" s="10"/>
      <c r="I45" s="13"/>
      <c r="J45" s="13"/>
    </row>
    <row r="46" spans="2:13" x14ac:dyDescent="0.2">
      <c r="F46" s="10"/>
      <c r="G46" s="10"/>
      <c r="H46" s="10"/>
      <c r="I46" s="13"/>
      <c r="L46" s="6"/>
    </row>
    <row r="47" spans="2:13" x14ac:dyDescent="0.2">
      <c r="D47" s="10"/>
      <c r="F47" s="10"/>
      <c r="G47" s="10"/>
      <c r="H47" s="10"/>
      <c r="I47" s="13"/>
      <c r="L47" s="6"/>
    </row>
    <row r="48" spans="2:13" x14ac:dyDescent="0.2">
      <c r="D48" s="10"/>
      <c r="F48" s="10"/>
      <c r="G48" s="10"/>
      <c r="H48" s="10"/>
      <c r="I48" s="13"/>
      <c r="L48" s="6"/>
    </row>
    <row r="49" spans="4:17" x14ac:dyDescent="0.2">
      <c r="F49" s="10"/>
      <c r="G49" s="10"/>
      <c r="H49" s="10"/>
      <c r="I49" s="13"/>
      <c r="M49" s="16"/>
    </row>
    <row r="50" spans="4:17" x14ac:dyDescent="0.2">
      <c r="D50" s="10"/>
      <c r="F50" s="10"/>
      <c r="G50" s="10"/>
      <c r="H50" s="10"/>
      <c r="I50" s="13"/>
      <c r="M50" s="16"/>
    </row>
    <row r="51" spans="4:17" x14ac:dyDescent="0.2">
      <c r="D51" s="10"/>
      <c r="F51" s="10"/>
      <c r="G51" s="10"/>
      <c r="H51" s="10"/>
      <c r="I51" s="13"/>
    </row>
    <row r="52" spans="4:17" x14ac:dyDescent="0.2">
      <c r="F52" s="10"/>
      <c r="G52" s="10"/>
      <c r="H52" s="10"/>
      <c r="I52" s="13"/>
    </row>
    <row r="53" spans="4:17" x14ac:dyDescent="0.2">
      <c r="D53" s="10"/>
      <c r="F53" s="10"/>
      <c r="G53" s="10"/>
      <c r="H53" s="10"/>
      <c r="I53" s="13"/>
    </row>
    <row r="54" spans="4:17" x14ac:dyDescent="0.2">
      <c r="D54" s="10"/>
      <c r="F54" s="10"/>
      <c r="G54" s="10"/>
      <c r="H54" s="10"/>
      <c r="I54" s="13"/>
    </row>
    <row r="55" spans="4:17" x14ac:dyDescent="0.2">
      <c r="G55" s="10"/>
      <c r="H55" s="10"/>
      <c r="I55" s="13"/>
      <c r="K55" s="13"/>
    </row>
    <row r="56" spans="4:17" x14ac:dyDescent="0.2">
      <c r="F56" s="10"/>
      <c r="G56" s="10"/>
      <c r="H56" s="10"/>
      <c r="I56" s="13"/>
    </row>
    <row r="57" spans="4:17" x14ac:dyDescent="0.2">
      <c r="F57" s="10"/>
      <c r="G57" s="10"/>
      <c r="H57" s="10"/>
      <c r="I57" s="13"/>
      <c r="Q57" s="10"/>
    </row>
    <row r="58" spans="4:17" x14ac:dyDescent="0.2">
      <c r="F58" s="10"/>
      <c r="G58" s="10"/>
      <c r="H58" s="10"/>
      <c r="I58" s="13"/>
    </row>
    <row r="59" spans="4:17" x14ac:dyDescent="0.2">
      <c r="F59" s="10"/>
      <c r="G59" s="10"/>
      <c r="H59" s="10"/>
      <c r="I59" s="13"/>
      <c r="M59" s="16"/>
    </row>
    <row r="60" spans="4:17" x14ac:dyDescent="0.2">
      <c r="F60" s="10"/>
      <c r="G60" s="10"/>
      <c r="H60" s="10"/>
      <c r="I60" s="13"/>
    </row>
    <row r="61" spans="4:17" x14ac:dyDescent="0.2">
      <c r="F61" s="10"/>
      <c r="G61" s="10"/>
      <c r="H61" s="10"/>
      <c r="I61" s="13"/>
    </row>
    <row r="62" spans="4:17" x14ac:dyDescent="0.2">
      <c r="F62" s="10"/>
      <c r="G62" s="10"/>
      <c r="H62" s="10"/>
      <c r="I62" s="13"/>
    </row>
    <row r="63" spans="4:17" x14ac:dyDescent="0.2">
      <c r="F63" s="10"/>
      <c r="G63" s="10"/>
      <c r="H63" s="10"/>
      <c r="I63" s="13"/>
    </row>
    <row r="64" spans="4:17" x14ac:dyDescent="0.2">
      <c r="F64" s="10"/>
      <c r="G64" s="10"/>
      <c r="H64" s="10"/>
      <c r="I64" s="13"/>
    </row>
    <row r="65" spans="4:11" x14ac:dyDescent="0.2">
      <c r="F65" s="10"/>
      <c r="G65" s="10"/>
      <c r="H65" s="10"/>
      <c r="I65" s="13"/>
    </row>
    <row r="66" spans="4:11" x14ac:dyDescent="0.2">
      <c r="F66" s="10"/>
      <c r="G66" s="10"/>
      <c r="H66" s="10"/>
      <c r="I66" s="13"/>
    </row>
    <row r="67" spans="4:11" x14ac:dyDescent="0.2">
      <c r="F67" s="10"/>
      <c r="G67" s="10"/>
      <c r="H67" s="10"/>
      <c r="I67" s="13"/>
    </row>
    <row r="68" spans="4:11" x14ac:dyDescent="0.2">
      <c r="F68" s="10"/>
      <c r="G68" s="10"/>
      <c r="H68" s="10"/>
      <c r="I68" s="13"/>
    </row>
    <row r="69" spans="4:11" x14ac:dyDescent="0.2">
      <c r="F69" s="10"/>
      <c r="G69" s="10"/>
      <c r="H69" s="10"/>
      <c r="I69" s="13"/>
    </row>
    <row r="70" spans="4:11" x14ac:dyDescent="0.2">
      <c r="G70" s="10"/>
      <c r="H70" s="10"/>
      <c r="I70" s="13"/>
    </row>
    <row r="71" spans="4:11" x14ac:dyDescent="0.2">
      <c r="G71" s="10"/>
      <c r="H71" s="10"/>
      <c r="I71" s="13"/>
      <c r="J71" s="13"/>
      <c r="K71" s="13"/>
    </row>
    <row r="72" spans="4:11" x14ac:dyDescent="0.2">
      <c r="D72" s="10"/>
      <c r="F72" s="10"/>
      <c r="G72" s="10"/>
      <c r="H72" s="10"/>
      <c r="I72" s="13"/>
    </row>
    <row r="73" spans="4:11" x14ac:dyDescent="0.2">
      <c r="D73" s="10"/>
      <c r="F73" s="10"/>
      <c r="G73" s="10"/>
      <c r="H73" s="10"/>
      <c r="I73" s="13"/>
      <c r="J73" s="13"/>
      <c r="K73" s="13"/>
    </row>
    <row r="74" spans="4:11" x14ac:dyDescent="0.2">
      <c r="D74" s="10"/>
      <c r="F74" s="10"/>
      <c r="G74" s="10"/>
      <c r="H74" s="10"/>
      <c r="I74" s="13"/>
    </row>
    <row r="75" spans="4:11" x14ac:dyDescent="0.2">
      <c r="D75" s="10"/>
      <c r="F75" s="10"/>
      <c r="G75" s="10"/>
      <c r="H75" s="10"/>
      <c r="I75" s="13"/>
    </row>
    <row r="76" spans="4:11" x14ac:dyDescent="0.2">
      <c r="F76" s="10"/>
      <c r="G76" s="10"/>
      <c r="H76" s="10"/>
      <c r="I76" s="13"/>
    </row>
    <row r="77" spans="4:11" x14ac:dyDescent="0.2">
      <c r="D77" s="10"/>
      <c r="F77" s="10"/>
      <c r="G77" s="10"/>
      <c r="H77" s="10"/>
      <c r="I77" s="13"/>
    </row>
    <row r="78" spans="4:11" x14ac:dyDescent="0.2">
      <c r="D78" s="10"/>
      <c r="F78" s="10"/>
      <c r="G78" s="10"/>
      <c r="H78" s="10"/>
      <c r="I78" s="13"/>
    </row>
    <row r="79" spans="4:11" x14ac:dyDescent="0.2">
      <c r="F79" s="10"/>
      <c r="G79" s="10"/>
      <c r="H79" s="10"/>
      <c r="I79" s="13"/>
    </row>
    <row r="80" spans="4:11" x14ac:dyDescent="0.2">
      <c r="F80" s="10"/>
      <c r="G80" s="10"/>
      <c r="H80" s="10"/>
      <c r="I80" s="13"/>
    </row>
    <row r="81" spans="4:9" x14ac:dyDescent="0.2">
      <c r="D81" s="10"/>
      <c r="F81" s="10"/>
      <c r="G81" s="10"/>
      <c r="H81" s="10"/>
      <c r="I81" s="13"/>
    </row>
    <row r="82" spans="4:9" x14ac:dyDescent="0.2">
      <c r="D82" s="10"/>
      <c r="F82" s="10"/>
      <c r="G82" s="10"/>
      <c r="H82" s="10"/>
      <c r="I82" s="13"/>
    </row>
    <row r="83" spans="4:9" x14ac:dyDescent="0.2">
      <c r="D83" s="10"/>
      <c r="F83" s="10"/>
      <c r="G83" s="10"/>
      <c r="H83" s="10"/>
      <c r="I83" s="13"/>
    </row>
    <row r="84" spans="4:9" x14ac:dyDescent="0.2">
      <c r="F84" s="10"/>
      <c r="G84" s="10"/>
      <c r="H84" s="10"/>
      <c r="I84" s="13"/>
    </row>
    <row r="85" spans="4:9" x14ac:dyDescent="0.2">
      <c r="F85" s="10"/>
      <c r="G85" s="10"/>
      <c r="H85" s="10"/>
      <c r="I85" s="13"/>
    </row>
    <row r="86" spans="4:9" x14ac:dyDescent="0.2">
      <c r="F86" s="10"/>
      <c r="G86" s="10"/>
      <c r="H86" s="10"/>
      <c r="I86" s="13"/>
    </row>
    <row r="87" spans="4:9" x14ac:dyDescent="0.2">
      <c r="D87" s="10"/>
      <c r="F87" s="10"/>
      <c r="G87" s="10"/>
      <c r="H87" s="10"/>
      <c r="I87" s="13"/>
    </row>
    <row r="88" spans="4:9" x14ac:dyDescent="0.2">
      <c r="D88" s="10"/>
      <c r="F88" s="10"/>
      <c r="G88" s="10"/>
      <c r="H88" s="10"/>
    </row>
    <row r="89" spans="4:9" x14ac:dyDescent="0.2">
      <c r="F89" s="10"/>
      <c r="G89" s="10"/>
      <c r="H89" s="10"/>
    </row>
    <row r="90" spans="4:9" x14ac:dyDescent="0.2">
      <c r="F90" s="10"/>
      <c r="G90" s="10"/>
      <c r="H90" s="10"/>
    </row>
    <row r="91" spans="4:9" x14ac:dyDescent="0.2">
      <c r="D91" s="10"/>
      <c r="F91" s="10"/>
      <c r="G91" s="10"/>
      <c r="H91" s="10"/>
    </row>
    <row r="92" spans="4:9" x14ac:dyDescent="0.2">
      <c r="F92" s="10"/>
      <c r="G92" s="10"/>
      <c r="H92" s="10"/>
    </row>
    <row r="93" spans="4:9" x14ac:dyDescent="0.2">
      <c r="D93" s="10"/>
      <c r="F93" s="10"/>
      <c r="G93" s="10"/>
      <c r="H93" s="10"/>
    </row>
    <row r="94" spans="4:9" x14ac:dyDescent="0.2">
      <c r="G94" s="10"/>
      <c r="H94" s="13"/>
    </row>
    <row r="95" spans="4:9" x14ac:dyDescent="0.2">
      <c r="F95" s="10"/>
      <c r="G95" s="10"/>
      <c r="H95" s="10"/>
    </row>
    <row r="96" spans="4:9" x14ac:dyDescent="0.2">
      <c r="F96" s="10"/>
      <c r="G96" s="10"/>
      <c r="H96" s="10"/>
    </row>
    <row r="97" spans="4:8" x14ac:dyDescent="0.2">
      <c r="F97" s="10"/>
      <c r="G97" s="10"/>
      <c r="H97" s="10"/>
    </row>
    <row r="98" spans="4:8" x14ac:dyDescent="0.2">
      <c r="D98" s="10"/>
      <c r="F98" s="10"/>
      <c r="G98" s="10"/>
      <c r="H98" s="10"/>
    </row>
    <row r="99" spans="4:8" x14ac:dyDescent="0.2">
      <c r="F99" s="10"/>
      <c r="G99" s="10"/>
      <c r="H99" s="10"/>
    </row>
    <row r="100" spans="4:8" x14ac:dyDescent="0.2">
      <c r="D100" s="10"/>
      <c r="F100" s="10"/>
      <c r="G100" s="10"/>
      <c r="H100" s="10"/>
    </row>
    <row r="101" spans="4:8" x14ac:dyDescent="0.2">
      <c r="D101" s="10"/>
      <c r="F101" s="10"/>
      <c r="G101" s="10"/>
      <c r="H101" s="10"/>
    </row>
    <row r="102" spans="4:8" x14ac:dyDescent="0.2">
      <c r="F102" s="10"/>
      <c r="G102" s="10"/>
      <c r="H102" s="10"/>
    </row>
    <row r="103" spans="4:8" x14ac:dyDescent="0.2">
      <c r="F103" s="10"/>
      <c r="G103" s="10"/>
      <c r="H103" s="10"/>
    </row>
    <row r="104" spans="4:8" x14ac:dyDescent="0.2">
      <c r="F104" s="10"/>
      <c r="G104" s="10"/>
      <c r="H104" s="10"/>
    </row>
    <row r="105" spans="4:8" x14ac:dyDescent="0.2">
      <c r="F105" s="10"/>
      <c r="G105" s="10"/>
      <c r="H105" s="10"/>
    </row>
    <row r="106" spans="4:8" x14ac:dyDescent="0.2">
      <c r="D106" s="10"/>
      <c r="F106" s="10"/>
      <c r="G106" s="10"/>
      <c r="H106" s="10"/>
    </row>
    <row r="107" spans="4:8" x14ac:dyDescent="0.2">
      <c r="F107" s="10"/>
      <c r="G107" s="10"/>
      <c r="H107" s="10"/>
    </row>
    <row r="108" spans="4:8" x14ac:dyDescent="0.2">
      <c r="F108" s="10"/>
      <c r="G108" s="10"/>
      <c r="H108" s="10"/>
    </row>
    <row r="109" spans="4:8" x14ac:dyDescent="0.2">
      <c r="F109" s="10"/>
      <c r="G109" s="10"/>
      <c r="H109" s="10"/>
    </row>
    <row r="110" spans="4:8" x14ac:dyDescent="0.2">
      <c r="F110" s="10"/>
      <c r="G110" s="10"/>
      <c r="H110" s="10"/>
    </row>
    <row r="111" spans="4:8" x14ac:dyDescent="0.2">
      <c r="F111" s="10"/>
      <c r="G111" s="10"/>
      <c r="H111" s="10"/>
    </row>
    <row r="112" spans="4:8" x14ac:dyDescent="0.2">
      <c r="F112" s="10"/>
      <c r="G112" s="10"/>
      <c r="H112" s="10"/>
    </row>
    <row r="113" spans="4:8" x14ac:dyDescent="0.2">
      <c r="F113" s="10"/>
      <c r="G113" s="10"/>
      <c r="H113" s="10"/>
    </row>
    <row r="114" spans="4:8" x14ac:dyDescent="0.2">
      <c r="F114" s="10"/>
      <c r="G114" s="10"/>
      <c r="H114" s="10"/>
    </row>
    <row r="115" spans="4:8" x14ac:dyDescent="0.2">
      <c r="F115" s="10"/>
      <c r="G115" s="10"/>
      <c r="H115" s="10"/>
    </row>
    <row r="116" spans="4:8" x14ac:dyDescent="0.2">
      <c r="D116" s="10"/>
      <c r="F116" s="10"/>
      <c r="G116" s="10"/>
      <c r="H116" s="10"/>
    </row>
    <row r="117" spans="4:8" x14ac:dyDescent="0.2">
      <c r="F117" s="10"/>
      <c r="G117" s="10"/>
      <c r="H117" s="10"/>
    </row>
    <row r="118" spans="4:8" x14ac:dyDescent="0.2">
      <c r="F118" s="10"/>
      <c r="G118" s="10"/>
      <c r="H118" s="10"/>
    </row>
    <row r="119" spans="4:8" x14ac:dyDescent="0.2">
      <c r="F119" s="10"/>
      <c r="G119" s="13"/>
      <c r="H119" s="13"/>
    </row>
    <row r="120" spans="4:8" x14ac:dyDescent="0.2">
      <c r="G120" s="13"/>
      <c r="H120" s="13"/>
    </row>
    <row r="121" spans="4:8" x14ac:dyDescent="0.2">
      <c r="G121" s="13"/>
      <c r="H121" s="13"/>
    </row>
    <row r="122" spans="4:8" x14ac:dyDescent="0.2">
      <c r="G122" s="13"/>
      <c r="H122" s="13"/>
    </row>
    <row r="123" spans="4:8" x14ac:dyDescent="0.2">
      <c r="G123" s="13"/>
      <c r="H123" s="13"/>
    </row>
    <row r="124" spans="4:8" x14ac:dyDescent="0.2">
      <c r="G124" s="13"/>
      <c r="H124" s="13"/>
    </row>
    <row r="125" spans="4:8" x14ac:dyDescent="0.2">
      <c r="G125" s="13"/>
      <c r="H125" s="13"/>
    </row>
    <row r="126" spans="4:8" x14ac:dyDescent="0.2">
      <c r="G126" s="13"/>
      <c r="H126" s="13"/>
    </row>
    <row r="127" spans="4:8" x14ac:dyDescent="0.2">
      <c r="G127" s="13"/>
      <c r="H127" s="13"/>
    </row>
    <row r="128" spans="4:8" x14ac:dyDescent="0.2">
      <c r="G128" s="13"/>
      <c r="H128" s="13"/>
    </row>
    <row r="129" spans="7:8" x14ac:dyDescent="0.2">
      <c r="G129" s="13"/>
      <c r="H129" s="13"/>
    </row>
    <row r="130" spans="7:8" x14ac:dyDescent="0.2">
      <c r="G130" s="13"/>
      <c r="H130" s="13"/>
    </row>
    <row r="131" spans="7:8" x14ac:dyDescent="0.2">
      <c r="G131" s="13"/>
      <c r="H131" s="13"/>
    </row>
    <row r="132" spans="7:8" x14ac:dyDescent="0.2">
      <c r="G132" s="13"/>
      <c r="H132" s="13"/>
    </row>
    <row r="133" spans="7:8" x14ac:dyDescent="0.2">
      <c r="G133" s="13"/>
      <c r="H133" s="13"/>
    </row>
    <row r="134" spans="7:8" x14ac:dyDescent="0.2">
      <c r="G134" s="13"/>
      <c r="H134" s="13"/>
    </row>
  </sheetData>
  <sheetProtection selectLockedCells="1" selectUnlockedCells="1"/>
  <sortState ref="L34:N60">
    <sortCondition descending="1" ref="N34:N60"/>
  </sortState>
  <phoneticPr fontId="8" type="noConversion"/>
  <hyperlinks>
    <hyperlink ref="H35" location="ÍNDICE!A1" display="Voltar ao índice"/>
    <hyperlink ref="H15" location="ÍNDICE!A1" display="Voltar ao índic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showGridLines="0" zoomScale="94" zoomScaleNormal="94" workbookViewId="0"/>
  </sheetViews>
  <sheetFormatPr defaultRowHeight="12.75" x14ac:dyDescent="0.2"/>
  <cols>
    <col min="1" max="1" width="2.42578125" style="2" customWidth="1"/>
    <col min="2" max="2" width="29.140625" style="2" customWidth="1"/>
    <col min="3" max="3" width="12.14062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19" t="s">
        <v>94</v>
      </c>
    </row>
    <row r="2" spans="2:16" ht="21.95" customHeight="1" x14ac:dyDescent="0.2">
      <c r="B2" s="4" t="s">
        <v>14</v>
      </c>
      <c r="C2" s="14" t="s">
        <v>1</v>
      </c>
      <c r="D2" s="20" t="s">
        <v>18</v>
      </c>
      <c r="E2" s="20" t="s">
        <v>38</v>
      </c>
      <c r="F2" s="20" t="s">
        <v>53</v>
      </c>
      <c r="G2" s="20" t="s">
        <v>76</v>
      </c>
      <c r="H2" s="20">
        <v>2014</v>
      </c>
      <c r="I2" s="20" t="s">
        <v>80</v>
      </c>
      <c r="J2" s="20" t="s">
        <v>85</v>
      </c>
      <c r="K2" s="20" t="s">
        <v>97</v>
      </c>
      <c r="L2" s="20" t="s">
        <v>99</v>
      </c>
      <c r="M2" s="20">
        <v>2019</v>
      </c>
      <c r="N2" s="20">
        <v>2020</v>
      </c>
      <c r="O2" s="20">
        <v>2021</v>
      </c>
      <c r="P2" s="20">
        <v>2022</v>
      </c>
    </row>
    <row r="3" spans="2:16" ht="21.95" customHeight="1" x14ac:dyDescent="0.2">
      <c r="B3" s="78" t="s">
        <v>82</v>
      </c>
      <c r="C3" s="79" t="s">
        <v>15</v>
      </c>
      <c r="D3" s="6">
        <v>79916</v>
      </c>
      <c r="E3" s="6">
        <v>89522</v>
      </c>
      <c r="F3" s="53">
        <v>92625</v>
      </c>
      <c r="G3" s="53">
        <v>101947</v>
      </c>
      <c r="H3" s="53">
        <v>97673</v>
      </c>
      <c r="I3" s="53">
        <v>88547</v>
      </c>
      <c r="J3" s="53">
        <v>80445</v>
      </c>
      <c r="K3" s="53">
        <v>78854</v>
      </c>
      <c r="L3" s="53">
        <v>76147</v>
      </c>
      <c r="M3" s="53">
        <v>69105</v>
      </c>
      <c r="N3" s="53">
        <v>65100</v>
      </c>
      <c r="O3" s="53">
        <v>66878</v>
      </c>
      <c r="P3" s="53">
        <v>67385</v>
      </c>
    </row>
    <row r="4" spans="2:16" ht="21.95" customHeight="1" x14ac:dyDescent="0.2">
      <c r="B4" s="80" t="s">
        <v>83</v>
      </c>
      <c r="C4" s="79" t="s">
        <v>15</v>
      </c>
      <c r="D4" s="6">
        <v>10455</v>
      </c>
      <c r="E4" s="6">
        <v>10461</v>
      </c>
      <c r="F4" s="53">
        <v>9572</v>
      </c>
      <c r="G4" s="53">
        <v>9845</v>
      </c>
      <c r="H4" s="53">
        <v>9969</v>
      </c>
      <c r="I4" s="53">
        <v>9364</v>
      </c>
      <c r="J4" s="53">
        <v>8169</v>
      </c>
      <c r="K4" s="53">
        <v>7666</v>
      </c>
      <c r="L4" s="53">
        <v>7209</v>
      </c>
      <c r="M4" s="53">
        <v>7913</v>
      </c>
      <c r="N4" s="53">
        <v>7888</v>
      </c>
      <c r="O4" s="53">
        <v>7591</v>
      </c>
      <c r="P4" s="53">
        <v>7254</v>
      </c>
    </row>
    <row r="5" spans="2:16" ht="21.95" customHeight="1" x14ac:dyDescent="0.2">
      <c r="B5" s="81" t="s">
        <v>91</v>
      </c>
      <c r="C5" s="82" t="s">
        <v>15</v>
      </c>
      <c r="D5" s="29">
        <v>90371</v>
      </c>
      <c r="E5" s="29">
        <v>99983</v>
      </c>
      <c r="F5" s="29">
        <v>102197</v>
      </c>
      <c r="G5" s="29">
        <v>111792</v>
      </c>
      <c r="H5" s="29">
        <v>107642</v>
      </c>
      <c r="I5" s="29">
        <v>97911</v>
      </c>
      <c r="J5" s="29">
        <v>88614</v>
      </c>
      <c r="K5" s="29">
        <v>86520</v>
      </c>
      <c r="L5" s="29">
        <v>83356</v>
      </c>
      <c r="M5" s="29">
        <v>77019</v>
      </c>
      <c r="N5" s="29">
        <v>72988</v>
      </c>
      <c r="O5" s="29">
        <v>74469</v>
      </c>
      <c r="P5" s="29">
        <v>74639</v>
      </c>
    </row>
    <row r="6" spans="2:16" ht="21.95" customHeight="1" x14ac:dyDescent="0.2">
      <c r="B6" s="78" t="s">
        <v>82</v>
      </c>
      <c r="C6" s="79" t="s">
        <v>51</v>
      </c>
      <c r="D6" s="6">
        <v>602003</v>
      </c>
      <c r="E6" s="6">
        <v>785147</v>
      </c>
      <c r="F6" s="53">
        <v>830124</v>
      </c>
      <c r="G6" s="53">
        <v>909455</v>
      </c>
      <c r="H6" s="53">
        <v>874719</v>
      </c>
      <c r="I6" s="53">
        <v>808995</v>
      </c>
      <c r="J6" s="53">
        <v>693011</v>
      </c>
      <c r="K6" s="53">
        <v>729545</v>
      </c>
      <c r="L6" s="53">
        <v>698621</v>
      </c>
      <c r="M6" s="53">
        <v>733513</v>
      </c>
      <c r="N6" s="53">
        <v>661035</v>
      </c>
      <c r="O6" s="53">
        <v>730610</v>
      </c>
      <c r="P6" s="53">
        <v>698899</v>
      </c>
    </row>
    <row r="7" spans="2:16" ht="21.95" customHeight="1" x14ac:dyDescent="0.2">
      <c r="B7" s="80" t="s">
        <v>83</v>
      </c>
      <c r="C7" s="79" t="s">
        <v>51</v>
      </c>
      <c r="D7" s="6">
        <v>24219</v>
      </c>
      <c r="E7" s="6">
        <v>25120</v>
      </c>
      <c r="F7" s="53">
        <v>18542</v>
      </c>
      <c r="G7" s="53">
        <v>20083</v>
      </c>
      <c r="H7" s="53">
        <v>22276</v>
      </c>
      <c r="I7" s="53">
        <v>18549</v>
      </c>
      <c r="J7" s="53">
        <v>17623</v>
      </c>
      <c r="K7" s="53">
        <v>15578</v>
      </c>
      <c r="L7" s="53">
        <v>15238</v>
      </c>
      <c r="M7" s="53">
        <v>21613</v>
      </c>
      <c r="N7" s="53">
        <v>21050</v>
      </c>
      <c r="O7" s="53">
        <v>21881</v>
      </c>
      <c r="P7" s="53">
        <v>19092</v>
      </c>
    </row>
    <row r="8" spans="2:16" ht="21.95" customHeight="1" x14ac:dyDescent="0.2">
      <c r="B8" s="81" t="s">
        <v>92</v>
      </c>
      <c r="C8" s="82" t="s">
        <v>51</v>
      </c>
      <c r="D8" s="29">
        <v>626222</v>
      </c>
      <c r="E8" s="29">
        <v>810267</v>
      </c>
      <c r="F8" s="29">
        <v>848666</v>
      </c>
      <c r="G8" s="29">
        <v>929538</v>
      </c>
      <c r="H8" s="29">
        <v>896995</v>
      </c>
      <c r="I8" s="29">
        <v>827544</v>
      </c>
      <c r="J8" s="29">
        <v>710634</v>
      </c>
      <c r="K8" s="29">
        <v>745123</v>
      </c>
      <c r="L8" s="29">
        <v>713860</v>
      </c>
      <c r="M8" s="29">
        <v>755126</v>
      </c>
      <c r="N8" s="29">
        <v>682085</v>
      </c>
      <c r="O8" s="29">
        <v>752492</v>
      </c>
      <c r="P8" s="29">
        <v>717991</v>
      </c>
    </row>
    <row r="9" spans="2:16" ht="16.5" customHeight="1" x14ac:dyDescent="0.2"/>
    <row r="10" spans="2:16" ht="29.85" customHeight="1" x14ac:dyDescent="0.2">
      <c r="B10" s="19" t="s">
        <v>95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2:16" ht="21.95" customHeight="1" x14ac:dyDescent="0.2">
      <c r="B11" s="4" t="s">
        <v>14</v>
      </c>
      <c r="C11" s="14" t="s">
        <v>1</v>
      </c>
      <c r="D11" s="20" t="s">
        <v>18</v>
      </c>
      <c r="E11" s="20" t="s">
        <v>38</v>
      </c>
      <c r="F11" s="20" t="s">
        <v>53</v>
      </c>
      <c r="G11" s="20" t="s">
        <v>76</v>
      </c>
      <c r="H11" s="20">
        <v>2014</v>
      </c>
      <c r="I11" s="20" t="s">
        <v>80</v>
      </c>
      <c r="J11" s="20" t="s">
        <v>85</v>
      </c>
      <c r="K11" s="20" t="s">
        <v>97</v>
      </c>
      <c r="L11" s="20" t="s">
        <v>99</v>
      </c>
      <c r="M11" s="20">
        <v>2019</v>
      </c>
      <c r="N11" s="20">
        <v>2020</v>
      </c>
      <c r="O11" s="20">
        <v>2021</v>
      </c>
      <c r="P11" s="20">
        <v>2022</v>
      </c>
    </row>
    <row r="12" spans="2:16" ht="21.95" customHeight="1" x14ac:dyDescent="0.2">
      <c r="B12" s="80" t="s">
        <v>96</v>
      </c>
      <c r="C12" s="79" t="s">
        <v>15</v>
      </c>
      <c r="D12" s="28" t="s">
        <v>68</v>
      </c>
      <c r="E12" s="6">
        <v>81511</v>
      </c>
      <c r="F12" s="53">
        <v>80329</v>
      </c>
      <c r="G12" s="53">
        <v>84418</v>
      </c>
      <c r="H12" s="53">
        <v>85387</v>
      </c>
      <c r="I12" s="53">
        <v>80781</v>
      </c>
      <c r="J12" s="53">
        <v>80258</v>
      </c>
      <c r="K12" s="53">
        <v>78427</v>
      </c>
      <c r="L12" s="53">
        <v>74328</v>
      </c>
      <c r="M12" s="53">
        <v>71935</v>
      </c>
      <c r="N12" s="53">
        <v>71274</v>
      </c>
      <c r="O12" s="53">
        <v>71058</v>
      </c>
      <c r="P12" s="53">
        <v>69994</v>
      </c>
    </row>
    <row r="13" spans="2:16" ht="21.95" customHeight="1" x14ac:dyDescent="0.2">
      <c r="B13" s="83" t="s">
        <v>27</v>
      </c>
      <c r="C13" s="84" t="s">
        <v>51</v>
      </c>
      <c r="D13" s="66" t="s">
        <v>68</v>
      </c>
      <c r="E13" s="67">
        <v>3257398</v>
      </c>
      <c r="F13" s="67">
        <v>3242795</v>
      </c>
      <c r="G13" s="67">
        <v>3437464</v>
      </c>
      <c r="H13" s="67">
        <v>3587924</v>
      </c>
      <c r="I13" s="67">
        <v>3152230</v>
      </c>
      <c r="J13" s="67">
        <v>3070832</v>
      </c>
      <c r="K13" s="67">
        <v>2784637</v>
      </c>
      <c r="L13" s="67">
        <v>2659105</v>
      </c>
      <c r="M13" s="67">
        <v>3072259</v>
      </c>
      <c r="N13" s="67">
        <v>3126789</v>
      </c>
      <c r="O13" s="67">
        <v>3201315</v>
      </c>
      <c r="P13" s="67">
        <v>3158613</v>
      </c>
    </row>
    <row r="14" spans="2:16" x14ac:dyDescent="0.2">
      <c r="B14" s="2" t="s">
        <v>84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2:16" x14ac:dyDescent="0.2">
      <c r="D15" s="13"/>
      <c r="E15" s="13"/>
      <c r="F15" s="13"/>
      <c r="G15" s="13"/>
      <c r="H15" s="13"/>
      <c r="I15" s="13"/>
      <c r="J15" s="13"/>
      <c r="K15" s="13"/>
      <c r="L15" s="13"/>
    </row>
    <row r="16" spans="2:16" x14ac:dyDescent="0.2">
      <c r="D16" s="13"/>
      <c r="E16" s="13"/>
      <c r="F16" s="13"/>
      <c r="G16" s="13"/>
      <c r="H16" s="13"/>
      <c r="I16" s="13"/>
      <c r="J16" s="13"/>
      <c r="K16" s="13"/>
      <c r="O16" s="37" t="s">
        <v>8</v>
      </c>
    </row>
    <row r="17" spans="4:12" x14ac:dyDescent="0.2">
      <c r="D17" s="13"/>
      <c r="E17" s="13"/>
      <c r="F17" s="13"/>
      <c r="G17" s="13"/>
      <c r="H17" s="13"/>
      <c r="I17" s="13"/>
      <c r="J17" s="13"/>
      <c r="K17" s="13"/>
      <c r="L17" s="13"/>
    </row>
    <row r="18" spans="4:12" x14ac:dyDescent="0.2">
      <c r="D18" s="13"/>
      <c r="E18" s="13"/>
      <c r="F18" s="13"/>
      <c r="G18" s="13"/>
      <c r="H18" s="13"/>
      <c r="I18" s="13"/>
      <c r="J18" s="13"/>
      <c r="K18" s="13"/>
      <c r="L18" s="13"/>
    </row>
    <row r="19" spans="4:12" x14ac:dyDescent="0.2">
      <c r="D19" s="13"/>
      <c r="E19" s="13"/>
      <c r="F19" s="13"/>
      <c r="G19" s="13"/>
      <c r="H19" s="13"/>
      <c r="I19" s="13"/>
      <c r="J19" s="13"/>
      <c r="L19" s="13"/>
    </row>
    <row r="21" spans="4:12" x14ac:dyDescent="0.2">
      <c r="D21" s="13"/>
      <c r="E21" s="13"/>
    </row>
    <row r="22" spans="4:12" x14ac:dyDescent="0.2">
      <c r="D22" s="13"/>
    </row>
    <row r="23" spans="4:12" x14ac:dyDescent="0.2">
      <c r="D23" s="13"/>
      <c r="E23" s="13"/>
    </row>
    <row r="24" spans="4:12" ht="18" customHeight="1" x14ac:dyDescent="0.2">
      <c r="D24"/>
      <c r="E24"/>
    </row>
    <row r="25" spans="4:12" ht="18" customHeight="1" x14ac:dyDescent="0.2"/>
    <row r="27" spans="4:12" x14ac:dyDescent="0.2">
      <c r="D27" s="13"/>
      <c r="E27" s="13"/>
      <c r="F27" s="13"/>
    </row>
    <row r="28" spans="4:12" x14ac:dyDescent="0.2">
      <c r="D28" s="15"/>
      <c r="E28" s="13"/>
      <c r="F28" s="13"/>
    </row>
    <row r="29" spans="4:12" x14ac:dyDescent="0.2">
      <c r="D29" s="15"/>
      <c r="E29" s="13"/>
      <c r="F29" s="13"/>
    </row>
    <row r="35" spans="2:16" ht="29.85" customHeight="1" x14ac:dyDescent="0.2">
      <c r="B35" s="19" t="s">
        <v>69</v>
      </c>
    </row>
    <row r="36" spans="2:16" ht="21.95" customHeight="1" x14ac:dyDescent="0.2">
      <c r="B36" s="4" t="s">
        <v>14</v>
      </c>
      <c r="C36" s="14" t="s">
        <v>1</v>
      </c>
      <c r="D36" s="20" t="s">
        <v>18</v>
      </c>
      <c r="E36" s="20" t="s">
        <v>38</v>
      </c>
      <c r="F36" s="20" t="s">
        <v>53</v>
      </c>
      <c r="G36" s="20" t="s">
        <v>76</v>
      </c>
      <c r="H36" s="20" t="s">
        <v>79</v>
      </c>
      <c r="I36" s="20" t="s">
        <v>80</v>
      </c>
      <c r="J36" s="20">
        <v>2016</v>
      </c>
      <c r="K36" s="20" t="s">
        <v>97</v>
      </c>
      <c r="L36" s="20" t="s">
        <v>99</v>
      </c>
      <c r="M36" s="20">
        <v>2019</v>
      </c>
      <c r="N36" s="20">
        <v>2020</v>
      </c>
      <c r="O36" s="20">
        <v>2021</v>
      </c>
      <c r="P36" s="20">
        <v>2022</v>
      </c>
    </row>
    <row r="37" spans="2:16" ht="33.950000000000003" customHeight="1" x14ac:dyDescent="0.2">
      <c r="B37" s="85" t="s">
        <v>71</v>
      </c>
      <c r="C37" s="79" t="s">
        <v>51</v>
      </c>
      <c r="D37" s="6">
        <v>18875.52</v>
      </c>
      <c r="E37" s="6">
        <v>14105.074000000001</v>
      </c>
      <c r="F37" s="53">
        <v>17131.129000000001</v>
      </c>
      <c r="G37" s="53">
        <v>17439.233</v>
      </c>
      <c r="H37" s="53">
        <v>20575.865000000002</v>
      </c>
      <c r="I37" s="53">
        <v>20360.766</v>
      </c>
      <c r="J37" s="53">
        <v>25866.054</v>
      </c>
      <c r="K37" s="53">
        <v>26248.485000000001</v>
      </c>
      <c r="L37" s="53">
        <v>22409.472000000002</v>
      </c>
      <c r="M37" s="53">
        <v>18781.855</v>
      </c>
      <c r="N37" s="53">
        <v>16425.02</v>
      </c>
      <c r="O37" s="53">
        <v>14055.789000000001</v>
      </c>
      <c r="P37" s="53">
        <v>14874.565000000001</v>
      </c>
    </row>
    <row r="38" spans="2:16" ht="21.95" customHeight="1" x14ac:dyDescent="0.2">
      <c r="B38" s="86" t="s">
        <v>70</v>
      </c>
      <c r="C38" s="87" t="s">
        <v>51</v>
      </c>
      <c r="D38" s="58" t="s">
        <v>68</v>
      </c>
      <c r="E38" s="58" t="s">
        <v>68</v>
      </c>
      <c r="F38" s="58" t="s">
        <v>68</v>
      </c>
      <c r="G38" s="58" t="s">
        <v>68</v>
      </c>
      <c r="H38" s="58" t="s">
        <v>68</v>
      </c>
      <c r="I38" s="58" t="s">
        <v>68</v>
      </c>
      <c r="J38" s="58" t="s">
        <v>68</v>
      </c>
      <c r="K38" s="58" t="s">
        <v>68</v>
      </c>
      <c r="L38" s="58" t="s">
        <v>68</v>
      </c>
      <c r="M38" s="58" t="s">
        <v>68</v>
      </c>
      <c r="N38" s="58" t="s">
        <v>68</v>
      </c>
      <c r="O38" s="58" t="s">
        <v>68</v>
      </c>
      <c r="P38" s="58" t="s">
        <v>68</v>
      </c>
    </row>
    <row r="39" spans="2:16" x14ac:dyDescent="0.2">
      <c r="B39" s="2" t="s">
        <v>84</v>
      </c>
    </row>
    <row r="44" spans="2:16" x14ac:dyDescent="0.2">
      <c r="D44" s="10"/>
      <c r="E44" s="10"/>
      <c r="F44" s="10"/>
      <c r="G44" s="10"/>
      <c r="H44" s="10"/>
    </row>
    <row r="45" spans="2:16" x14ac:dyDescent="0.2">
      <c r="D45" s="10"/>
      <c r="E45" s="10"/>
      <c r="F45" s="10"/>
      <c r="G45" s="10"/>
      <c r="H45" s="10"/>
      <c r="I45" s="10"/>
      <c r="J45" s="10"/>
    </row>
  </sheetData>
  <sheetProtection selectLockedCells="1" selectUnlockedCells="1"/>
  <phoneticPr fontId="8" type="noConversion"/>
  <hyperlinks>
    <hyperlink ref="O16" location="ÍNDICE!A1" display="Voltar ao índice"/>
  </hyperlinks>
  <pageMargins left="0.35" right="0.25" top="1" bottom="1" header="0.51180555555555551" footer="0.51180555555555551"/>
  <pageSetup paperSize="9" scale="68" firstPageNumber="0" orientation="portrait" horizontalDpi="300" verticalDpi="300" r:id="rId1"/>
  <headerFooter alignWithMargins="0"/>
  <ignoredErrors>
    <ignoredError sqref="D2:G2 D36:E36 F36:I36 I2:L2 D11:L11 K36:L3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16.140625" style="2" customWidth="1"/>
    <col min="3" max="3" width="32.28515625" style="2" customWidth="1"/>
    <col min="4" max="4" width="16.5703125" style="2" customWidth="1"/>
    <col min="5" max="17" width="12.7109375" style="2" customWidth="1"/>
    <col min="18" max="16384" width="9.140625" style="2"/>
  </cols>
  <sheetData>
    <row r="1" spans="2:17" ht="26.25" customHeight="1" x14ac:dyDescent="0.2">
      <c r="B1" s="25" t="s">
        <v>67</v>
      </c>
      <c r="C1" s="25"/>
    </row>
    <row r="2" spans="2:17" ht="24.75" customHeight="1" x14ac:dyDescent="0.2">
      <c r="B2" s="3" t="s">
        <v>19</v>
      </c>
      <c r="C2" s="3" t="s">
        <v>14</v>
      </c>
      <c r="D2" s="22" t="s">
        <v>1</v>
      </c>
      <c r="E2" s="5" t="s">
        <v>39</v>
      </c>
      <c r="F2" s="5" t="s">
        <v>40</v>
      </c>
      <c r="G2" s="5" t="s">
        <v>46</v>
      </c>
      <c r="H2" s="5" t="s">
        <v>77</v>
      </c>
      <c r="I2" s="5" t="s">
        <v>78</v>
      </c>
      <c r="J2" s="5" t="s">
        <v>81</v>
      </c>
      <c r="K2" s="5" t="s">
        <v>86</v>
      </c>
      <c r="L2" s="5" t="s">
        <v>98</v>
      </c>
      <c r="M2" s="5" t="s">
        <v>100</v>
      </c>
      <c r="N2" s="5" t="s">
        <v>103</v>
      </c>
      <c r="O2" s="5" t="s">
        <v>107</v>
      </c>
      <c r="P2" s="5" t="s">
        <v>111</v>
      </c>
      <c r="Q2" s="5" t="s">
        <v>112</v>
      </c>
    </row>
    <row r="3" spans="2:17" ht="20.100000000000001" customHeight="1" x14ac:dyDescent="0.2">
      <c r="B3" s="126" t="s">
        <v>60</v>
      </c>
      <c r="C3" s="88" t="s">
        <v>113</v>
      </c>
      <c r="D3" s="89" t="s">
        <v>114</v>
      </c>
      <c r="E3" s="53">
        <v>634</v>
      </c>
      <c r="F3" s="53">
        <v>626</v>
      </c>
      <c r="G3" s="53">
        <v>810</v>
      </c>
      <c r="H3" s="53">
        <v>849</v>
      </c>
      <c r="I3" s="53">
        <v>930</v>
      </c>
      <c r="J3" s="53">
        <v>897</v>
      </c>
      <c r="K3" s="53">
        <v>828</v>
      </c>
      <c r="L3" s="53">
        <v>711</v>
      </c>
      <c r="M3" s="53">
        <v>745</v>
      </c>
      <c r="N3" s="53">
        <v>714</v>
      </c>
      <c r="O3" s="53">
        <v>755</v>
      </c>
      <c r="P3" s="53">
        <v>682</v>
      </c>
      <c r="Q3" s="53">
        <v>752</v>
      </c>
    </row>
    <row r="4" spans="2:17" ht="20.100000000000001" customHeight="1" x14ac:dyDescent="0.2">
      <c r="B4" s="127"/>
      <c r="C4" s="90" t="s">
        <v>87</v>
      </c>
      <c r="D4" s="91" t="s">
        <v>115</v>
      </c>
      <c r="E4" s="68">
        <v>1429</v>
      </c>
      <c r="F4" s="68">
        <v>1825</v>
      </c>
      <c r="G4" s="68">
        <v>1795</v>
      </c>
      <c r="H4" s="68">
        <v>1890</v>
      </c>
      <c r="I4" s="68">
        <v>1884</v>
      </c>
      <c r="J4" s="68">
        <v>1823</v>
      </c>
      <c r="K4" s="68">
        <v>2034</v>
      </c>
      <c r="L4" s="68">
        <v>2222</v>
      </c>
      <c r="M4" s="68">
        <v>2613</v>
      </c>
      <c r="N4" s="68">
        <v>2475</v>
      </c>
      <c r="O4" s="68">
        <v>2264</v>
      </c>
      <c r="P4" s="68">
        <v>2420</v>
      </c>
      <c r="Q4" s="68">
        <v>2190</v>
      </c>
    </row>
    <row r="5" spans="2:17" ht="20.100000000000001" customHeight="1" x14ac:dyDescent="0.2">
      <c r="B5" s="127"/>
      <c r="C5" s="92" t="s">
        <v>88</v>
      </c>
      <c r="D5" s="93" t="s">
        <v>115</v>
      </c>
      <c r="E5" s="53">
        <v>79</v>
      </c>
      <c r="F5" s="53">
        <v>105</v>
      </c>
      <c r="G5" s="53">
        <v>94</v>
      </c>
      <c r="H5" s="53">
        <v>107</v>
      </c>
      <c r="I5" s="53">
        <v>148</v>
      </c>
      <c r="J5" s="53">
        <v>161</v>
      </c>
      <c r="K5" s="53">
        <v>156</v>
      </c>
      <c r="L5" s="53">
        <v>171</v>
      </c>
      <c r="M5" s="53">
        <v>233</v>
      </c>
      <c r="N5" s="53">
        <v>377</v>
      </c>
      <c r="O5" s="53">
        <v>222</v>
      </c>
      <c r="P5" s="53">
        <v>261</v>
      </c>
      <c r="Q5" s="53">
        <v>222</v>
      </c>
    </row>
    <row r="6" spans="2:17" ht="20.100000000000001" customHeight="1" x14ac:dyDescent="0.2">
      <c r="B6" s="127"/>
      <c r="C6" s="90" t="s">
        <v>89</v>
      </c>
      <c r="D6" s="91" t="s">
        <v>115</v>
      </c>
      <c r="E6" s="68">
        <v>1984</v>
      </c>
      <c r="F6" s="68">
        <v>2346</v>
      </c>
      <c r="G6" s="68">
        <v>2511</v>
      </c>
      <c r="H6" s="68">
        <v>2632</v>
      </c>
      <c r="I6" s="68">
        <v>2666</v>
      </c>
      <c r="J6" s="68">
        <v>2559</v>
      </c>
      <c r="K6" s="68">
        <v>2706</v>
      </c>
      <c r="L6" s="68">
        <v>2762</v>
      </c>
      <c r="M6" s="68">
        <v>3125</v>
      </c>
      <c r="N6" s="68">
        <v>2812</v>
      </c>
      <c r="O6" s="68">
        <v>2797</v>
      </c>
      <c r="P6" s="68">
        <v>2841</v>
      </c>
      <c r="Q6" s="68">
        <v>2720</v>
      </c>
    </row>
    <row r="7" spans="2:17" ht="20.100000000000001" customHeight="1" x14ac:dyDescent="0.2">
      <c r="B7" s="127"/>
      <c r="C7" s="92" t="s">
        <v>90</v>
      </c>
      <c r="D7" s="93" t="s">
        <v>116</v>
      </c>
      <c r="E7" s="53">
        <v>1640</v>
      </c>
      <c r="F7" s="53">
        <v>1950</v>
      </c>
      <c r="G7" s="53">
        <v>2100</v>
      </c>
      <c r="H7" s="53">
        <v>2230</v>
      </c>
      <c r="I7" s="53">
        <v>2250</v>
      </c>
      <c r="J7" s="53">
        <v>2150</v>
      </c>
      <c r="K7" s="53">
        <v>2270</v>
      </c>
      <c r="L7" s="53">
        <v>2320</v>
      </c>
      <c r="M7" s="53">
        <v>2600</v>
      </c>
      <c r="N7" s="53">
        <v>2400</v>
      </c>
      <c r="O7" s="53">
        <v>2400</v>
      </c>
      <c r="P7" s="53">
        <v>2430</v>
      </c>
      <c r="Q7" s="53">
        <v>2320</v>
      </c>
    </row>
    <row r="8" spans="2:17" ht="20.100000000000001" customHeight="1" x14ac:dyDescent="0.2">
      <c r="B8" s="127"/>
      <c r="C8" s="90" t="s">
        <v>24</v>
      </c>
      <c r="D8" s="91" t="s">
        <v>114</v>
      </c>
      <c r="E8" s="68">
        <v>120</v>
      </c>
      <c r="F8" s="68">
        <v>125</v>
      </c>
      <c r="G8" s="68">
        <v>125</v>
      </c>
      <c r="H8" s="68">
        <v>125</v>
      </c>
      <c r="I8" s="68">
        <v>124</v>
      </c>
      <c r="J8" s="68">
        <v>125</v>
      </c>
      <c r="K8" s="68">
        <v>125</v>
      </c>
      <c r="L8" s="68">
        <v>126</v>
      </c>
      <c r="M8" s="68">
        <v>130</v>
      </c>
      <c r="N8" s="68">
        <v>130</v>
      </c>
      <c r="O8" s="68">
        <v>130</v>
      </c>
      <c r="P8" s="68">
        <v>130</v>
      </c>
      <c r="Q8" s="68">
        <v>130</v>
      </c>
    </row>
    <row r="9" spans="2:17" ht="20.100000000000001" customHeight="1" x14ac:dyDescent="0.2">
      <c r="B9" s="127"/>
      <c r="C9" s="94" t="s">
        <v>25</v>
      </c>
      <c r="D9" s="89" t="s">
        <v>26</v>
      </c>
      <c r="E9" s="69">
        <v>11.3</v>
      </c>
      <c r="F9" s="69">
        <v>11.8</v>
      </c>
      <c r="G9" s="69">
        <v>11.9</v>
      </c>
      <c r="H9" s="69">
        <v>11.9</v>
      </c>
      <c r="I9" s="69">
        <v>11.9</v>
      </c>
      <c r="J9" s="69">
        <v>12</v>
      </c>
      <c r="K9" s="69">
        <v>12.1</v>
      </c>
      <c r="L9" s="69">
        <v>12.2</v>
      </c>
      <c r="M9" s="69">
        <v>12.6</v>
      </c>
      <c r="N9" s="69">
        <v>12.7</v>
      </c>
      <c r="O9" s="69">
        <v>12.6</v>
      </c>
      <c r="P9" s="69">
        <v>12.6</v>
      </c>
      <c r="Q9" s="69">
        <v>12.6</v>
      </c>
    </row>
    <row r="10" spans="2:17" ht="20.100000000000001" customHeight="1" x14ac:dyDescent="0.2">
      <c r="B10" s="125"/>
      <c r="C10" s="95" t="s">
        <v>17</v>
      </c>
      <c r="D10" s="96" t="s">
        <v>16</v>
      </c>
      <c r="E10" s="70">
        <v>31.7</v>
      </c>
      <c r="F10" s="70">
        <v>26.7</v>
      </c>
      <c r="G10" s="70">
        <v>32.299999999999997</v>
      </c>
      <c r="H10" s="70">
        <v>32.200000000000003</v>
      </c>
      <c r="I10" s="70">
        <v>35</v>
      </c>
      <c r="J10" s="70">
        <v>35.200000000000003</v>
      </c>
      <c r="K10" s="70">
        <v>30.6</v>
      </c>
      <c r="L10" s="70">
        <v>25.8</v>
      </c>
      <c r="M10" s="70">
        <v>24.3</v>
      </c>
      <c r="N10" s="70">
        <v>25</v>
      </c>
      <c r="O10" s="70">
        <v>26.5</v>
      </c>
      <c r="P10" s="70">
        <v>23.7</v>
      </c>
      <c r="Q10" s="70">
        <v>27.3</v>
      </c>
    </row>
    <row r="11" spans="2:17" ht="14.1" customHeight="1" x14ac:dyDescent="0.2">
      <c r="B11" s="62" t="s">
        <v>73</v>
      </c>
    </row>
    <row r="12" spans="2:17" ht="14.1" customHeight="1" x14ac:dyDescent="0.2">
      <c r="B12" s="62" t="s">
        <v>66</v>
      </c>
    </row>
    <row r="13" spans="2:17" ht="14.1" customHeight="1" x14ac:dyDescent="0.2">
      <c r="B13" s="62"/>
      <c r="P13" s="37" t="s">
        <v>8</v>
      </c>
    </row>
  </sheetData>
  <mergeCells count="1">
    <mergeCell ref="B3:B10"/>
  </mergeCells>
  <phoneticPr fontId="8" type="noConversion"/>
  <hyperlinks>
    <hyperlink ref="P13" location="ÍNDICE!A1" display="Voltar ao índice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Normal="100" workbookViewId="0"/>
  </sheetViews>
  <sheetFormatPr defaultRowHeight="12.75" x14ac:dyDescent="0.2"/>
  <cols>
    <col min="1" max="1" width="2.42578125" customWidth="1"/>
    <col min="2" max="2" width="32.4257812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25.5" customHeight="1" x14ac:dyDescent="0.2">
      <c r="B1" s="30" t="s">
        <v>104</v>
      </c>
    </row>
    <row r="2" spans="2:16" ht="23.25" customHeight="1" x14ac:dyDescent="0.2">
      <c r="B2" s="1" t="s">
        <v>14</v>
      </c>
      <c r="C2" s="1" t="s">
        <v>1</v>
      </c>
      <c r="D2" s="17">
        <v>2010</v>
      </c>
      <c r="E2" s="17">
        <v>2011</v>
      </c>
      <c r="F2" s="17">
        <v>2012</v>
      </c>
      <c r="G2" s="17">
        <v>2013</v>
      </c>
      <c r="H2" s="17">
        <v>2014</v>
      </c>
      <c r="I2" s="17">
        <v>2015</v>
      </c>
      <c r="J2" s="17">
        <v>2016</v>
      </c>
      <c r="K2" s="17">
        <v>2017</v>
      </c>
      <c r="L2" s="17">
        <v>2018</v>
      </c>
      <c r="M2" s="17">
        <v>2019</v>
      </c>
      <c r="N2" s="17">
        <v>2020</v>
      </c>
      <c r="O2" s="17">
        <v>2021</v>
      </c>
      <c r="P2" s="17">
        <v>2022</v>
      </c>
    </row>
    <row r="3" spans="2:16" ht="18" customHeight="1" x14ac:dyDescent="0.2">
      <c r="B3" s="97" t="s">
        <v>27</v>
      </c>
      <c r="C3" s="89" t="s">
        <v>51</v>
      </c>
      <c r="D3" s="28">
        <v>626222</v>
      </c>
      <c r="E3" s="28">
        <v>810267</v>
      </c>
      <c r="F3" s="28">
        <v>848666</v>
      </c>
      <c r="G3" s="28">
        <v>929538</v>
      </c>
      <c r="H3" s="28">
        <v>896995</v>
      </c>
      <c r="I3" s="28">
        <v>827544</v>
      </c>
      <c r="J3" s="28">
        <v>710634</v>
      </c>
      <c r="K3" s="28">
        <v>745123</v>
      </c>
      <c r="L3" s="28">
        <v>713860</v>
      </c>
      <c r="M3" s="28">
        <v>755126</v>
      </c>
      <c r="N3" s="28">
        <v>682085</v>
      </c>
      <c r="O3" s="28">
        <v>752492</v>
      </c>
      <c r="P3" s="28">
        <v>717991</v>
      </c>
    </row>
    <row r="4" spans="2:16" ht="18" customHeight="1" x14ac:dyDescent="0.2">
      <c r="B4" s="98" t="s">
        <v>28</v>
      </c>
      <c r="C4" s="91" t="s">
        <v>51</v>
      </c>
      <c r="D4" s="59">
        <v>1444615.648</v>
      </c>
      <c r="E4" s="59">
        <v>1610127.503</v>
      </c>
      <c r="F4" s="59">
        <v>1678209.9570000002</v>
      </c>
      <c r="G4" s="59">
        <v>1642772.0929999999</v>
      </c>
      <c r="H4" s="59">
        <v>1777065.78</v>
      </c>
      <c r="I4" s="59">
        <v>1793806.6529999999</v>
      </c>
      <c r="J4" s="59">
        <v>1931473.6340000001</v>
      </c>
      <c r="K4" s="59">
        <v>2132302.9039999996</v>
      </c>
      <c r="L4" s="59">
        <v>2705449.9750000001</v>
      </c>
      <c r="M4" s="59">
        <v>2133585.446</v>
      </c>
      <c r="N4" s="59">
        <v>1899505.666</v>
      </c>
      <c r="O4" s="59">
        <v>2080273.672</v>
      </c>
      <c r="P4" s="59">
        <v>2281948.5979999998</v>
      </c>
    </row>
    <row r="5" spans="2:16" ht="18" customHeight="1" x14ac:dyDescent="0.2">
      <c r="B5" s="99" t="s">
        <v>29</v>
      </c>
      <c r="C5" s="100" t="s">
        <v>51</v>
      </c>
      <c r="D5" s="31">
        <v>27190.11</v>
      </c>
      <c r="E5" s="31">
        <v>34102.379000000001</v>
      </c>
      <c r="F5" s="31">
        <v>30721.863000000001</v>
      </c>
      <c r="G5" s="31">
        <v>26168.108</v>
      </c>
      <c r="H5" s="31">
        <v>112724.94500000001</v>
      </c>
      <c r="I5" s="31">
        <v>36737.866999999998</v>
      </c>
      <c r="J5" s="31">
        <v>41405.228999999999</v>
      </c>
      <c r="K5" s="31">
        <v>78458.823999999993</v>
      </c>
      <c r="L5" s="31">
        <v>245861.14299999998</v>
      </c>
      <c r="M5" s="31">
        <v>137308.943</v>
      </c>
      <c r="N5" s="31">
        <v>137712.45200000002</v>
      </c>
      <c r="O5" s="31">
        <v>85936.263999999996</v>
      </c>
      <c r="P5" s="31">
        <v>225350.826</v>
      </c>
    </row>
    <row r="6" spans="2:16" ht="18" customHeight="1" x14ac:dyDescent="0.2">
      <c r="B6" s="32"/>
      <c r="C6" s="3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24" customHeight="1" x14ac:dyDescent="0.2">
      <c r="B7" s="101" t="s">
        <v>30</v>
      </c>
      <c r="C7" s="102" t="s">
        <v>16</v>
      </c>
      <c r="D7" s="34">
        <f t="shared" ref="D7:E7" si="0">(D5/D3)*100</f>
        <v>4.3419282618624067</v>
      </c>
      <c r="E7" s="34">
        <f t="shared" si="0"/>
        <v>4.2087829073626351</v>
      </c>
      <c r="F7" s="34">
        <f>(F5/F3)*100</f>
        <v>3.6200181225594048</v>
      </c>
      <c r="G7" s="34">
        <f>(G5/G3)*100</f>
        <v>2.8151735593380796</v>
      </c>
      <c r="H7" s="34">
        <f>(H5/H3)*100</f>
        <v>12.566953550465723</v>
      </c>
      <c r="I7" s="34">
        <f t="shared" ref="I7:J7" si="1">(I5/I3)*100</f>
        <v>4.4393853378188952</v>
      </c>
      <c r="J7" s="34">
        <f t="shared" si="1"/>
        <v>5.8265195585913423</v>
      </c>
      <c r="K7" s="34">
        <f t="shared" ref="K7:L7" si="2">(K5/K3)*100</f>
        <v>10.529647319972675</v>
      </c>
      <c r="L7" s="34">
        <f t="shared" si="2"/>
        <v>34.44108690779705</v>
      </c>
      <c r="M7" s="34">
        <f t="shared" ref="M7:N7" si="3">(M5/M3)*100</f>
        <v>18.183580356125997</v>
      </c>
      <c r="N7" s="34">
        <f t="shared" si="3"/>
        <v>20.18992530256493</v>
      </c>
      <c r="O7" s="34">
        <f t="shared" ref="O7:P7" si="4">(O5/O3)*100</f>
        <v>11.420222939247195</v>
      </c>
      <c r="P7" s="34">
        <f t="shared" si="4"/>
        <v>31.386302335266041</v>
      </c>
    </row>
    <row r="8" spans="2:16" ht="24" customHeight="1" x14ac:dyDescent="0.2">
      <c r="B8" s="80" t="s">
        <v>31</v>
      </c>
      <c r="C8" s="93" t="s">
        <v>51</v>
      </c>
      <c r="D8" s="60">
        <f t="shared" ref="D8:E8" si="5">D3+D4-D5</f>
        <v>2043647.5379999999</v>
      </c>
      <c r="E8" s="60">
        <f t="shared" si="5"/>
        <v>2386292.1239999998</v>
      </c>
      <c r="F8" s="60">
        <f>F3+F4-F5</f>
        <v>2496154.0940000005</v>
      </c>
      <c r="G8" s="60">
        <f>G3+G4-G5</f>
        <v>2546141.9849999999</v>
      </c>
      <c r="H8" s="60">
        <f>H3+H4-H5</f>
        <v>2561335.8350000004</v>
      </c>
      <c r="I8" s="60">
        <f t="shared" ref="I8:J8" si="6">I3+I4-I5</f>
        <v>2584612.7859999998</v>
      </c>
      <c r="J8" s="60">
        <f t="shared" si="6"/>
        <v>2600702.4050000003</v>
      </c>
      <c r="K8" s="60">
        <f t="shared" ref="K8:L8" si="7">K3+K4-K5</f>
        <v>2798967.0799999996</v>
      </c>
      <c r="L8" s="60">
        <f t="shared" si="7"/>
        <v>3173448.8319999999</v>
      </c>
      <c r="M8" s="60">
        <f t="shared" ref="M8:N8" si="8">M3+M4-M5</f>
        <v>2751402.503</v>
      </c>
      <c r="N8" s="60">
        <f t="shared" si="8"/>
        <v>2443878.2140000002</v>
      </c>
      <c r="O8" s="60">
        <f t="shared" ref="O8:P8" si="9">O3+O4-O5</f>
        <v>2746829.4080000003</v>
      </c>
      <c r="P8" s="60">
        <f t="shared" si="9"/>
        <v>2774588.7719999999</v>
      </c>
    </row>
    <row r="9" spans="2:16" ht="24" customHeight="1" x14ac:dyDescent="0.2">
      <c r="B9" s="103" t="s">
        <v>17</v>
      </c>
      <c r="C9" s="104" t="s">
        <v>16</v>
      </c>
      <c r="D9" s="35">
        <f t="shared" ref="D9:E9" si="10">(D3/D8)*100</f>
        <v>30.64236803831875</v>
      </c>
      <c r="E9" s="35">
        <f t="shared" si="10"/>
        <v>33.955063248576522</v>
      </c>
      <c r="F9" s="35">
        <f>(F3/F8)*100</f>
        <v>33.998942695081865</v>
      </c>
      <c r="G9" s="35">
        <f>(G3/G8)*100</f>
        <v>36.507704812856304</v>
      </c>
      <c r="H9" s="35">
        <f>(H3/H8)*100</f>
        <v>35.020593072676853</v>
      </c>
      <c r="I9" s="35">
        <f t="shared" ref="I9:J9" si="11">(I3/I8)*100</f>
        <v>32.018103620106444</v>
      </c>
      <c r="J9" s="35">
        <f t="shared" si="11"/>
        <v>27.324694999080446</v>
      </c>
      <c r="K9" s="35">
        <f t="shared" ref="K9:L9" si="12">(K3/K8)*100</f>
        <v>26.621356332636825</v>
      </c>
      <c r="L9" s="35">
        <f t="shared" si="12"/>
        <v>22.49476950129694</v>
      </c>
      <c r="M9" s="35">
        <f t="shared" ref="M9:N9" si="13">(M3/M8)*100</f>
        <v>27.445130226371685</v>
      </c>
      <c r="N9" s="35">
        <f t="shared" si="13"/>
        <v>27.909942324155434</v>
      </c>
      <c r="O9" s="35">
        <f t="shared" ref="O9:P9" si="14">(O3/O8)*100</f>
        <v>27.394930235143306</v>
      </c>
      <c r="P9" s="35">
        <f t="shared" si="14"/>
        <v>25.87738432612673</v>
      </c>
    </row>
    <row r="10" spans="2:16" ht="26.1" customHeight="1" x14ac:dyDescent="0.2">
      <c r="B10" s="105" t="s">
        <v>32</v>
      </c>
      <c r="C10" s="100" t="s">
        <v>16</v>
      </c>
      <c r="D10" s="36">
        <f t="shared" ref="D10:E10" si="15">(D3-D5)/D8*100</f>
        <v>29.311898400359095</v>
      </c>
      <c r="E10" s="36">
        <f t="shared" si="15"/>
        <v>32.525968350386265</v>
      </c>
      <c r="F10" s="36">
        <f>(F3-F5)/F8*100</f>
        <v>32.768174808041309</v>
      </c>
      <c r="G10" s="36">
        <f>(G3-G5)/G8*100</f>
        <v>35.479949559843575</v>
      </c>
      <c r="H10" s="36">
        <f>(H3-H5)/H8*100</f>
        <v>30.619571408135936</v>
      </c>
      <c r="I10" s="36">
        <f t="shared" ref="I10:J10" si="16">(I3-I5)/I8*100</f>
        <v>30.596696622547782</v>
      </c>
      <c r="J10" s="36">
        <f t="shared" si="16"/>
        <v>25.732616300633595</v>
      </c>
      <c r="K10" s="36">
        <f t="shared" ref="K10:L10" si="17">(K3-K5)/K8*100</f>
        <v>23.818221399016956</v>
      </c>
      <c r="L10" s="36">
        <f t="shared" si="17"/>
        <v>14.747326387646639</v>
      </c>
      <c r="M10" s="36">
        <f t="shared" ref="M10:N10" si="18">(M3-M5)/M8*100</f>
        <v>22.454622917815961</v>
      </c>
      <c r="N10" s="36">
        <f t="shared" si="18"/>
        <v>22.274945816919498</v>
      </c>
      <c r="O10" s="36">
        <f t="shared" ref="O10:P10" si="19">(O3-O5)/O8*100</f>
        <v>24.266368128238707</v>
      </c>
      <c r="P10" s="36">
        <f t="shared" si="19"/>
        <v>17.755430245069846</v>
      </c>
    </row>
    <row r="11" spans="2:16" x14ac:dyDescent="0.2">
      <c r="B11" s="74" t="s">
        <v>33</v>
      </c>
    </row>
    <row r="12" spans="2:16" x14ac:dyDescent="0.2">
      <c r="B12" s="74" t="s">
        <v>34</v>
      </c>
    </row>
    <row r="13" spans="2:16" ht="12.75" customHeight="1" x14ac:dyDescent="0.2">
      <c r="B13" s="74" t="s">
        <v>35</v>
      </c>
      <c r="O13" s="9" t="s">
        <v>8</v>
      </c>
    </row>
    <row r="14" spans="2:16" x14ac:dyDescent="0.2">
      <c r="B14" s="74" t="s">
        <v>36</v>
      </c>
    </row>
    <row r="15" spans="2:16" x14ac:dyDescent="0.2">
      <c r="B15" s="74" t="s">
        <v>37</v>
      </c>
    </row>
    <row r="17" spans="3:6" x14ac:dyDescent="0.2">
      <c r="C17"/>
      <c r="D17"/>
      <c r="E17"/>
      <c r="F17"/>
    </row>
    <row r="18" spans="3:6" x14ac:dyDescent="0.2">
      <c r="C18"/>
      <c r="D18"/>
      <c r="E18"/>
      <c r="F18"/>
    </row>
    <row r="19" spans="3:6" x14ac:dyDescent="0.2">
      <c r="C19"/>
      <c r="D19"/>
      <c r="E19"/>
      <c r="F19"/>
    </row>
    <row r="20" spans="3:6" x14ac:dyDescent="0.2">
      <c r="C20"/>
      <c r="D20"/>
      <c r="E20"/>
      <c r="F20"/>
    </row>
    <row r="21" spans="3:6" x14ac:dyDescent="0.2">
      <c r="C21"/>
      <c r="D21"/>
      <c r="E21"/>
      <c r="F21"/>
    </row>
    <row r="22" spans="3:6" x14ac:dyDescent="0.2">
      <c r="C22"/>
      <c r="D22"/>
      <c r="E22"/>
      <c r="F22"/>
    </row>
    <row r="23" spans="3:6" x14ac:dyDescent="0.2">
      <c r="C23"/>
      <c r="D23"/>
      <c r="E23"/>
      <c r="F23"/>
    </row>
    <row r="24" spans="3:6" x14ac:dyDescent="0.2">
      <c r="C24"/>
      <c r="D24"/>
      <c r="E24"/>
      <c r="F24"/>
    </row>
    <row r="25" spans="3:6" x14ac:dyDescent="0.2">
      <c r="C25"/>
      <c r="D25"/>
      <c r="E25"/>
      <c r="F25"/>
    </row>
    <row r="26" spans="3:6" x14ac:dyDescent="0.2">
      <c r="C26"/>
      <c r="D26"/>
      <c r="E26"/>
      <c r="F26"/>
    </row>
    <row r="27" spans="3:6" x14ac:dyDescent="0.2">
      <c r="C27"/>
      <c r="D27"/>
      <c r="E27"/>
      <c r="F27"/>
    </row>
    <row r="28" spans="3:6" x14ac:dyDescent="0.2">
      <c r="C28"/>
      <c r="D28"/>
      <c r="E28"/>
      <c r="F28"/>
    </row>
  </sheetData>
  <phoneticPr fontId="8" type="noConversion"/>
  <hyperlinks>
    <hyperlink ref="O13" location="ÍNDICE!A1" display="Voltar ao índice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  <vt:lpstr>'4'!Área_de_Impressão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2019-10-30T10:57:29Z</cp:lastPrinted>
  <dcterms:created xsi:type="dcterms:W3CDTF">2011-09-19T15:33:05Z</dcterms:created>
  <dcterms:modified xsi:type="dcterms:W3CDTF">2023-09-05T15:01:31Z</dcterms:modified>
</cp:coreProperties>
</file>