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345" yWindow="225" windowWidth="10875" windowHeight="6375" tabRatio="366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Print_Area" localSheetId="1">'1'!$B$1:$M$13</definedName>
    <definedName name="_xlnm.Print_Area" localSheetId="7">'7'!$B$1:$C$35</definedName>
    <definedName name="Excel_BuiltIn_Print_Area">'1'!$C$2:$F$8</definedName>
  </definedNames>
  <calcPr calcId="152511"/>
</workbook>
</file>

<file path=xl/calcChain.xml><?xml version="1.0" encoding="utf-8"?>
<calcChain xmlns="http://schemas.openxmlformats.org/spreadsheetml/2006/main">
  <c r="P8" i="8" l="1"/>
  <c r="P9" i="8" s="1"/>
  <c r="P7" i="8"/>
  <c r="Q8" i="3"/>
  <c r="Q5" i="3"/>
  <c r="Q11" i="2"/>
  <c r="Q10" i="2"/>
  <c r="Q8" i="2"/>
  <c r="Q5" i="2"/>
  <c r="P10" i="8" l="1"/>
  <c r="P8" i="3"/>
  <c r="P5" i="3"/>
  <c r="P11" i="2"/>
  <c r="P10" i="2"/>
  <c r="P8" i="2"/>
  <c r="P5" i="2"/>
  <c r="O8" i="8"/>
  <c r="O9" i="8" s="1"/>
  <c r="O7" i="8"/>
  <c r="N5" i="7"/>
  <c r="O10" i="8" l="1"/>
  <c r="N8" i="8" l="1"/>
  <c r="N10" i="8" s="1"/>
  <c r="N7" i="8"/>
  <c r="N9" i="8" l="1"/>
  <c r="C22" i="4"/>
  <c r="D22" i="4"/>
  <c r="M5" i="7" l="1"/>
  <c r="M8" i="8"/>
  <c r="M9" i="8" s="1"/>
  <c r="M7" i="8"/>
  <c r="D36" i="4"/>
  <c r="C36" i="4"/>
  <c r="G36" i="4"/>
  <c r="H36" i="4"/>
  <c r="O8" i="3"/>
  <c r="O5" i="3"/>
  <c r="O11" i="2"/>
  <c r="O10" i="2"/>
  <c r="O8" i="2"/>
  <c r="O5" i="2"/>
  <c r="M10" i="8" l="1"/>
  <c r="L5" i="7"/>
  <c r="N8" i="3" l="1"/>
  <c r="N5" i="3"/>
  <c r="N11" i="2" l="1"/>
  <c r="N10" i="2"/>
  <c r="N8" i="2"/>
  <c r="N5" i="2"/>
  <c r="K5" i="7" l="1"/>
  <c r="L8" i="8" l="1"/>
  <c r="L10" i="8" s="1"/>
  <c r="L7" i="8"/>
  <c r="L9" i="8" l="1"/>
  <c r="M8" i="3" l="1"/>
  <c r="M5" i="3"/>
  <c r="M11" i="2"/>
  <c r="M10" i="2"/>
  <c r="M8" i="2"/>
  <c r="M5" i="2"/>
  <c r="J5" i="7" l="1"/>
  <c r="K8" i="8" l="1"/>
  <c r="K10" i="8" s="1"/>
  <c r="K7" i="8"/>
  <c r="L8" i="3"/>
  <c r="L5" i="3"/>
  <c r="L11" i="2"/>
  <c r="L10" i="2"/>
  <c r="L8" i="2"/>
  <c r="L5" i="2"/>
  <c r="K9" i="8" l="1"/>
  <c r="I5" i="7"/>
  <c r="H5" i="7"/>
  <c r="G5" i="7"/>
  <c r="J8" i="8"/>
  <c r="J10" i="8" s="1"/>
  <c r="I8" i="8"/>
  <c r="I9" i="8" s="1"/>
  <c r="J7" i="8"/>
  <c r="I7" i="8"/>
  <c r="K8" i="3"/>
  <c r="K5" i="3"/>
  <c r="J9" i="8" l="1"/>
  <c r="I10" i="8"/>
  <c r="K11" i="2"/>
  <c r="K10" i="2"/>
  <c r="K8" i="2"/>
  <c r="K5" i="2"/>
  <c r="E5" i="2"/>
  <c r="F5" i="2"/>
  <c r="G5" i="2"/>
  <c r="H5" i="2"/>
  <c r="I5" i="2"/>
  <c r="J5" i="2"/>
  <c r="E8" i="2"/>
  <c r="F8" i="2"/>
  <c r="G8" i="2"/>
  <c r="H8" i="2"/>
  <c r="I8" i="2"/>
  <c r="J8" i="2"/>
  <c r="E10" i="2"/>
  <c r="F10" i="2"/>
  <c r="G10" i="2"/>
  <c r="H10" i="2"/>
  <c r="I10" i="2"/>
  <c r="J10" i="2"/>
  <c r="E11" i="2"/>
  <c r="F11" i="2"/>
  <c r="G11" i="2"/>
  <c r="H11" i="2"/>
  <c r="I11" i="2"/>
  <c r="J11" i="2"/>
  <c r="G22" i="4" l="1"/>
  <c r="H22" i="4"/>
  <c r="H8" i="8" l="1"/>
  <c r="H9" i="8" s="1"/>
  <c r="H7" i="8"/>
  <c r="J8" i="3"/>
  <c r="J5" i="3"/>
  <c r="I8" i="3"/>
  <c r="I5" i="3"/>
  <c r="H10" i="8" l="1"/>
  <c r="F5" i="7"/>
  <c r="E5" i="7" l="1"/>
  <c r="D5" i="7"/>
  <c r="G8" i="8" l="1"/>
  <c r="G10" i="8" s="1"/>
  <c r="G7" i="8"/>
  <c r="H8" i="3"/>
  <c r="H5" i="3"/>
  <c r="G9" i="8" l="1"/>
  <c r="F8" i="8" l="1"/>
  <c r="F10" i="8" s="1"/>
  <c r="F7" i="8"/>
  <c r="G8" i="3"/>
  <c r="G5" i="3"/>
  <c r="D8" i="8"/>
  <c r="D10" i="8" s="1"/>
  <c r="D7" i="8"/>
  <c r="E8" i="3"/>
  <c r="E5" i="3"/>
  <c r="E8" i="8"/>
  <c r="E10" i="8" s="1"/>
  <c r="E7" i="8"/>
  <c r="F8" i="3"/>
  <c r="F5" i="3"/>
  <c r="E9" i="8" l="1"/>
  <c r="D9" i="8"/>
  <c r="F9" i="8"/>
</calcChain>
</file>

<file path=xl/sharedStrings.xml><?xml version="1.0" encoding="utf-8"?>
<sst xmlns="http://schemas.openxmlformats.org/spreadsheetml/2006/main" count="207" uniqueCount="123">
  <si>
    <t>1. Comércio Internacional</t>
  </si>
  <si>
    <t>4. Área e Produção</t>
  </si>
  <si>
    <t>6. Produção Certificada</t>
  </si>
  <si>
    <t>7. Indicadores de análise do Comércio Internacional</t>
  </si>
  <si>
    <t xml:space="preserve">Maçã - Comércio Internacional </t>
  </si>
  <si>
    <t>Unidade</t>
  </si>
  <si>
    <t>Fluxo</t>
  </si>
  <si>
    <t>Entradas</t>
  </si>
  <si>
    <t>Saídas</t>
  </si>
  <si>
    <t>Saldo</t>
  </si>
  <si>
    <t>EUR / Kg</t>
  </si>
  <si>
    <t>Voltar ao índice</t>
  </si>
  <si>
    <t>PT</t>
  </si>
  <si>
    <t>Total</t>
  </si>
  <si>
    <t>Nota: exclui-se a maçã para sidra</t>
  </si>
  <si>
    <t xml:space="preserve">Maçã - Principais destinos das Saídas 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</si>
  <si>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</si>
  <si>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</si>
  <si>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Cabo Verde</t>
  </si>
  <si>
    <t>Países Baixos</t>
  </si>
  <si>
    <t>Brasil</t>
  </si>
  <si>
    <t>Irlanda</t>
  </si>
  <si>
    <t>França</t>
  </si>
  <si>
    <t>Maçã - Área e Produção</t>
  </si>
  <si>
    <t>Rubrica</t>
  </si>
  <si>
    <t>ha</t>
  </si>
  <si>
    <t xml:space="preserve">Produção </t>
  </si>
  <si>
    <t>Recursos disponíveis (P-S+E)</t>
  </si>
  <si>
    <t>Consumo Humano</t>
  </si>
  <si>
    <t>P-S+E = Produção - Saídas + Entradas</t>
  </si>
  <si>
    <t>Produção total</t>
  </si>
  <si>
    <t>Produção Certificada DOP</t>
  </si>
  <si>
    <t>Peso da Prod. Certificada na Prod. Total</t>
  </si>
  <si>
    <t>%</t>
  </si>
  <si>
    <t>Maçã - Indicadores de análise do Comércio Internacional</t>
  </si>
  <si>
    <t>Produção</t>
  </si>
  <si>
    <t>Importação</t>
  </si>
  <si>
    <t>Exportação</t>
  </si>
  <si>
    <t>Orientação Exportadora</t>
  </si>
  <si>
    <t>Consumo Aparente</t>
  </si>
  <si>
    <t>Grau de Auto-Aprovisionamento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</si>
  <si>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</si>
  <si>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</si>
  <si>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</si>
  <si>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</si>
  <si>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</si>
  <si>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</si>
  <si>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</si>
  <si>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Maçã - Balanço de Aprovisionamento INE - Balanço de Mercado</t>
  </si>
  <si>
    <t>Maçã - Produção total versus Produção Certificada DOP e IGP</t>
  </si>
  <si>
    <t>Preço Médio de Importação</t>
  </si>
  <si>
    <t>Preço Médio de Exportação</t>
  </si>
  <si>
    <t>Itália</t>
  </si>
  <si>
    <t>2011</t>
  </si>
  <si>
    <t>MAÇÃ</t>
  </si>
  <si>
    <t>Fonte:</t>
  </si>
  <si>
    <t>Código NC: 08081080</t>
  </si>
  <si>
    <t>2. Destinos das Saídas UE/Países Terceiros</t>
  </si>
  <si>
    <t>Maçã - Destinos das Saídas - UE e Países Terceiros (PT)</t>
  </si>
  <si>
    <t>Outros países</t>
  </si>
  <si>
    <t>Emirados Árabes Unidos</t>
  </si>
  <si>
    <t>Área</t>
  </si>
  <si>
    <t>* dados provisórios</t>
  </si>
  <si>
    <t>5. Balanço de Mercado INE</t>
  </si>
  <si>
    <t>3. Origens das Entradas e Destinos das Saídas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</si>
  <si>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</si>
  <si>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</si>
  <si>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Polónia</t>
  </si>
  <si>
    <t>TOTAL</t>
  </si>
  <si>
    <t>Chile</t>
  </si>
  <si>
    <t>Maçã - Principais origens das Entradas</t>
  </si>
  <si>
    <t>2012</t>
  </si>
  <si>
    <t>Consumo Humano per capita</t>
  </si>
  <si>
    <t>Kg/habitante/ano</t>
  </si>
  <si>
    <t>2013</t>
  </si>
  <si>
    <t>Produto</t>
  </si>
  <si>
    <t>Maçã 
(fresca)</t>
  </si>
  <si>
    <t>UE</t>
  </si>
  <si>
    <t>2014</t>
  </si>
  <si>
    <t>2015</t>
  </si>
  <si>
    <t>Arábia Saudita</t>
  </si>
  <si>
    <t>Colômbia</t>
  </si>
  <si>
    <t>* dados preliminares</t>
  </si>
  <si>
    <t>Nota: As produções de maçã certificada são as seguintes: Maçã Bravo de Esmolfe DOP, Maçã da Beira Alta IGP, Maçã da Cova da Beira IGP, Maçã de Alcobaça IGP, Maçã de Portalegre IGP e Maçã Riscadinha de Palmela DOP</t>
  </si>
  <si>
    <t>Alemanha</t>
  </si>
  <si>
    <t>Costa Rica</t>
  </si>
  <si>
    <t xml:space="preserve">Saídas da Agricultura - Produção utilizável </t>
  </si>
  <si>
    <t>Comércio Internacional - Entradas</t>
  </si>
  <si>
    <t>Comércio Internacional - Saídas</t>
  </si>
  <si>
    <t>Perdas</t>
  </si>
  <si>
    <t>Grau de Autoaprovisionamento</t>
  </si>
  <si>
    <t>Período de referência: abril do ano n a março do ano n+1</t>
  </si>
  <si>
    <t>Panamá</t>
  </si>
  <si>
    <t>Peru</t>
  </si>
  <si>
    <t>Líbia, Jamahira Árabe da</t>
  </si>
  <si>
    <t>Índia</t>
  </si>
  <si>
    <t>Luxemburgo</t>
  </si>
  <si>
    <t>Nicarágua</t>
  </si>
  <si>
    <t>São Tomé e Príncipe</t>
  </si>
  <si>
    <t>2022*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</si>
  <si>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</si>
  <si>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</si>
  <si>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</si>
  <si>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</si>
  <si>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</si>
  <si>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</si>
  <si>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</si>
  <si>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</si>
  <si>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</si>
  <si>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</si>
  <si>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</si>
  <si>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</si>
  <si>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2021/22*</t>
  </si>
  <si>
    <r>
      <t>2022</t>
    </r>
    <r>
      <rPr>
        <b/>
        <sz val="9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</si>
  <si>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África do Sul</t>
  </si>
  <si>
    <t>Reino Unido (não inc. Irlanda do Norte)</t>
  </si>
  <si>
    <t>El Salvador</t>
  </si>
  <si>
    <t>Guatemala</t>
  </si>
  <si>
    <t>Reino Unido (não inc. Irlanda Norte)</t>
  </si>
  <si>
    <t>atualizado em: jul/2023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</si>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</sst>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30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indexed="56"/>
      <name val="Arial"/>
      <family val="2"/>
    </font>
    <font>
      <b/>
      <sz val="9.5"/>
      <color indexed="19"/>
      <name val="Arial"/>
      <family val="2"/>
    </font>
    <font>
      <sz val="9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.5"/>
      <color rgb="FF808000"/>
      <name val="Arial"/>
      <family val="2"/>
    </font>
    <font>
      <vertAlign val="superscript"/>
      <sz val="10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</borders>
  <cellStyleXfs count="9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3" fillId="0" borderId="0"/>
    <xf numFmtId="2" fontId="13" fillId="0" borderId="1" applyFill="0" applyProtection="0">
      <alignment vertical="center"/>
    </xf>
    <xf numFmtId="43" fontId="13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4" applyNumberFormat="1" applyFont="1" applyFill="1" applyBorder="1" applyAlignment="1" applyProtection="1"/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3" xfId="0" applyNumberFormat="1" applyBorder="1" applyAlignment="1">
      <alignment vertical="center"/>
    </xf>
    <xf numFmtId="2" fontId="13" fillId="3" borderId="2" xfId="7" applyFill="1" applyBorder="1" applyProtection="1">
      <alignment vertical="center"/>
    </xf>
    <xf numFmtId="3" fontId="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4" fillId="2" borderId="0" xfId="5" applyNumberFormat="1" applyFont="1" applyBorder="1" applyAlignment="1" applyProtection="1">
      <alignment horizontal="center" vertical="center"/>
    </xf>
    <xf numFmtId="3" fontId="0" fillId="3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2" borderId="0" xfId="5" applyNumberFormat="1" applyFont="1" applyProtection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0" borderId="0" xfId="0" applyFill="1"/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3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Border="1" applyAlignment="1">
      <alignment vertical="center"/>
    </xf>
    <xf numFmtId="165" fontId="0" fillId="3" borderId="3" xfId="0" applyNumberFormat="1" applyFill="1" applyBorder="1" applyAlignment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165" fontId="0" fillId="3" borderId="0" xfId="0" applyNumberFormat="1" applyFill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0" fillId="0" borderId="3" xfId="0" applyBorder="1" applyAlignment="1">
      <alignment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49" fontId="4" fillId="2" borderId="0" xfId="5" quotePrefix="1" applyNumberFormat="1" applyFont="1" applyAlignment="1" applyProtection="1">
      <alignment horizontal="center" vertical="center"/>
    </xf>
    <xf numFmtId="0" fontId="5" fillId="4" borderId="0" xfId="4" applyNumberFormat="1" applyFont="1" applyFill="1" applyBorder="1" applyAlignment="1" applyProtection="1"/>
    <xf numFmtId="0" fontId="16" fillId="5" borderId="0" xfId="6" applyFont="1" applyFill="1" applyAlignment="1">
      <alignment horizontal="center" vertical="center"/>
    </xf>
    <xf numFmtId="0" fontId="17" fillId="5" borderId="0" xfId="6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6" borderId="4" xfId="0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vertical="center"/>
    </xf>
    <xf numFmtId="0" fontId="6" fillId="6" borderId="0" xfId="0" applyNumberFormat="1" applyFont="1" applyFill="1" applyAlignment="1" applyProtection="1">
      <alignment vertical="center"/>
    </xf>
    <xf numFmtId="3" fontId="0" fillId="6" borderId="0" xfId="0" applyNumberFormat="1" applyFill="1" applyBorder="1" applyAlignment="1">
      <alignment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6" fillId="7" borderId="4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2" fillId="0" borderId="0" xfId="2" applyNumberFormat="1" applyFont="1" applyFill="1" applyBorder="1" applyProtection="1">
      <alignment vertical="center"/>
    </xf>
    <xf numFmtId="2" fontId="13" fillId="0" borderId="0" xfId="7" applyFill="1" applyBorder="1" applyProtection="1">
      <alignment vertical="center"/>
    </xf>
    <xf numFmtId="0" fontId="0" fillId="0" borderId="0" xfId="0" quotePrefix="1" applyFont="1" applyBorder="1" applyAlignment="1">
      <alignment vertical="center" wrapText="1"/>
    </xf>
    <xf numFmtId="0" fontId="21" fillId="0" borderId="0" xfId="0" applyFont="1"/>
    <xf numFmtId="0" fontId="21" fillId="0" borderId="0" xfId="0" quotePrefix="1" applyFont="1" applyBorder="1" applyAlignment="1">
      <alignment vertical="center" wrapText="1"/>
    </xf>
    <xf numFmtId="0" fontId="6" fillId="0" borderId="0" xfId="2" applyNumberFormat="1" applyFont="1" applyFill="1" applyBorder="1" applyProtection="1">
      <alignment vertical="center"/>
    </xf>
    <xf numFmtId="3" fontId="14" fillId="6" borderId="4" xfId="0" applyNumberFormat="1" applyFont="1" applyFill="1" applyBorder="1" applyAlignment="1">
      <alignment vertical="center"/>
    </xf>
    <xf numFmtId="3" fontId="14" fillId="7" borderId="4" xfId="0" applyNumberFormat="1" applyFont="1" applyFill="1" applyBorder="1" applyAlignment="1">
      <alignment vertical="center"/>
    </xf>
    <xf numFmtId="0" fontId="4" fillId="0" borderId="0" xfId="5" applyNumberFormat="1" applyFont="1" applyFill="1" applyBorder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vertical="center"/>
    </xf>
    <xf numFmtId="2" fontId="6" fillId="0" borderId="0" xfId="7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quotePrefix="1" applyFont="1" applyAlignment="1">
      <alignment vertical="top"/>
    </xf>
    <xf numFmtId="0" fontId="18" fillId="0" borderId="0" xfId="0" applyFont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6" fontId="0" fillId="0" borderId="0" xfId="8" applyNumberFormat="1" applyFont="1" applyAlignment="1">
      <alignment vertical="center"/>
    </xf>
    <xf numFmtId="0" fontId="24" fillId="0" borderId="0" xfId="0" quotePrefix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left" vertical="center" wrapText="1"/>
    </xf>
    <xf numFmtId="0" fontId="21" fillId="0" borderId="3" xfId="0" quotePrefix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quotePrefix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2" applyNumberFormat="1" applyFont="1" applyFill="1" applyProtection="1">
      <alignment vertical="center"/>
    </xf>
    <xf numFmtId="0" fontId="26" fillId="0" borderId="0" xfId="0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0" xfId="0" applyFont="1"/>
    <xf numFmtId="0" fontId="27" fillId="0" borderId="4" xfId="0" quotePrefix="1" applyFont="1" applyBorder="1" applyAlignment="1">
      <alignment horizontal="left" vertical="center" wrapText="1"/>
    </xf>
    <xf numFmtId="0" fontId="25" fillId="0" borderId="3" xfId="2" applyNumberFormat="1" applyFont="1" applyFill="1" applyBorder="1" applyProtection="1">
      <alignment vertical="center"/>
    </xf>
    <xf numFmtId="0" fontId="26" fillId="0" borderId="3" xfId="2" applyNumberFormat="1" applyFont="1" applyFill="1" applyBorder="1" applyProtection="1">
      <alignment vertical="center"/>
    </xf>
    <xf numFmtId="0" fontId="25" fillId="0" borderId="0" xfId="2" applyNumberFormat="1" applyFont="1" applyFill="1" applyBorder="1" applyProtection="1">
      <alignment vertical="center"/>
    </xf>
    <xf numFmtId="2" fontId="25" fillId="0" borderId="2" xfId="7" applyFont="1" applyFill="1" applyBorder="1" applyAlignment="1" applyProtection="1">
      <alignment vertical="center" wrapText="1"/>
    </xf>
    <xf numFmtId="0" fontId="26" fillId="3" borderId="2" xfId="2" applyNumberFormat="1" applyFont="1" applyFill="1" applyBorder="1" applyProtection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0" xfId="1" applyFont="1">
      <alignment vertical="center" wrapText="1"/>
    </xf>
    <xf numFmtId="0" fontId="26" fillId="0" borderId="0" xfId="2" applyNumberFormat="1" applyFont="1" applyFill="1" applyAlignment="1" applyProtection="1">
      <alignment vertical="center"/>
    </xf>
    <xf numFmtId="0" fontId="25" fillId="0" borderId="2" xfId="1" applyFont="1" applyBorder="1">
      <alignment vertical="center" wrapText="1"/>
    </xf>
    <xf numFmtId="0" fontId="26" fillId="3" borderId="2" xfId="2" applyNumberFormat="1" applyFont="1" applyFill="1" applyBorder="1" applyAlignment="1" applyProtection="1">
      <alignment vertical="center"/>
    </xf>
    <xf numFmtId="0" fontId="28" fillId="0" borderId="0" xfId="0" quotePrefix="1" applyNumberFormat="1" applyFont="1" applyFill="1" applyAlignment="1" applyProtection="1">
      <alignment horizontal="left" vertical="center"/>
    </xf>
    <xf numFmtId="0" fontId="26" fillId="0" borderId="0" xfId="2" applyNumberFormat="1" applyFont="1" applyFill="1" applyAlignment="1" applyProtection="1">
      <alignment horizontal="center" vertical="center"/>
    </xf>
    <xf numFmtId="0" fontId="28" fillId="3" borderId="0" xfId="0" applyNumberFormat="1" applyFont="1" applyFill="1" applyAlignment="1" applyProtection="1">
      <alignment vertical="center"/>
    </xf>
    <xf numFmtId="0" fontId="26" fillId="3" borderId="0" xfId="2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vertical="center"/>
    </xf>
    <xf numFmtId="0" fontId="28" fillId="3" borderId="8" xfId="0" applyNumberFormat="1" applyFont="1" applyFill="1" applyBorder="1" applyAlignment="1" applyProtection="1">
      <alignment vertical="center"/>
    </xf>
    <xf numFmtId="0" fontId="26" fillId="3" borderId="8" xfId="2" applyNumberFormat="1" applyFont="1" applyFill="1" applyBorder="1" applyAlignment="1" applyProtection="1">
      <alignment horizontal="center" vertical="center"/>
    </xf>
    <xf numFmtId="0" fontId="25" fillId="0" borderId="2" xfId="2" applyNumberFormat="1" applyFont="1" applyFill="1" applyBorder="1" applyAlignment="1" applyProtection="1">
      <alignment horizontal="left" vertical="center"/>
    </xf>
    <xf numFmtId="0" fontId="26" fillId="0" borderId="2" xfId="2" applyNumberFormat="1" applyFont="1" applyFill="1" applyBorder="1" applyAlignment="1" applyProtection="1">
      <alignment horizontal="center" vertical="center"/>
    </xf>
    <xf numFmtId="0" fontId="25" fillId="3" borderId="0" xfId="0" applyNumberFormat="1" applyFont="1" applyFill="1" applyAlignment="1" applyProtection="1">
      <alignment vertical="center"/>
    </xf>
    <xf numFmtId="0" fontId="25" fillId="0" borderId="2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5" fillId="3" borderId="3" xfId="0" applyNumberFormat="1" applyFont="1" applyFill="1" applyBorder="1" applyAlignment="1" applyProtection="1">
      <alignment vertical="center"/>
    </xf>
    <xf numFmtId="0" fontId="26" fillId="3" borderId="3" xfId="2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5" fillId="3" borderId="0" xfId="0" applyNumberFormat="1" applyFont="1" applyFill="1" applyBorder="1" applyAlignment="1" applyProtection="1">
      <alignment vertical="center"/>
    </xf>
    <xf numFmtId="0" fontId="26" fillId="3" borderId="0" xfId="2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vertical="center" wrapText="1"/>
    </xf>
  </cellXfs>
  <cellStyles count="9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  <cellStyle name="Vírgula" xfId="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Maçã -  Preço Médio de Importação</a:t>
            </a:r>
            <a:r>
              <a:rPr lang="pt-PT" baseline="0"/>
              <a:t>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97289201761439"/>
          <c:y val="3.7010056682317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01662292213473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0.00</c:formatCode>
                <c:ptCount val="13"/>
                <c:pt idx="0">
                  <c:v>0.57432712238774297</c:v>
                </c:pt>
                <c:pt idx="1">
                  <c:v>0.6208611407081156</c:v>
                </c:pt>
                <c:pt idx="2">
                  <c:v>0.59718460694978459</c:v>
                </c:pt>
                <c:pt idx="3">
                  <c:v>0.75273554935015896</c:v>
                </c:pt>
                <c:pt idx="4">
                  <c:v>0.67170637202906314</c:v>
                </c:pt>
                <c:pt idx="5">
                  <c:v>0.66688342688467916</c:v>
                </c:pt>
                <c:pt idx="6">
                  <c:v>0.62560663513280057</c:v>
                </c:pt>
                <c:pt idx="7">
                  <c:v>0.63836553807195839</c:v>
                </c:pt>
                <c:pt idx="8">
                  <c:v>0.72270373337578397</c:v>
                </c:pt>
                <c:pt idx="9">
                  <c:v>0.61031050231299933</c:v>
                </c:pt>
                <c:pt idx="10">
                  <c:v>0.69111775270082254</c:v>
                </c:pt>
                <c:pt idx="11">
                  <c:v>0.73448716818121929</c:v>
                </c:pt>
                <c:pt idx="12">
                  <c:v>0.75033832029316339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0.00</c:formatCode>
                <c:ptCount val="13"/>
                <c:pt idx="0">
                  <c:v>0.5921928050150006</c:v>
                </c:pt>
                <c:pt idx="1">
                  <c:v>0.53289298301669297</c:v>
                </c:pt>
                <c:pt idx="2">
                  <c:v>0.67563926283363729</c:v>
                </c:pt>
                <c:pt idx="3">
                  <c:v>0.62175964197764255</c:v>
                </c:pt>
                <c:pt idx="4">
                  <c:v>0.66191533157945825</c:v>
                </c:pt>
                <c:pt idx="5">
                  <c:v>0.59711769508415913</c:v>
                </c:pt>
                <c:pt idx="6">
                  <c:v>0.65244550516986677</c:v>
                </c:pt>
                <c:pt idx="7">
                  <c:v>0.55991763167364861</c:v>
                </c:pt>
                <c:pt idx="8">
                  <c:v>0.52800497422587522</c:v>
                </c:pt>
                <c:pt idx="9">
                  <c:v>0.55327991932413645</c:v>
                </c:pt>
                <c:pt idx="10">
                  <c:v>0.59872705419011663</c:v>
                </c:pt>
                <c:pt idx="11">
                  <c:v>0.48278225431457356</c:v>
                </c:pt>
                <c:pt idx="12">
                  <c:v>0.58979148348085619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867120"/>
        <c:axId val="1733880720"/>
      </c:lineChart>
      <c:catAx>
        <c:axId val="17338671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8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80720"/>
        <c:scaling>
          <c:orientation val="minMax"/>
          <c:max val="1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67120"/>
        <c:crosses val="autoZero"/>
        <c:crossBetween val="between"/>
        <c:majorUnit val="0.2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125344088086549"/>
          <c:y val="0.89631615668294629"/>
          <c:w val="0.80653991421803972"/>
          <c:h val="9.441642579487685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Maçã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5266801884237444"/>
          <c:y val="5.721821790452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59856848047465E-2"/>
          <c:y val="0.15305646781826848"/>
          <c:w val="0.8421505496696385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12086.710999999999</c:v>
                </c:pt>
                <c:pt idx="1">
                  <c:v>17222.996999999999</c:v>
                </c:pt>
                <c:pt idx="2">
                  <c:v>17231.396000000001</c:v>
                </c:pt>
                <c:pt idx="3">
                  <c:v>19434.657999999999</c:v>
                </c:pt>
                <c:pt idx="4">
                  <c:v>19096.743999999999</c:v>
                </c:pt>
                <c:pt idx="5">
                  <c:v>30220.466</c:v>
                </c:pt>
                <c:pt idx="6">
                  <c:v>24890.794999999998</c:v>
                </c:pt>
                <c:pt idx="7">
                  <c:v>37594.796999999999</c:v>
                </c:pt>
                <c:pt idx="8">
                  <c:v>50987.368999999999</c:v>
                </c:pt>
                <c:pt idx="9">
                  <c:v>46719.612000000001</c:v>
                </c:pt>
                <c:pt idx="10">
                  <c:v>48099.608999999997</c:v>
                </c:pt>
                <c:pt idx="11">
                  <c:v>33554.254999999997</c:v>
                </c:pt>
                <c:pt idx="12">
                  <c:v>46792.173000000003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2573.9450000000002</c:v>
                </c:pt>
                <c:pt idx="1">
                  <c:v>4200.098</c:v>
                </c:pt>
                <c:pt idx="2">
                  <c:v>3624.0320000000002</c:v>
                </c:pt>
                <c:pt idx="3">
                  <c:v>4453.9059999999999</c:v>
                </c:pt>
                <c:pt idx="4">
                  <c:v>13866.833000000001</c:v>
                </c:pt>
                <c:pt idx="5">
                  <c:v>14602.689</c:v>
                </c:pt>
                <c:pt idx="6">
                  <c:v>13011.148999999999</c:v>
                </c:pt>
                <c:pt idx="7">
                  <c:v>16125.367</c:v>
                </c:pt>
                <c:pt idx="8">
                  <c:v>12490.246999999999</c:v>
                </c:pt>
                <c:pt idx="9">
                  <c:v>25101.620999999999</c:v>
                </c:pt>
                <c:pt idx="10">
                  <c:v>20100.151999999998</c:v>
                </c:pt>
                <c:pt idx="11">
                  <c:v>11145.353999999999</c:v>
                </c:pt>
                <c:pt idx="12">
                  <c:v>28460.425999999999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863312"/>
        <c:axId val="1733868208"/>
      </c:lineChart>
      <c:catAx>
        <c:axId val="1733863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6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682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633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68503937007"/>
          <c:y val="0.89631645558868245"/>
          <c:w val="0.60931743532058491"/>
          <c:h val="9.971680724375475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Maçã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212902</c:v>
                </c:pt>
                <c:pt idx="1">
                  <c:v>247229</c:v>
                </c:pt>
                <c:pt idx="2">
                  <c:v>220761</c:v>
                </c:pt>
                <c:pt idx="3">
                  <c:v>287314</c:v>
                </c:pt>
                <c:pt idx="4">
                  <c:v>273721</c:v>
                </c:pt>
                <c:pt idx="5">
                  <c:v>324994</c:v>
                </c:pt>
                <c:pt idx="6">
                  <c:v>254321</c:v>
                </c:pt>
                <c:pt idx="7">
                  <c:v>329371</c:v>
                </c:pt>
                <c:pt idx="8">
                  <c:v>263961</c:v>
                </c:pt>
                <c:pt idx="9">
                  <c:v>370708</c:v>
                </c:pt>
                <c:pt idx="10">
                  <c:v>286075</c:v>
                </c:pt>
                <c:pt idx="11">
                  <c:v>368225</c:v>
                </c:pt>
                <c:pt idx="12">
                  <c:v>291190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78000"/>
        <c:axId val="1733858960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12450</c:v>
                </c:pt>
                <c:pt idx="1">
                  <c:v>12539</c:v>
                </c:pt>
                <c:pt idx="2">
                  <c:v>12903</c:v>
                </c:pt>
                <c:pt idx="3">
                  <c:v>13661</c:v>
                </c:pt>
                <c:pt idx="4">
                  <c:v>13847</c:v>
                </c:pt>
                <c:pt idx="5">
                  <c:v>14006</c:v>
                </c:pt>
                <c:pt idx="6">
                  <c:v>14159</c:v>
                </c:pt>
                <c:pt idx="7">
                  <c:v>13851</c:v>
                </c:pt>
                <c:pt idx="8">
                  <c:v>13612</c:v>
                </c:pt>
                <c:pt idx="9">
                  <c:v>14311</c:v>
                </c:pt>
                <c:pt idx="10">
                  <c:v>14313</c:v>
                </c:pt>
                <c:pt idx="11">
                  <c:v>13919</c:v>
                </c:pt>
                <c:pt idx="12">
                  <c:v>13730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57872"/>
        <c:axId val="1733868752"/>
      </c:lineChart>
      <c:catAx>
        <c:axId val="17338780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5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589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78000"/>
        <c:crosses val="autoZero"/>
        <c:crossBetween val="between"/>
      </c:valAx>
      <c:catAx>
        <c:axId val="173385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3868752"/>
        <c:crosses val="autoZero"/>
        <c:auto val="1"/>
        <c:lblAlgn val="ctr"/>
        <c:lblOffset val="100"/>
        <c:noMultiLvlLbl val="0"/>
      </c:catAx>
      <c:valAx>
        <c:axId val="173386875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1733857872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8070454706675174"/>
          <c:h val="8.12450839811157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Maçã</a:t>
            </a:r>
            <a:r>
              <a:rPr lang="pt-PT" baseline="0"/>
              <a:t> - </a:t>
            </a:r>
            <a:r>
              <a:rPr lang="pt-PT"/>
              <a:t>Peso da Prod. Certificada na Prod. Total </a:t>
            </a:r>
            <a:r>
              <a:rPr lang="pt-PT" b="0"/>
              <a:t>(%)</a:t>
            </a:r>
          </a:p>
        </c:rich>
      </c:tx>
      <c:layout>
        <c:manualLayout>
          <c:xMode val="edge"/>
          <c:yMode val="edge"/>
          <c:x val="0.20068849223447918"/>
          <c:y val="5.3285789826539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37883344926E-2"/>
          <c:y val="0.14945368639226461"/>
          <c:w val="0.85760205935796485"/>
          <c:h val="0.70328436721638488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0.0</c:formatCode>
                <c:ptCount val="13"/>
                <c:pt idx="0">
                  <c:v>0.83011009760359222</c:v>
                </c:pt>
                <c:pt idx="1">
                  <c:v>1.2519602069336528</c:v>
                </c:pt>
                <c:pt idx="2">
                  <c:v>9.8818409954656854</c:v>
                </c:pt>
                <c:pt idx="3">
                  <c:v>1.0625298453956298</c:v>
                </c:pt>
                <c:pt idx="4">
                  <c:v>2.4257985320819375</c:v>
                </c:pt>
                <c:pt idx="5">
                  <c:v>2.135914066105836</c:v>
                </c:pt>
                <c:pt idx="6">
                  <c:v>3.3265266297317164</c:v>
                </c:pt>
                <c:pt idx="7">
                  <c:v>4.0333214885342059</c:v>
                </c:pt>
                <c:pt idx="8">
                  <c:v>24.803331780073574</c:v>
                </c:pt>
                <c:pt idx="9">
                  <c:v>13.470177606094284</c:v>
                </c:pt>
                <c:pt idx="10">
                  <c:v>17.11786075329896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878544"/>
        <c:axId val="1733879632"/>
      </c:lineChart>
      <c:catAx>
        <c:axId val="1733878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7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796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338785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Calibri"/>
                <a:ea typeface="Calibri"/>
                <a:cs typeface="Calibri"/>
              </a:rPr>
              <a:t>Maçã - Produção, Importação, Exportação e Consumo Aparente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Calibri"/>
                <a:ea typeface="Calibri"/>
                <a:cs typeface="Calibri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14268292872107155"/>
          <c:y val="1.4973042565937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0609189330516026"/>
          <c:w val="0.84362585341260199"/>
          <c:h val="0.7228943001482512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79449.255000000005</c:v>
                </c:pt>
                <c:pt idx="1">
                  <c:v>65494.616000000002</c:v>
                </c:pt>
                <c:pt idx="2">
                  <c:v>52513.023000000001</c:v>
                </c:pt>
                <c:pt idx="3">
                  <c:v>58492.455999999998</c:v>
                </c:pt>
                <c:pt idx="4">
                  <c:v>44219.383999999998</c:v>
                </c:pt>
                <c:pt idx="5">
                  <c:v>49063.430999999997</c:v>
                </c:pt>
                <c:pt idx="6">
                  <c:v>68812.368000000002</c:v>
                </c:pt>
                <c:pt idx="7">
                  <c:v>71764.853000000003</c:v>
                </c:pt>
                <c:pt idx="8">
                  <c:v>55430.584000000003</c:v>
                </c:pt>
                <c:pt idx="9">
                  <c:v>49489.421999999999</c:v>
                </c:pt>
                <c:pt idx="10">
                  <c:v>46931.535000000003</c:v>
                </c:pt>
                <c:pt idx="11">
                  <c:v>65735.692999999999</c:v>
                </c:pt>
                <c:pt idx="12">
                  <c:v>43804.644</c:v>
                </c:pt>
              </c:numCache>
            </c:numRef>
          </c:val>
        </c:ser>
        <c:ser>
          <c:idx val="2"/>
          <c:order val="2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14660.656000000001</c:v>
                </c:pt>
                <c:pt idx="1">
                  <c:v>21423.095000000001</c:v>
                </c:pt>
                <c:pt idx="2">
                  <c:v>20855.428</c:v>
                </c:pt>
                <c:pt idx="3">
                  <c:v>23888.563999999998</c:v>
                </c:pt>
                <c:pt idx="4">
                  <c:v>32963.576999999997</c:v>
                </c:pt>
                <c:pt idx="5">
                  <c:v>44823.154999999999</c:v>
                </c:pt>
                <c:pt idx="6">
                  <c:v>37901.944000000003</c:v>
                </c:pt>
                <c:pt idx="7">
                  <c:v>53720.163999999997</c:v>
                </c:pt>
                <c:pt idx="8">
                  <c:v>63477.616000000002</c:v>
                </c:pt>
                <c:pt idx="9">
                  <c:v>71821.232999999993</c:v>
                </c:pt>
                <c:pt idx="10">
                  <c:v>68199.760999999999</c:v>
                </c:pt>
                <c:pt idx="11">
                  <c:v>44699.608999999997</c:v>
                </c:pt>
                <c:pt idx="12">
                  <c:v>75252.599000000002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859504"/>
        <c:axId val="1733860048"/>
      </c:barChart>
      <c:lineChart>
        <c:grouping val="standar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'7'!$D$3:$P$3</c:f>
              <c:numCache>
                <c:formatCode>#,##0</c:formatCode>
                <c:ptCount val="13"/>
                <c:pt idx="0">
                  <c:v>212902</c:v>
                </c:pt>
                <c:pt idx="1">
                  <c:v>247229</c:v>
                </c:pt>
                <c:pt idx="2">
                  <c:v>220761</c:v>
                </c:pt>
                <c:pt idx="3">
                  <c:v>287314</c:v>
                </c:pt>
                <c:pt idx="4">
                  <c:v>273721</c:v>
                </c:pt>
                <c:pt idx="5">
                  <c:v>324994</c:v>
                </c:pt>
                <c:pt idx="6">
                  <c:v>254321</c:v>
                </c:pt>
                <c:pt idx="7">
                  <c:v>329371</c:v>
                </c:pt>
                <c:pt idx="8">
                  <c:v>263961</c:v>
                </c:pt>
                <c:pt idx="9">
                  <c:v>370708</c:v>
                </c:pt>
                <c:pt idx="10">
                  <c:v>286075</c:v>
                </c:pt>
                <c:pt idx="11">
                  <c:v>368225</c:v>
                </c:pt>
                <c:pt idx="12">
                  <c:v>291190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4BACC6">
                  <a:lumMod val="75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'7'!$D$8:$P$8</c:f>
              <c:numCache>
                <c:formatCode>#,##0</c:formatCode>
                <c:ptCount val="13"/>
                <c:pt idx="0">
                  <c:v>277690.59899999999</c:v>
                </c:pt>
                <c:pt idx="1">
                  <c:v>291300.52099999995</c:v>
                </c:pt>
                <c:pt idx="2">
                  <c:v>252418.59499999997</c:v>
                </c:pt>
                <c:pt idx="3">
                  <c:v>321917.89199999999</c:v>
                </c:pt>
                <c:pt idx="4">
                  <c:v>284976.80700000003</c:v>
                </c:pt>
                <c:pt idx="5">
                  <c:v>329234.27599999995</c:v>
                </c:pt>
                <c:pt idx="6">
                  <c:v>285231.424</c:v>
                </c:pt>
                <c:pt idx="7">
                  <c:v>347415.68900000001</c:v>
                </c:pt>
                <c:pt idx="8">
                  <c:v>255913.96800000002</c:v>
                </c:pt>
                <c:pt idx="9">
                  <c:v>348376.18900000001</c:v>
                </c:pt>
                <c:pt idx="10">
                  <c:v>264806.77400000003</c:v>
                </c:pt>
                <c:pt idx="11">
                  <c:v>389261.08399999997</c:v>
                </c:pt>
                <c:pt idx="12">
                  <c:v>259742.04499999998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859504"/>
        <c:axId val="1733860048"/>
      </c:lineChart>
      <c:catAx>
        <c:axId val="17338595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73386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600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73385950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7.8057832644808339E-2"/>
          <c:y val="0.90803620599256296"/>
          <c:w val="0.8767097864714769"/>
          <c:h val="6.105092412001976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Calibri"/>
                <a:ea typeface="Calibri"/>
                <a:cs typeface="Calibri"/>
              </a:rPr>
              <a:t>Maçã - Grau de Auto-Aprovisionamento e Grau de Abastecimento do Mercado Interno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Calibri"/>
                <a:ea typeface="Calibri"/>
                <a:cs typeface="Calibri"/>
              </a:rPr>
              <a:t>(%)</a:t>
            </a:r>
          </a:p>
        </c:rich>
      </c:tx>
      <c:layout>
        <c:manualLayout>
          <c:xMode val="edge"/>
          <c:yMode val="edge"/>
          <c:x val="0.13810177727106754"/>
          <c:y val="1.9502260819636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973630846790362"/>
          <c:h val="0.67181351556161972"/>
        </c:manualLayout>
      </c:layout>
      <c:lineChart>
        <c:grouping val="standard"/>
        <c:varyColors val="0"/>
        <c:ser>
          <c:idx val="1"/>
          <c:order val="0"/>
          <c:tx>
            <c:strRef>
              <c:f>'7'!$B$10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71.389288911433411</c:v>
                </c:pt>
                <c:pt idx="1">
                  <c:v>77.516478248935243</c:v>
                </c:pt>
                <c:pt idx="2">
                  <c:v>79.196056059182169</c:v>
                </c:pt>
                <c:pt idx="3">
                  <c:v>81.830007758624362</c:v>
                </c:pt>
                <c:pt idx="4">
                  <c:v>84.483163922880223</c:v>
                </c:pt>
                <c:pt idx="5">
                  <c:v>85.097714734902027</c:v>
                </c:pt>
                <c:pt idx="6">
                  <c:v>75.874899393974204</c:v>
                </c:pt>
                <c:pt idx="7">
                  <c:v>79.343231963251952</c:v>
                </c:pt>
                <c:pt idx="8">
                  <c:v>78.340149061343922</c:v>
                </c:pt>
                <c:pt idx="9">
                  <c:v>85.794258171875228</c:v>
                </c:pt>
                <c:pt idx="10">
                  <c:v>82.277064030091609</c:v>
                </c:pt>
                <c:pt idx="11">
                  <c:v>83.112698468465453</c:v>
                </c:pt>
                <c:pt idx="12">
                  <c:v>83.135327975107003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#\ ##0.0</c:formatCode>
                <c:ptCount val="13"/>
                <c:pt idx="0">
                  <c:v>76.668782006552561</c:v>
                </c:pt>
                <c:pt idx="1">
                  <c:v>84.870771652344573</c:v>
                </c:pt>
                <c:pt idx="2">
                  <c:v>87.458295217909765</c:v>
                </c:pt>
                <c:pt idx="3">
                  <c:v>89.250708686921939</c:v>
                </c:pt>
                <c:pt idx="4">
                  <c:v>96.050272610430355</c:v>
                </c:pt>
                <c:pt idx="5">
                  <c:v>98.71207941909428</c:v>
                </c:pt>
                <c:pt idx="6">
                  <c:v>89.163036959069416</c:v>
                </c:pt>
                <c:pt idx="7">
                  <c:v>94.806023570225122</c:v>
                </c:pt>
                <c:pt idx="8">
                  <c:v>103.14442859953623</c:v>
                </c:pt>
                <c:pt idx="9">
                  <c:v>106.41025756212059</c:v>
                </c:pt>
                <c:pt idx="10">
                  <c:v>108.0316019408174</c:v>
                </c:pt>
                <c:pt idx="11">
                  <c:v>94.595893382447656</c:v>
                </c:pt>
                <c:pt idx="12">
                  <c:v>112.10737945795415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877456"/>
        <c:axId val="1733869296"/>
      </c:lineChart>
      <c:catAx>
        <c:axId val="17338774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73386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8692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73387745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10130673012748508"/>
          <c:y val="0.89500022991355255"/>
          <c:w val="0.833733379816333"/>
          <c:h val="9.6455344894576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406977</xdr:colOff>
      <xdr:row>7</xdr:row>
      <xdr:rowOff>252846</xdr:rowOff>
    </xdr:from>
    <xdr:to>
      <xdr:col>0</xdr:col>
      <xdr:colOff>2325792</xdr:colOff>
      <xdr:row>9</xdr:row>
      <xdr:rowOff>95250</xdr:rowOff>
    </xdr:to>
    <xdr:pic>
      <xdr:nvPicPr>
        <xdr:cNvPr id="5134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7" y="2071255"/>
          <a:ext cx="191881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51955</xdr:colOff>
      <xdr:row>0</xdr:row>
      <xdr:rowOff>60614</xdr:rowOff>
    </xdr:from>
    <xdr:to>
      <xdr:col>0</xdr:col>
      <xdr:colOff>2435698</xdr:colOff>
      <xdr:row>1</xdr:row>
      <xdr:rowOff>111764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5" y="60614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51955</xdr:colOff>
      <xdr:row>2</xdr:row>
      <xdr:rowOff>190500</xdr:rowOff>
    </xdr:from>
    <xdr:to>
      <xdr:col>0</xdr:col>
      <xdr:colOff>2397564</xdr:colOff>
      <xdr:row>7</xdr:row>
      <xdr:rowOff>181841</xdr:rowOff>
    </xdr:to>
    <xdr:pic>
      <xdr:nvPicPr>
        <xdr:cNvPr id="7" name="Imagem 6" descr="maçã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710045"/>
          <a:ext cx="2345609" cy="1290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802104</xdr:colOff>
      <xdr:row>14</xdr:row>
      <xdr:rowOff>40105</xdr:rowOff>
    </xdr:from>
    <xdr:to>
      <xdr:col>13</xdr:col>
      <xdr:colOff>190500</xdr:colOff>
      <xdr:row>36</xdr:row>
      <xdr:rowOff>140369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200526</xdr:colOff>
      <xdr:row>10</xdr:row>
      <xdr:rowOff>80209</xdr:rowOff>
    </xdr:from>
    <xdr:to>
      <xdr:col>13</xdr:col>
      <xdr:colOff>471238</xdr:colOff>
      <xdr:row>32</xdr:row>
      <xdr:rowOff>140368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491290</xdr:colOff>
      <xdr:row>7</xdr:row>
      <xdr:rowOff>30078</xdr:rowOff>
    </xdr:from>
    <xdr:to>
      <xdr:col>12</xdr:col>
      <xdr:colOff>20052</xdr:colOff>
      <xdr:row>28</xdr:row>
      <xdr:rowOff>60158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70184</xdr:colOff>
      <xdr:row>10</xdr:row>
      <xdr:rowOff>100263</xdr:rowOff>
    </xdr:from>
    <xdr:to>
      <xdr:col>15</xdr:col>
      <xdr:colOff>511341</xdr:colOff>
      <xdr:row>11</xdr:row>
      <xdr:rowOff>90237</xdr:rowOff>
    </xdr:to>
    <xdr:sp macro="" textlink="">
      <xdr:nvSpPr>
        <xdr:cNvPr id="2" name="CaixaDeTexto 1"/>
        <xdr:cNvSpPr txBox="1"/>
      </xdr:nvSpPr>
      <xdr:spPr>
        <a:xfrm>
          <a:off x="70184" y="3017921"/>
          <a:ext cx="13525499" cy="37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Nota: Existem 2 tipos de balanços para os frutos: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o balanço total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(mercado + exploração agrícola) p/ os frutos frescos excluindo citrinos, frutos secos e secados e o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balanço de mercado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p/ a maçã, pêra, pêssego, uva de mesa e laranja (não as destinadas ao fabrico de sumo) e para o pêssego transformado.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792078</xdr:colOff>
      <xdr:row>9</xdr:row>
      <xdr:rowOff>100262</xdr:rowOff>
    </xdr:from>
    <xdr:to>
      <xdr:col>12</xdr:col>
      <xdr:colOff>50132</xdr:colOff>
      <xdr:row>31</xdr:row>
      <xdr:rowOff>120314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17</xdr:row>
      <xdr:rowOff>118811</xdr:rowOff>
    </xdr:from>
    <xdr:to>
      <xdr:col>6</xdr:col>
      <xdr:colOff>691816</xdr:colOff>
      <xdr:row>38</xdr:row>
      <xdr:rowOff>100263</xdr:rowOff>
    </xdr:to>
    <xdr:graphicFrame macro="">
      <xdr:nvGraphicFramePr>
        <xdr:cNvPr id="410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270711</xdr:colOff>
      <xdr:row>16</xdr:row>
      <xdr:rowOff>70184</xdr:rowOff>
    </xdr:from>
    <xdr:to>
      <xdr:col>15</xdr:col>
      <xdr:colOff>90237</xdr:colOff>
      <xdr:row>39</xdr:row>
      <xdr:rowOff>40106</xdr:rowOff>
    </xdr:to>
    <xdr:graphicFrame macro="">
      <xdr:nvGraphicFramePr>
        <xdr:cNvPr id="41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" customWidth="1"/>
    <col min="2" max="2" width="44.5703125" customWidth="1"/>
  </cols>
  <sheetData>
    <row r="1" spans="1:2" ht="20.25" customHeight="1" x14ac:dyDescent="0.2">
      <c r="B1" s="44" t="s">
        <v>54</v>
      </c>
    </row>
    <row r="2" spans="1:2" ht="20.25" customHeight="1" x14ac:dyDescent="0.2">
      <c r="A2" s="79" t="s">
        <v>119</v>
      </c>
      <c r="B2" s="45" t="s">
        <v>56</v>
      </c>
    </row>
    <row r="3" spans="1:2" ht="20.25" customHeight="1" x14ac:dyDescent="0.2">
      <c r="A3" s="79"/>
      <c r="B3" s="43" t="s">
        <v>0</v>
      </c>
    </row>
    <row r="4" spans="1:2" ht="20.25" customHeight="1" x14ac:dyDescent="0.2">
      <c r="A4" s="74"/>
      <c r="B4" s="43" t="s">
        <v>57</v>
      </c>
    </row>
    <row r="5" spans="1:2" ht="20.25" customHeight="1" x14ac:dyDescent="0.2">
      <c r="B5" s="43" t="s">
        <v>64</v>
      </c>
    </row>
    <row r="6" spans="1:2" ht="20.25" customHeight="1" x14ac:dyDescent="0.2">
      <c r="B6" s="43" t="s">
        <v>1</v>
      </c>
    </row>
    <row r="7" spans="1:2" ht="20.25" customHeight="1" x14ac:dyDescent="0.2">
      <c r="B7" s="43" t="s">
        <v>63</v>
      </c>
    </row>
    <row r="8" spans="1:2" ht="20.25" customHeight="1" x14ac:dyDescent="0.2">
      <c r="B8" s="43" t="s">
        <v>2</v>
      </c>
    </row>
    <row r="9" spans="1:2" ht="20.25" customHeight="1" x14ac:dyDescent="0.2">
      <c r="A9" s="75" t="s">
        <v>55</v>
      </c>
      <c r="B9" s="43" t="s">
        <v>3</v>
      </c>
    </row>
    <row r="10" spans="1:2" ht="23.1" customHeight="1" x14ac:dyDescent="0.2">
      <c r="B10" s="1"/>
    </row>
  </sheetData>
  <sheetProtection selectLockedCells="1" selectUnlockedCells="1"/>
  <mergeCells count="1">
    <mergeCell ref="A2:A3"/>
  </mergeCells>
  <hyperlinks>
    <hyperlink ref="B3" location="1!A1" display="1. Comércio Internacional"/>
    <hyperlink ref="B4" location="2!A1" display="2. Destinos das Saídas UE/PT"/>
    <hyperlink ref="B6" location="4!A1" display="4. Área e Produção"/>
    <hyperlink ref="B7" location="5!A1" display="5. Balanço de Mercado"/>
    <hyperlink ref="B8" location="6!A1" display="6. Produção Certificada"/>
    <hyperlink ref="B9" location="7!A13" display="7. Indicadores de análise do Comércio Internacional"/>
    <hyperlink ref="B5" location="3!A1" display="3. Principais Destinos das Saída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20.7109375" customWidth="1"/>
    <col min="3" max="3" width="15.7109375" style="2" customWidth="1"/>
    <col min="4" max="4" width="10.7109375" style="2" customWidth="1"/>
    <col min="5" max="17" width="12.7109375" style="2" customWidth="1"/>
    <col min="18" max="21" width="9.140625" style="2"/>
    <col min="22" max="23" width="12.42578125" style="2" bestFit="1" customWidth="1"/>
    <col min="24" max="16384" width="9.140625" style="2"/>
  </cols>
  <sheetData>
    <row r="1" spans="2:23" ht="25.35" customHeight="1" x14ac:dyDescent="0.2">
      <c r="B1" s="3" t="s">
        <v>4</v>
      </c>
      <c r="C1" s="3"/>
    </row>
    <row r="2" spans="2:23" ht="21" customHeight="1" x14ac:dyDescent="0.2">
      <c r="B2" s="4" t="s">
        <v>75</v>
      </c>
      <c r="C2" s="4" t="s">
        <v>5</v>
      </c>
      <c r="D2" s="4" t="s">
        <v>6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99</v>
      </c>
    </row>
    <row r="3" spans="2:23" ht="17.850000000000001" customHeight="1" x14ac:dyDescent="0.2">
      <c r="B3" s="87" t="s">
        <v>76</v>
      </c>
      <c r="C3" s="88" t="s">
        <v>120</v>
      </c>
      <c r="D3" s="89" t="s">
        <v>7</v>
      </c>
      <c r="E3" s="8">
        <v>79449.255000000005</v>
      </c>
      <c r="F3" s="8">
        <v>65494.616000000002</v>
      </c>
      <c r="G3" s="8">
        <v>52513.023000000001</v>
      </c>
      <c r="H3" s="8">
        <v>58492.455999999998</v>
      </c>
      <c r="I3" s="8">
        <v>44219.383999999998</v>
      </c>
      <c r="J3" s="8">
        <v>49063.430999999997</v>
      </c>
      <c r="K3" s="8">
        <v>68812.368000000002</v>
      </c>
      <c r="L3" s="8">
        <v>71764.853000000003</v>
      </c>
      <c r="M3" s="8">
        <v>55430.584000000003</v>
      </c>
      <c r="N3" s="8">
        <v>49489.421999999999</v>
      </c>
      <c r="O3" s="8">
        <v>46931.535000000003</v>
      </c>
      <c r="P3" s="8">
        <v>65735.692999999999</v>
      </c>
      <c r="Q3" s="8">
        <v>43804.644</v>
      </c>
    </row>
    <row r="4" spans="2:23" ht="17.649999999999999" customHeight="1" x14ac:dyDescent="0.2">
      <c r="B4" s="88"/>
      <c r="C4" s="88"/>
      <c r="D4" s="90" t="s">
        <v>8</v>
      </c>
      <c r="E4" s="8">
        <v>14660.656000000001</v>
      </c>
      <c r="F4" s="8">
        <v>21423.095000000001</v>
      </c>
      <c r="G4" s="8">
        <v>20855.428</v>
      </c>
      <c r="H4" s="8">
        <v>23888.563999999998</v>
      </c>
      <c r="I4" s="8">
        <v>32963.576999999997</v>
      </c>
      <c r="J4" s="8">
        <v>44823.154999999999</v>
      </c>
      <c r="K4" s="8">
        <v>37901.944000000003</v>
      </c>
      <c r="L4" s="8">
        <v>53720.163999999997</v>
      </c>
      <c r="M4" s="8">
        <v>63477.616000000002</v>
      </c>
      <c r="N4" s="8">
        <v>71821.232999999993</v>
      </c>
      <c r="O4" s="8">
        <v>68199.760999999999</v>
      </c>
      <c r="P4" s="8">
        <v>44699.608999999997</v>
      </c>
      <c r="Q4" s="8">
        <v>75252.599000000002</v>
      </c>
      <c r="V4" s="78"/>
      <c r="W4" s="78"/>
    </row>
    <row r="5" spans="2:23" ht="17.649999999999999" customHeight="1" x14ac:dyDescent="0.2">
      <c r="B5" s="88"/>
      <c r="C5" s="91"/>
      <c r="D5" s="92" t="s">
        <v>9</v>
      </c>
      <c r="E5" s="9">
        <f>E4-E3</f>
        <v>-64788.599000000002</v>
      </c>
      <c r="F5" s="9">
        <f t="shared" ref="F5" si="0">F4-F3</f>
        <v>-44071.521000000001</v>
      </c>
      <c r="G5" s="9">
        <f t="shared" ref="G5:H5" si="1">G4-G3</f>
        <v>-31657.595000000001</v>
      </c>
      <c r="H5" s="9">
        <f t="shared" si="1"/>
        <v>-34603.892</v>
      </c>
      <c r="I5" s="9">
        <f t="shared" ref="I5:J5" si="2">I4-I3</f>
        <v>-11255.807000000001</v>
      </c>
      <c r="J5" s="9">
        <f t="shared" si="2"/>
        <v>-4240.275999999998</v>
      </c>
      <c r="K5" s="9">
        <f t="shared" ref="K5:L5" si="3">K4-K3</f>
        <v>-30910.423999999999</v>
      </c>
      <c r="L5" s="9">
        <f t="shared" si="3"/>
        <v>-18044.689000000006</v>
      </c>
      <c r="M5" s="9">
        <f t="shared" ref="M5:N5" si="4">M4-M3</f>
        <v>8047.0319999999992</v>
      </c>
      <c r="N5" s="9">
        <f t="shared" si="4"/>
        <v>22331.810999999994</v>
      </c>
      <c r="O5" s="9">
        <f t="shared" ref="O5:P5" si="5">O4-O3</f>
        <v>21268.225999999995</v>
      </c>
      <c r="P5" s="9">
        <f t="shared" si="5"/>
        <v>-21036.084000000003</v>
      </c>
      <c r="Q5" s="9">
        <f t="shared" ref="Q5" si="6">Q4-Q3</f>
        <v>31447.955000000002</v>
      </c>
      <c r="V5" s="78"/>
      <c r="W5" s="78"/>
    </row>
    <row r="6" spans="2:23" ht="17.649999999999999" customHeight="1" x14ac:dyDescent="0.2">
      <c r="B6" s="88"/>
      <c r="C6" s="93" t="s">
        <v>121</v>
      </c>
      <c r="D6" s="90" t="s">
        <v>7</v>
      </c>
      <c r="E6" s="8">
        <v>45629.862000000001</v>
      </c>
      <c r="F6" s="8">
        <v>40663.061999999998</v>
      </c>
      <c r="G6" s="8">
        <v>31359.969000000001</v>
      </c>
      <c r="H6" s="8">
        <v>44029.351000000002</v>
      </c>
      <c r="I6" s="8">
        <v>29702.441999999999</v>
      </c>
      <c r="J6" s="8">
        <v>32719.589</v>
      </c>
      <c r="K6" s="8">
        <v>43049.474000000002</v>
      </c>
      <c r="L6" s="8">
        <v>45812.209000000003</v>
      </c>
      <c r="M6" s="8">
        <v>40059.89</v>
      </c>
      <c r="N6" s="8">
        <v>30203.914000000001</v>
      </c>
      <c r="O6" s="8">
        <v>32435.217000000001</v>
      </c>
      <c r="P6" s="8">
        <v>48282.023000000001</v>
      </c>
      <c r="Q6" s="8">
        <v>32868.303</v>
      </c>
      <c r="V6" s="78"/>
      <c r="W6" s="78"/>
    </row>
    <row r="7" spans="2:23" ht="17.649999999999999" customHeight="1" x14ac:dyDescent="0.2">
      <c r="B7" s="88"/>
      <c r="C7" s="88"/>
      <c r="D7" s="90" t="s">
        <v>8</v>
      </c>
      <c r="E7" s="7">
        <v>8681.9349999999995</v>
      </c>
      <c r="F7" s="7">
        <v>11416.217000000001</v>
      </c>
      <c r="G7" s="7">
        <v>14090.745999999999</v>
      </c>
      <c r="H7" s="7">
        <v>14852.945</v>
      </c>
      <c r="I7" s="7">
        <v>21819.097000000002</v>
      </c>
      <c r="J7" s="7">
        <v>26764.699000000001</v>
      </c>
      <c r="K7" s="7">
        <v>24728.953000000001</v>
      </c>
      <c r="L7" s="7">
        <v>30078.866999999998</v>
      </c>
      <c r="M7" s="7">
        <v>33516.497000000003</v>
      </c>
      <c r="N7" s="7">
        <v>39737.245999999999</v>
      </c>
      <c r="O7" s="7">
        <v>40833.042000000001</v>
      </c>
      <c r="P7" s="7">
        <v>21580.178</v>
      </c>
      <c r="Q7" s="7">
        <v>44383.341999999997</v>
      </c>
      <c r="V7" s="78"/>
      <c r="W7" s="78"/>
    </row>
    <row r="8" spans="2:23" ht="17.649999999999999" customHeight="1" x14ac:dyDescent="0.2">
      <c r="B8" s="91"/>
      <c r="C8" s="91"/>
      <c r="D8" s="92" t="s">
        <v>9</v>
      </c>
      <c r="E8" s="9">
        <f>E7-E6</f>
        <v>-36947.927000000003</v>
      </c>
      <c r="F8" s="9">
        <f t="shared" ref="F8" si="7">F7-F6</f>
        <v>-29246.844999999998</v>
      </c>
      <c r="G8" s="9">
        <f t="shared" ref="G8:H8" si="8">G7-G6</f>
        <v>-17269.223000000002</v>
      </c>
      <c r="H8" s="9">
        <f t="shared" si="8"/>
        <v>-29176.406000000003</v>
      </c>
      <c r="I8" s="9">
        <f t="shared" ref="I8:J8" si="9">I7-I6</f>
        <v>-7883.3449999999975</v>
      </c>
      <c r="J8" s="9">
        <f t="shared" si="9"/>
        <v>-5954.8899999999994</v>
      </c>
      <c r="K8" s="9">
        <f t="shared" ref="K8:L8" si="10">K7-K6</f>
        <v>-18320.521000000001</v>
      </c>
      <c r="L8" s="9">
        <f t="shared" si="10"/>
        <v>-15733.342000000004</v>
      </c>
      <c r="M8" s="9">
        <f t="shared" ref="M8:N8" si="11">M7-M6</f>
        <v>-6543.3929999999964</v>
      </c>
      <c r="N8" s="9">
        <f t="shared" si="11"/>
        <v>9533.3319999999985</v>
      </c>
      <c r="O8" s="9">
        <f t="shared" ref="O8:P8" si="12">O7-O6</f>
        <v>8397.8250000000007</v>
      </c>
      <c r="P8" s="9">
        <f t="shared" si="12"/>
        <v>-26701.845000000001</v>
      </c>
      <c r="Q8" s="9">
        <f t="shared" ref="Q8" si="13">Q7-Q6</f>
        <v>11515.038999999997</v>
      </c>
      <c r="V8" s="78"/>
      <c r="W8" s="78"/>
    </row>
    <row r="9" spans="2:23" ht="12" customHeight="1" x14ac:dyDescent="0.2">
      <c r="B9" s="94"/>
      <c r="C9" s="95"/>
      <c r="D9" s="9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V9" s="78"/>
      <c r="W9" s="78"/>
    </row>
    <row r="10" spans="2:23" ht="21.95" customHeight="1" x14ac:dyDescent="0.2">
      <c r="B10" s="96" t="s">
        <v>50</v>
      </c>
      <c r="C10" s="97"/>
      <c r="D10" s="97" t="s">
        <v>10</v>
      </c>
      <c r="E10" s="12">
        <f t="shared" ref="E10:H10" si="14">E6/E3</f>
        <v>0.57432712238774297</v>
      </c>
      <c r="F10" s="12">
        <f t="shared" si="14"/>
        <v>0.6208611407081156</v>
      </c>
      <c r="G10" s="12">
        <f t="shared" si="14"/>
        <v>0.59718460694978459</v>
      </c>
      <c r="H10" s="12">
        <f t="shared" si="14"/>
        <v>0.75273554935015896</v>
      </c>
      <c r="I10" s="12">
        <f t="shared" ref="I10:J10" si="15">I6/I3</f>
        <v>0.67170637202906314</v>
      </c>
      <c r="J10" s="12">
        <f t="shared" si="15"/>
        <v>0.66688342688467916</v>
      </c>
      <c r="K10" s="12">
        <f t="shared" ref="K10:L10" si="16">K6/K3</f>
        <v>0.62560663513280057</v>
      </c>
      <c r="L10" s="12">
        <f t="shared" si="16"/>
        <v>0.63836553807195839</v>
      </c>
      <c r="M10" s="12">
        <f t="shared" ref="M10:N10" si="17">M6/M3</f>
        <v>0.72270373337578397</v>
      </c>
      <c r="N10" s="12">
        <f t="shared" si="17"/>
        <v>0.61031050231299933</v>
      </c>
      <c r="O10" s="12">
        <f t="shared" ref="O10:P10" si="18">O6/O3</f>
        <v>0.69111775270082254</v>
      </c>
      <c r="P10" s="12">
        <f t="shared" si="18"/>
        <v>0.73448716818121929</v>
      </c>
      <c r="Q10" s="12">
        <f t="shared" ref="Q10" si="19">Q6/Q3</f>
        <v>0.75033832029316339</v>
      </c>
      <c r="V10" s="78"/>
      <c r="W10" s="78"/>
    </row>
    <row r="11" spans="2:23" ht="21.95" customHeight="1" x14ac:dyDescent="0.2">
      <c r="B11" s="98" t="s">
        <v>51</v>
      </c>
      <c r="C11" s="99"/>
      <c r="D11" s="100" t="s">
        <v>10</v>
      </c>
      <c r="E11" s="13">
        <f t="shared" ref="E11:H11" si="20">E7/E4</f>
        <v>0.5921928050150006</v>
      </c>
      <c r="F11" s="13">
        <f t="shared" si="20"/>
        <v>0.53289298301669297</v>
      </c>
      <c r="G11" s="13">
        <f t="shared" si="20"/>
        <v>0.67563926283363729</v>
      </c>
      <c r="H11" s="13">
        <f t="shared" si="20"/>
        <v>0.62175964197764255</v>
      </c>
      <c r="I11" s="13">
        <f t="shared" ref="I11:J11" si="21">I7/I4</f>
        <v>0.66191533157945825</v>
      </c>
      <c r="J11" s="13">
        <f t="shared" si="21"/>
        <v>0.59711769508415913</v>
      </c>
      <c r="K11" s="13">
        <f t="shared" ref="K11:L11" si="22">K7/K4</f>
        <v>0.65244550516986677</v>
      </c>
      <c r="L11" s="13">
        <f t="shared" si="22"/>
        <v>0.55991763167364861</v>
      </c>
      <c r="M11" s="13">
        <f t="shared" ref="M11:N11" si="23">M7/M4</f>
        <v>0.52800497422587522</v>
      </c>
      <c r="N11" s="13">
        <f t="shared" si="23"/>
        <v>0.55327991932413645</v>
      </c>
      <c r="O11" s="13">
        <f t="shared" ref="O11:P11" si="24">O7/O4</f>
        <v>0.59872705419011663</v>
      </c>
      <c r="P11" s="13">
        <f t="shared" si="24"/>
        <v>0.48278225431457356</v>
      </c>
      <c r="Q11" s="13">
        <f t="shared" ref="Q11" si="25">Q7/Q4</f>
        <v>0.58979148348085619</v>
      </c>
      <c r="V11" s="78"/>
      <c r="W11" s="78"/>
    </row>
    <row r="12" spans="2:23" ht="14.1" customHeight="1" x14ac:dyDescent="0.2">
      <c r="B12" s="82" t="s">
        <v>14</v>
      </c>
      <c r="C12" s="82"/>
      <c r="D12" s="55"/>
      <c r="E12" s="56"/>
      <c r="F12" s="56"/>
    </row>
    <row r="13" spans="2:23" ht="14.1" customHeight="1" x14ac:dyDescent="0.2">
      <c r="B13" s="58" t="s">
        <v>82</v>
      </c>
      <c r="C13" s="59"/>
      <c r="D13" s="57"/>
    </row>
    <row r="14" spans="2:23" x14ac:dyDescent="0.2">
      <c r="C14"/>
      <c r="D14"/>
      <c r="P14" s="11" t="s">
        <v>11</v>
      </c>
    </row>
    <row r="15" spans="2:23" x14ac:dyDescent="0.2">
      <c r="C15"/>
      <c r="D15"/>
    </row>
    <row r="16" spans="2:23" x14ac:dyDescent="0.2">
      <c r="C16"/>
      <c r="D16"/>
    </row>
    <row r="17" spans="3:18" x14ac:dyDescent="0.2">
      <c r="C17"/>
      <c r="D17"/>
    </row>
    <row r="18" spans="3:18" x14ac:dyDescent="0.2">
      <c r="C18"/>
      <c r="D18"/>
    </row>
    <row r="19" spans="3:18" x14ac:dyDescent="0.2">
      <c r="C19"/>
      <c r="D19"/>
      <c r="Q19" s="20"/>
      <c r="R19" s="20"/>
    </row>
    <row r="20" spans="3:18" x14ac:dyDescent="0.2">
      <c r="C20"/>
      <c r="D20"/>
      <c r="Q20" s="20"/>
      <c r="R20" s="20"/>
    </row>
    <row r="21" spans="3:18" x14ac:dyDescent="0.2">
      <c r="C21"/>
      <c r="D21"/>
      <c r="H21" s="20"/>
      <c r="I21" s="20"/>
      <c r="Q21" s="20"/>
      <c r="R21" s="20"/>
    </row>
    <row r="22" spans="3:18" x14ac:dyDescent="0.2">
      <c r="C22"/>
      <c r="D22"/>
      <c r="H22" s="20"/>
      <c r="I22" s="20"/>
      <c r="Q22" s="20"/>
      <c r="R22" s="20"/>
    </row>
    <row r="23" spans="3:18" x14ac:dyDescent="0.2">
      <c r="C23"/>
      <c r="D23"/>
      <c r="H23" s="20"/>
      <c r="I23" s="20"/>
      <c r="Q23" s="20"/>
      <c r="R23" s="20"/>
    </row>
    <row r="24" spans="3:18" x14ac:dyDescent="0.2">
      <c r="C24"/>
      <c r="D24"/>
      <c r="H24" s="20"/>
      <c r="I24" s="20"/>
      <c r="Q24" s="20"/>
      <c r="R24" s="20"/>
    </row>
    <row r="25" spans="3:18" x14ac:dyDescent="0.2">
      <c r="C25"/>
      <c r="D25"/>
      <c r="H25" s="20"/>
      <c r="I25" s="20"/>
      <c r="Q25" s="20"/>
      <c r="R25" s="20"/>
    </row>
    <row r="26" spans="3:18" x14ac:dyDescent="0.2">
      <c r="C26"/>
      <c r="D26"/>
      <c r="H26" s="20"/>
      <c r="I26" s="20"/>
      <c r="Q26" s="20"/>
      <c r="R26" s="20"/>
    </row>
    <row r="27" spans="3:18" x14ac:dyDescent="0.2">
      <c r="C27"/>
      <c r="D27"/>
      <c r="H27" s="20"/>
      <c r="I27" s="20"/>
    </row>
    <row r="28" spans="3:18" x14ac:dyDescent="0.2">
      <c r="C28"/>
      <c r="D28"/>
      <c r="H28" s="20"/>
      <c r="I28" s="20"/>
    </row>
    <row r="29" spans="3:18" x14ac:dyDescent="0.2">
      <c r="C29"/>
      <c r="D29"/>
      <c r="H29" s="20"/>
      <c r="I29" s="20"/>
    </row>
    <row r="30" spans="3:18" x14ac:dyDescent="0.2">
      <c r="C30"/>
      <c r="D30"/>
      <c r="H30" s="20"/>
      <c r="I30" s="20"/>
    </row>
    <row r="31" spans="3:18" x14ac:dyDescent="0.2">
      <c r="C31"/>
      <c r="D31"/>
      <c r="H31" s="20"/>
      <c r="I31" s="20"/>
    </row>
    <row r="32" spans="3:18" x14ac:dyDescent="0.2">
      <c r="C32"/>
      <c r="D32"/>
      <c r="H32" s="20"/>
      <c r="I32" s="20"/>
    </row>
    <row r="33" spans="2:9" x14ac:dyDescent="0.2">
      <c r="C33"/>
      <c r="D33"/>
      <c r="H33" s="20"/>
      <c r="I33" s="20"/>
    </row>
    <row r="34" spans="2:9" x14ac:dyDescent="0.2">
      <c r="C34"/>
      <c r="D34"/>
      <c r="H34" s="20"/>
      <c r="I34" s="20"/>
    </row>
    <row r="35" spans="2:9" x14ac:dyDescent="0.2">
      <c r="C35"/>
      <c r="D35"/>
      <c r="H35" s="20"/>
      <c r="I35" s="20"/>
    </row>
    <row r="36" spans="2:9" x14ac:dyDescent="0.2">
      <c r="C36"/>
      <c r="D36"/>
      <c r="H36" s="20"/>
      <c r="I36" s="20"/>
    </row>
    <row r="37" spans="2:9" x14ac:dyDescent="0.2">
      <c r="B37" s="27"/>
      <c r="C37" s="27"/>
      <c r="D37" s="27"/>
      <c r="E37" s="23"/>
      <c r="F37" s="23"/>
      <c r="G37" s="23"/>
      <c r="H37" s="23"/>
    </row>
    <row r="38" spans="2:9" ht="21" customHeight="1" x14ac:dyDescent="0.2">
      <c r="B38" s="63"/>
      <c r="C38" s="63"/>
      <c r="D38" s="63"/>
      <c r="E38" s="64"/>
      <c r="F38" s="54"/>
      <c r="G38" s="54"/>
      <c r="H38" s="54"/>
      <c r="I38" s="10"/>
    </row>
    <row r="39" spans="2:9" ht="18" customHeight="1" x14ac:dyDescent="0.2">
      <c r="B39" s="80"/>
      <c r="C39" s="80"/>
      <c r="D39" s="55"/>
      <c r="E39" s="7"/>
      <c r="F39" s="54"/>
      <c r="G39" s="54"/>
      <c r="H39" s="54"/>
      <c r="I39" s="10"/>
    </row>
    <row r="40" spans="2:9" ht="18" customHeight="1" x14ac:dyDescent="0.2">
      <c r="B40" s="80"/>
      <c r="C40" s="80"/>
      <c r="D40" s="65"/>
      <c r="E40" s="7"/>
      <c r="F40" s="54"/>
      <c r="G40" s="54"/>
      <c r="H40" s="54"/>
      <c r="I40" s="10"/>
    </row>
    <row r="41" spans="2:9" ht="18" customHeight="1" x14ac:dyDescent="0.2">
      <c r="B41" s="80"/>
      <c r="C41" s="80"/>
      <c r="D41" s="65"/>
      <c r="E41" s="66"/>
      <c r="F41" s="54"/>
      <c r="G41" s="54"/>
      <c r="H41" s="54"/>
      <c r="I41" s="10"/>
    </row>
    <row r="42" spans="2:9" ht="18" customHeight="1" x14ac:dyDescent="0.2">
      <c r="B42" s="80"/>
      <c r="C42" s="80"/>
      <c r="D42" s="65"/>
      <c r="E42" s="7"/>
      <c r="F42" s="54"/>
      <c r="G42" s="54"/>
      <c r="H42" s="54"/>
      <c r="I42" s="10"/>
    </row>
    <row r="43" spans="2:9" ht="18" customHeight="1" x14ac:dyDescent="0.2">
      <c r="B43" s="80"/>
      <c r="C43" s="80"/>
      <c r="D43" s="65"/>
      <c r="E43" s="7"/>
      <c r="F43" s="54"/>
      <c r="G43" s="54"/>
      <c r="H43" s="54"/>
      <c r="I43" s="10"/>
    </row>
    <row r="44" spans="2:9" ht="18" customHeight="1" x14ac:dyDescent="0.2">
      <c r="B44" s="80"/>
      <c r="C44" s="80"/>
      <c r="D44" s="65"/>
      <c r="E44" s="66"/>
      <c r="F44" s="54"/>
      <c r="G44" s="54"/>
      <c r="H44" s="54"/>
      <c r="I44" s="10"/>
    </row>
    <row r="45" spans="2:9" ht="18" customHeight="1" x14ac:dyDescent="0.2">
      <c r="B45" s="67"/>
      <c r="C45" s="81"/>
      <c r="D45" s="81"/>
      <c r="E45" s="54"/>
      <c r="F45" s="54"/>
      <c r="G45" s="54"/>
      <c r="H45" s="54"/>
      <c r="I45" s="10"/>
    </row>
    <row r="46" spans="2:9" ht="18" customHeight="1" x14ac:dyDescent="0.2">
      <c r="B46" s="60"/>
      <c r="C46" s="55"/>
      <c r="D46" s="55"/>
      <c r="E46" s="68"/>
      <c r="F46" s="54"/>
      <c r="G46" s="54"/>
      <c r="H46" s="54"/>
      <c r="I46" s="10"/>
    </row>
    <row r="47" spans="2:9" ht="18" customHeight="1" x14ac:dyDescent="0.2">
      <c r="B47" s="60"/>
      <c r="C47" s="69"/>
      <c r="D47" s="55"/>
      <c r="E47" s="56"/>
      <c r="F47" s="54"/>
      <c r="G47" s="54"/>
      <c r="H47" s="54"/>
      <c r="I47" s="10"/>
    </row>
    <row r="48" spans="2:9" x14ac:dyDescent="0.2">
      <c r="B48" s="67"/>
      <c r="C48" s="67"/>
      <c r="D48" s="67"/>
      <c r="E48" s="54"/>
      <c r="F48" s="54"/>
      <c r="G48" s="54"/>
      <c r="H48" s="54"/>
      <c r="I48" s="10"/>
    </row>
    <row r="49" spans="2:9" x14ac:dyDescent="0.2">
      <c r="B49" s="67"/>
      <c r="C49" s="67"/>
      <c r="D49" s="67"/>
      <c r="E49" s="54"/>
      <c r="F49" s="54"/>
      <c r="G49" s="54"/>
      <c r="H49" s="54"/>
      <c r="I49" s="10"/>
    </row>
    <row r="50" spans="2:9" x14ac:dyDescent="0.2">
      <c r="B50" s="67"/>
      <c r="C50" s="67"/>
      <c r="D50" s="67"/>
      <c r="E50" s="54"/>
      <c r="F50" s="54"/>
      <c r="G50" s="54"/>
      <c r="H50" s="54"/>
      <c r="I50" s="10"/>
    </row>
    <row r="51" spans="2:9" x14ac:dyDescent="0.2">
      <c r="B51" s="67"/>
      <c r="C51" s="67"/>
      <c r="D51" s="67"/>
      <c r="E51" s="54"/>
      <c r="F51" s="54"/>
      <c r="G51" s="54"/>
      <c r="H51" s="54"/>
      <c r="I51" s="10"/>
    </row>
    <row r="52" spans="2:9" x14ac:dyDescent="0.2">
      <c r="B52" s="67"/>
      <c r="C52" s="67"/>
      <c r="D52" s="67"/>
      <c r="E52" s="54"/>
      <c r="F52" s="54"/>
      <c r="G52" s="54"/>
      <c r="H52" s="54"/>
      <c r="I52" s="10"/>
    </row>
    <row r="53" spans="2:9" x14ac:dyDescent="0.2">
      <c r="B53" s="67"/>
      <c r="C53" s="67"/>
      <c r="D53" s="67"/>
      <c r="E53" s="54"/>
      <c r="F53" s="54"/>
      <c r="G53" s="54"/>
      <c r="H53" s="54"/>
      <c r="I53" s="10"/>
    </row>
    <row r="54" spans="2:9" x14ac:dyDescent="0.2">
      <c r="B54" s="67"/>
      <c r="C54" s="67"/>
      <c r="D54" s="67"/>
      <c r="E54" s="54"/>
      <c r="F54" s="54"/>
      <c r="G54" s="54"/>
      <c r="H54" s="54"/>
      <c r="I54" s="10"/>
    </row>
    <row r="55" spans="2:9" x14ac:dyDescent="0.2">
      <c r="B55" s="67"/>
      <c r="C55" s="67"/>
      <c r="D55" s="67"/>
      <c r="E55" s="54"/>
      <c r="F55" s="54"/>
      <c r="G55" s="54"/>
      <c r="H55" s="54"/>
      <c r="I55" s="10"/>
    </row>
    <row r="56" spans="2:9" x14ac:dyDescent="0.2">
      <c r="B56" s="67"/>
      <c r="C56" s="67"/>
      <c r="D56" s="67"/>
      <c r="E56" s="54"/>
      <c r="F56" s="54"/>
      <c r="G56" s="54"/>
      <c r="H56" s="54"/>
      <c r="I56" s="10"/>
    </row>
    <row r="57" spans="2:9" x14ac:dyDescent="0.2">
      <c r="B57" s="67"/>
      <c r="C57" s="67"/>
      <c r="D57" s="67"/>
      <c r="E57" s="54"/>
      <c r="F57" s="54"/>
      <c r="G57" s="54"/>
      <c r="H57" s="54"/>
      <c r="I57" s="10"/>
    </row>
    <row r="58" spans="2:9" x14ac:dyDescent="0.2">
      <c r="B58" s="27"/>
      <c r="C58" s="27"/>
      <c r="D58" s="27"/>
      <c r="E58" s="23"/>
      <c r="F58" s="23"/>
      <c r="G58" s="23"/>
      <c r="H58" s="23"/>
    </row>
    <row r="59" spans="2:9" x14ac:dyDescent="0.2">
      <c r="B59" s="27"/>
      <c r="C59" s="27"/>
      <c r="D59" s="27"/>
      <c r="E59" s="23"/>
      <c r="F59" s="23"/>
      <c r="G59" s="23"/>
      <c r="H59" s="23"/>
    </row>
    <row r="60" spans="2:9" x14ac:dyDescent="0.2">
      <c r="B60" s="27"/>
      <c r="C60" s="27"/>
      <c r="D60" s="27"/>
      <c r="E60" s="23"/>
      <c r="F60" s="23"/>
      <c r="G60" s="23"/>
      <c r="H60" s="23"/>
    </row>
    <row r="61" spans="2:9" x14ac:dyDescent="0.2">
      <c r="B61" s="27"/>
      <c r="C61" s="27"/>
      <c r="D61" s="27"/>
      <c r="E61" s="23"/>
      <c r="F61" s="23"/>
      <c r="G61" s="23"/>
      <c r="H61" s="23"/>
    </row>
    <row r="62" spans="2:9" x14ac:dyDescent="0.2">
      <c r="B62" s="27"/>
      <c r="C62" s="27"/>
      <c r="D62" s="27"/>
      <c r="E62" s="23"/>
      <c r="F62" s="23"/>
      <c r="G62" s="23"/>
      <c r="H62" s="23"/>
    </row>
    <row r="63" spans="2:9" x14ac:dyDescent="0.2">
      <c r="C63"/>
      <c r="D63"/>
    </row>
  </sheetData>
  <sheetProtection selectLockedCells="1" selectUnlockedCells="1"/>
  <sortState ref="R4:U9">
    <sortCondition ref="S4:S9"/>
  </sortState>
  <mergeCells count="9">
    <mergeCell ref="B39:B44"/>
    <mergeCell ref="C39:C41"/>
    <mergeCell ref="C42:C44"/>
    <mergeCell ref="C45:D45"/>
    <mergeCell ref="C3:C5"/>
    <mergeCell ref="C6:C8"/>
    <mergeCell ref="C9:D9"/>
    <mergeCell ref="B3:B8"/>
    <mergeCell ref="B12:C12"/>
  </mergeCells>
  <hyperlinks>
    <hyperlink ref="P14" location="ÍNDICE!A1" display="Voltar ao índice"/>
  </hyperlinks>
  <pageMargins left="0.64027777777777772" right="0.44027777777777777" top="0.98402777777777772" bottom="0.98402777777777772" header="0.51180555555555551" footer="0.51180555555555551"/>
  <pageSetup paperSize="9" scale="5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20.7109375" customWidth="1"/>
    <col min="3" max="3" width="15.7109375" style="2" customWidth="1"/>
    <col min="4" max="4" width="10.7109375" style="2" customWidth="1"/>
    <col min="5" max="17" width="12.7109375" style="2" customWidth="1"/>
    <col min="18" max="21" width="9.140625" style="2"/>
    <col min="22" max="23" width="12.42578125" style="2" bestFit="1" customWidth="1"/>
    <col min="24" max="16384" width="9.140625" style="2"/>
  </cols>
  <sheetData>
    <row r="1" spans="2:23" ht="25.35" customHeight="1" x14ac:dyDescent="0.2">
      <c r="B1" s="3" t="s">
        <v>58</v>
      </c>
      <c r="C1" s="3"/>
    </row>
    <row r="2" spans="2:23" ht="21" customHeight="1" x14ac:dyDescent="0.2">
      <c r="B2" s="4" t="s">
        <v>75</v>
      </c>
      <c r="C2" s="4" t="s">
        <v>5</v>
      </c>
      <c r="D2" s="4" t="s">
        <v>6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99</v>
      </c>
    </row>
    <row r="3" spans="2:23" ht="17.649999999999999" customHeight="1" x14ac:dyDescent="0.2">
      <c r="B3" s="101" t="s">
        <v>76</v>
      </c>
      <c r="C3" s="91" t="s">
        <v>120</v>
      </c>
      <c r="D3" s="89" t="s">
        <v>77</v>
      </c>
      <c r="E3" s="8">
        <v>12086.710999999999</v>
      </c>
      <c r="F3" s="8">
        <v>17222.996999999999</v>
      </c>
      <c r="G3" s="8">
        <v>17231.396000000001</v>
      </c>
      <c r="H3" s="8">
        <v>19434.657999999999</v>
      </c>
      <c r="I3" s="8">
        <v>19096.743999999999</v>
      </c>
      <c r="J3" s="8">
        <v>30220.466</v>
      </c>
      <c r="K3" s="8">
        <v>24890.794999999998</v>
      </c>
      <c r="L3" s="8">
        <v>37594.796999999999</v>
      </c>
      <c r="M3" s="8">
        <v>50987.368999999999</v>
      </c>
      <c r="N3" s="8">
        <v>46719.612000000001</v>
      </c>
      <c r="O3" s="8">
        <v>48099.608999999997</v>
      </c>
      <c r="P3" s="8">
        <v>33554.254999999997</v>
      </c>
      <c r="Q3" s="8">
        <v>46792.173000000003</v>
      </c>
    </row>
    <row r="4" spans="2:23" ht="17.649999999999999" customHeight="1" x14ac:dyDescent="0.2">
      <c r="B4" s="101"/>
      <c r="C4" s="91"/>
      <c r="D4" s="90" t="s">
        <v>12</v>
      </c>
      <c r="E4" s="8">
        <v>2573.9450000000002</v>
      </c>
      <c r="F4" s="8">
        <v>4200.098</v>
      </c>
      <c r="G4" s="8">
        <v>3624.0320000000002</v>
      </c>
      <c r="H4" s="8">
        <v>4453.9059999999999</v>
      </c>
      <c r="I4" s="8">
        <v>13866.833000000001</v>
      </c>
      <c r="J4" s="8">
        <v>14602.689</v>
      </c>
      <c r="K4" s="8">
        <v>13011.148999999999</v>
      </c>
      <c r="L4" s="8">
        <v>16125.367</v>
      </c>
      <c r="M4" s="8">
        <v>12490.246999999999</v>
      </c>
      <c r="N4" s="8">
        <v>25101.620999999999</v>
      </c>
      <c r="O4" s="8">
        <v>20100.151999999998</v>
      </c>
      <c r="P4" s="8">
        <v>11145.353999999999</v>
      </c>
      <c r="Q4" s="8">
        <v>28460.425999999999</v>
      </c>
      <c r="V4" s="78"/>
      <c r="W4" s="78"/>
    </row>
    <row r="5" spans="2:23" ht="17.649999999999999" customHeight="1" x14ac:dyDescent="0.2">
      <c r="B5" s="101"/>
      <c r="C5" s="91"/>
      <c r="D5" s="92" t="s">
        <v>13</v>
      </c>
      <c r="E5" s="9">
        <f>SUM(E3:E4)</f>
        <v>14660.655999999999</v>
      </c>
      <c r="F5" s="9">
        <f t="shared" ref="F5" si="0">SUM(F3:F4)</f>
        <v>21423.095000000001</v>
      </c>
      <c r="G5" s="9">
        <f t="shared" ref="G5:H5" si="1">SUM(G3:G4)</f>
        <v>20855.428</v>
      </c>
      <c r="H5" s="9">
        <f t="shared" si="1"/>
        <v>23888.563999999998</v>
      </c>
      <c r="I5" s="9">
        <f t="shared" ref="I5:J5" si="2">SUM(I3:I4)</f>
        <v>32963.576999999997</v>
      </c>
      <c r="J5" s="9">
        <f t="shared" si="2"/>
        <v>44823.154999999999</v>
      </c>
      <c r="K5" s="9">
        <f t="shared" ref="K5:L5" si="3">SUM(K3:K4)</f>
        <v>37901.943999999996</v>
      </c>
      <c r="L5" s="9">
        <f t="shared" si="3"/>
        <v>53720.163999999997</v>
      </c>
      <c r="M5" s="9">
        <f t="shared" ref="M5:N5" si="4">SUM(M3:M4)</f>
        <v>63477.615999999995</v>
      </c>
      <c r="N5" s="9">
        <f t="shared" si="4"/>
        <v>71821.233000000007</v>
      </c>
      <c r="O5" s="9">
        <f t="shared" ref="O5:P5" si="5">SUM(O3:O4)</f>
        <v>68199.760999999999</v>
      </c>
      <c r="P5" s="9">
        <f t="shared" si="5"/>
        <v>44699.608999999997</v>
      </c>
      <c r="Q5" s="9">
        <f t="shared" ref="Q5" si="6">SUM(Q3:Q4)</f>
        <v>75252.599000000002</v>
      </c>
      <c r="V5" s="78"/>
      <c r="W5" s="78"/>
    </row>
    <row r="6" spans="2:23" ht="17.649999999999999" customHeight="1" x14ac:dyDescent="0.2">
      <c r="B6" s="101"/>
      <c r="C6" s="91" t="s">
        <v>121</v>
      </c>
      <c r="D6" s="89" t="s">
        <v>77</v>
      </c>
      <c r="E6" s="8">
        <v>7171.5360000000001</v>
      </c>
      <c r="F6" s="8">
        <v>8594.1560000000009</v>
      </c>
      <c r="G6" s="8">
        <v>11508.103999999999</v>
      </c>
      <c r="H6" s="8">
        <v>11481.224</v>
      </c>
      <c r="I6" s="8">
        <v>12344.031999999999</v>
      </c>
      <c r="J6" s="8">
        <v>15591.380999999999</v>
      </c>
      <c r="K6" s="8">
        <v>13819.397000000001</v>
      </c>
      <c r="L6" s="8">
        <v>16907.637999999999</v>
      </c>
      <c r="M6" s="8">
        <v>23062.98</v>
      </c>
      <c r="N6" s="8">
        <v>20341.285</v>
      </c>
      <c r="O6" s="8">
        <v>25065.919999999998</v>
      </c>
      <c r="P6" s="8">
        <v>12473.453</v>
      </c>
      <c r="Q6" s="8">
        <v>19495.274000000001</v>
      </c>
      <c r="V6" s="78"/>
      <c r="W6" s="78"/>
    </row>
    <row r="7" spans="2:23" ht="17.649999999999999" customHeight="1" x14ac:dyDescent="0.2">
      <c r="B7" s="101"/>
      <c r="C7" s="91"/>
      <c r="D7" s="90" t="s">
        <v>12</v>
      </c>
      <c r="E7" s="8">
        <v>1510.3989999999999</v>
      </c>
      <c r="F7" s="8">
        <v>2822.0610000000001</v>
      </c>
      <c r="G7" s="8">
        <v>2582.6419999999998</v>
      </c>
      <c r="H7" s="8">
        <v>3371.721</v>
      </c>
      <c r="I7" s="8">
        <v>9475.0650000000005</v>
      </c>
      <c r="J7" s="8">
        <v>11173.317999999999</v>
      </c>
      <c r="K7" s="8">
        <v>10909.556</v>
      </c>
      <c r="L7" s="8">
        <v>13171.228999999999</v>
      </c>
      <c r="M7" s="8">
        <v>10453.517</v>
      </c>
      <c r="N7" s="8">
        <v>19395.960999999999</v>
      </c>
      <c r="O7" s="8">
        <v>15767.121999999999</v>
      </c>
      <c r="P7" s="8">
        <v>9106.7250000000004</v>
      </c>
      <c r="Q7" s="8">
        <v>24888.067999999999</v>
      </c>
      <c r="V7" s="78"/>
      <c r="W7" s="78"/>
    </row>
    <row r="8" spans="2:23" ht="17.649999999999999" customHeight="1" x14ac:dyDescent="0.2">
      <c r="B8" s="102"/>
      <c r="C8" s="91"/>
      <c r="D8" s="92" t="s">
        <v>13</v>
      </c>
      <c r="E8" s="9">
        <f>SUM(E6:E7)</f>
        <v>8681.9349999999995</v>
      </c>
      <c r="F8" s="9">
        <f t="shared" ref="F8" si="7">SUM(F6:F7)</f>
        <v>11416.217000000001</v>
      </c>
      <c r="G8" s="9">
        <f t="shared" ref="G8:H8" si="8">SUM(G6:G7)</f>
        <v>14090.745999999999</v>
      </c>
      <c r="H8" s="9">
        <f t="shared" si="8"/>
        <v>14852.945</v>
      </c>
      <c r="I8" s="9">
        <f t="shared" ref="I8:J8" si="9">SUM(I6:I7)</f>
        <v>21819.097000000002</v>
      </c>
      <c r="J8" s="9">
        <f t="shared" si="9"/>
        <v>26764.699000000001</v>
      </c>
      <c r="K8" s="9">
        <f t="shared" ref="K8:L8" si="10">SUM(K6:K7)</f>
        <v>24728.953000000001</v>
      </c>
      <c r="L8" s="9">
        <f t="shared" si="10"/>
        <v>30078.866999999998</v>
      </c>
      <c r="M8" s="9">
        <f t="shared" ref="M8:N8" si="11">SUM(M6:M7)</f>
        <v>33516.497000000003</v>
      </c>
      <c r="N8" s="9">
        <f t="shared" si="11"/>
        <v>39737.245999999999</v>
      </c>
      <c r="O8" s="9">
        <f t="shared" ref="O8:P8" si="12">SUM(O6:O7)</f>
        <v>40833.042000000001</v>
      </c>
      <c r="P8" s="9">
        <f t="shared" si="12"/>
        <v>21580.178</v>
      </c>
      <c r="Q8" s="9">
        <f t="shared" ref="Q8" si="13">SUM(Q6:Q7)</f>
        <v>44383.342000000004</v>
      </c>
      <c r="V8" s="78"/>
      <c r="W8" s="78"/>
    </row>
    <row r="9" spans="2:23" ht="14.1" customHeight="1" x14ac:dyDescent="0.2">
      <c r="B9" s="83" t="s">
        <v>14</v>
      </c>
      <c r="C9" s="83"/>
      <c r="D9" s="39"/>
      <c r="V9" s="78"/>
      <c r="W9" s="78"/>
    </row>
    <row r="10" spans="2:23" ht="14.1" customHeight="1" x14ac:dyDescent="0.2">
      <c r="B10" s="84" t="s">
        <v>82</v>
      </c>
      <c r="C10" s="84"/>
      <c r="D10" s="84"/>
      <c r="V10" s="78"/>
      <c r="W10" s="78"/>
    </row>
    <row r="11" spans="2:23" ht="14.1" customHeight="1" x14ac:dyDescent="0.2">
      <c r="C11" s="57"/>
      <c r="D11" s="57"/>
      <c r="P11" s="11" t="s">
        <v>11</v>
      </c>
      <c r="V11" s="78"/>
      <c r="W11" s="78"/>
    </row>
    <row r="12" spans="2:23" x14ac:dyDescent="0.2">
      <c r="D12"/>
      <c r="V12" s="78"/>
      <c r="W12" s="78"/>
    </row>
    <row r="13" spans="2:23" x14ac:dyDescent="0.2">
      <c r="D13"/>
      <c r="V13" s="78"/>
      <c r="W13" s="78"/>
    </row>
    <row r="14" spans="2:23" x14ac:dyDescent="0.2">
      <c r="D14"/>
      <c r="O14" s="8"/>
      <c r="P14" s="8"/>
      <c r="Q14" s="8"/>
    </row>
    <row r="15" spans="2:23" x14ac:dyDescent="0.2">
      <c r="D15"/>
      <c r="M15" s="20"/>
      <c r="N15" s="20"/>
      <c r="O15" s="8"/>
      <c r="P15" s="8"/>
      <c r="Q15" s="8"/>
    </row>
    <row r="16" spans="2:23" x14ac:dyDescent="0.2">
      <c r="D16"/>
      <c r="M16" s="20"/>
      <c r="N16" s="20"/>
    </row>
    <row r="17" spans="3:18" x14ac:dyDescent="0.2">
      <c r="C17" s="20"/>
      <c r="D17"/>
    </row>
    <row r="18" spans="3:18" x14ac:dyDescent="0.2">
      <c r="C18" s="20"/>
      <c r="D18"/>
      <c r="H18" s="20"/>
      <c r="I18" s="20"/>
      <c r="Q18" s="15"/>
      <c r="R18" s="15"/>
    </row>
    <row r="19" spans="3:18" x14ac:dyDescent="0.2">
      <c r="C19" s="20"/>
      <c r="D19"/>
      <c r="H19" s="20"/>
      <c r="I19" s="20"/>
      <c r="Q19" s="15"/>
      <c r="R19" s="15"/>
    </row>
    <row r="20" spans="3:18" x14ac:dyDescent="0.2">
      <c r="C20" s="20"/>
      <c r="D20"/>
      <c r="H20" s="20"/>
      <c r="I20" s="20"/>
      <c r="Q20" s="15"/>
      <c r="R20" s="15"/>
    </row>
    <row r="21" spans="3:18" x14ac:dyDescent="0.2">
      <c r="D21"/>
      <c r="H21" s="20"/>
      <c r="I21" s="20"/>
      <c r="Q21" s="15"/>
      <c r="R21" s="15"/>
    </row>
    <row r="22" spans="3:18" x14ac:dyDescent="0.2">
      <c r="D22" s="14"/>
      <c r="H22" s="20"/>
      <c r="I22" s="20"/>
      <c r="Q22" s="15"/>
      <c r="R22" s="15"/>
    </row>
    <row r="23" spans="3:18" x14ac:dyDescent="0.2">
      <c r="D23" s="14"/>
      <c r="H23" s="20"/>
      <c r="I23" s="20"/>
      <c r="Q23" s="15"/>
      <c r="R23" s="15"/>
    </row>
    <row r="24" spans="3:18" x14ac:dyDescent="0.2">
      <c r="D24" s="14"/>
      <c r="H24" s="20"/>
      <c r="I24" s="20"/>
      <c r="Q24" s="15"/>
      <c r="R24" s="15"/>
    </row>
    <row r="25" spans="3:18" x14ac:dyDescent="0.2">
      <c r="D25" s="14"/>
      <c r="H25" s="20"/>
      <c r="I25" s="20"/>
      <c r="Q25" s="15"/>
      <c r="R25" s="15"/>
    </row>
    <row r="26" spans="3:18" x14ac:dyDescent="0.2">
      <c r="D26" s="14"/>
      <c r="H26" s="20"/>
      <c r="I26" s="20"/>
      <c r="Q26" s="15"/>
      <c r="R26" s="15"/>
    </row>
    <row r="27" spans="3:18" x14ac:dyDescent="0.2">
      <c r="D27" s="14"/>
      <c r="H27" s="20"/>
      <c r="I27" s="20"/>
      <c r="Q27" s="15"/>
      <c r="R27" s="15"/>
    </row>
    <row r="28" spans="3:18" x14ac:dyDescent="0.2">
      <c r="D28" s="14"/>
      <c r="H28" s="20"/>
      <c r="I28" s="20"/>
    </row>
    <row r="29" spans="3:18" x14ac:dyDescent="0.2">
      <c r="D29" s="14"/>
      <c r="H29" s="20"/>
      <c r="I29" s="20"/>
    </row>
    <row r="30" spans="3:18" x14ac:dyDescent="0.2">
      <c r="H30" s="20"/>
      <c r="I30" s="20"/>
    </row>
    <row r="32" spans="3:18" x14ac:dyDescent="0.2">
      <c r="D32" s="14"/>
    </row>
    <row r="33" spans="4:16" x14ac:dyDescent="0.2">
      <c r="D33" s="14"/>
    </row>
    <row r="34" spans="4:16" x14ac:dyDescent="0.2">
      <c r="D34" s="14"/>
    </row>
    <row r="35" spans="4:16" x14ac:dyDescent="0.2">
      <c r="D35" s="1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4:16" x14ac:dyDescent="0.2">
      <c r="D36" s="14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4:16" x14ac:dyDescent="0.2">
      <c r="D37" s="14"/>
    </row>
    <row r="38" spans="4:16" x14ac:dyDescent="0.2">
      <c r="D38" s="14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4:16" x14ac:dyDescent="0.2">
      <c r="D39" s="14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4:16" x14ac:dyDescent="0.2">
      <c r="D40" s="14"/>
    </row>
    <row r="41" spans="4:16" x14ac:dyDescent="0.2">
      <c r="D41" s="14"/>
    </row>
    <row r="42" spans="4:16" x14ac:dyDescent="0.2">
      <c r="D42" s="14"/>
    </row>
    <row r="43" spans="4:16" x14ac:dyDescent="0.2">
      <c r="D43" s="14"/>
    </row>
  </sheetData>
  <sheetProtection selectLockedCells="1" selectUnlockedCells="1"/>
  <mergeCells count="5">
    <mergeCell ref="C3:C5"/>
    <mergeCell ref="C6:C8"/>
    <mergeCell ref="B3:B8"/>
    <mergeCell ref="B9:C9"/>
    <mergeCell ref="B10:D10"/>
  </mergeCells>
  <hyperlinks>
    <hyperlink ref="P11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E5:H5 I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1"/>
  <sheetViews>
    <sheetView showGridLines="0" zoomScale="95" zoomScaleNormal="95" workbookViewId="0"/>
  </sheetViews>
  <sheetFormatPr defaultRowHeight="19.5" customHeight="1" x14ac:dyDescent="0.2"/>
  <cols>
    <col min="1" max="1" width="2.28515625" style="2" customWidth="1"/>
    <col min="2" max="2" width="24.5703125" style="2" customWidth="1"/>
    <col min="3" max="4" width="12.7109375" style="2" customWidth="1"/>
    <col min="5" max="5" width="7.42578125" style="2" customWidth="1"/>
    <col min="6" max="6" width="34.85546875" style="2" customWidth="1"/>
    <col min="7" max="7" width="13.5703125" style="2" customWidth="1"/>
    <col min="8" max="8" width="12.140625" style="2" customWidth="1"/>
    <col min="9" max="10" width="9.140625" style="2"/>
    <col min="11" max="12" width="12.42578125" style="2" bestFit="1" customWidth="1"/>
    <col min="13" max="15" width="9.140625" style="2"/>
    <col min="16" max="16" width="10" style="2" bestFit="1" customWidth="1"/>
    <col min="17" max="17" width="9.28515625" style="2" bestFit="1" customWidth="1"/>
    <col min="18" max="16384" width="9.140625" style="2"/>
  </cols>
  <sheetData>
    <row r="1" spans="2:17" ht="26.1" customHeight="1" x14ac:dyDescent="0.2">
      <c r="B1" s="48" t="s">
        <v>15</v>
      </c>
      <c r="F1" s="16"/>
      <c r="J1" s="23"/>
      <c r="O1" s="20"/>
      <c r="P1" s="20"/>
    </row>
    <row r="2" spans="2:17" ht="26.1" customHeight="1" x14ac:dyDescent="0.2">
      <c r="B2" s="40">
        <v>2021</v>
      </c>
      <c r="F2" s="40" t="s">
        <v>113</v>
      </c>
      <c r="J2" s="23"/>
      <c r="O2" s="20"/>
      <c r="P2" s="20"/>
    </row>
    <row r="3" spans="2:17" ht="30" customHeight="1" x14ac:dyDescent="0.2">
      <c r="B3" s="6"/>
      <c r="C3" s="17" t="s">
        <v>65</v>
      </c>
      <c r="D3" s="17" t="s">
        <v>16</v>
      </c>
      <c r="E3" s="18"/>
      <c r="F3" s="6"/>
      <c r="G3" s="17" t="s">
        <v>65</v>
      </c>
      <c r="H3" s="17" t="s">
        <v>16</v>
      </c>
      <c r="O3" s="20"/>
      <c r="P3" s="20"/>
    </row>
    <row r="4" spans="2:17" ht="15" customHeight="1" x14ac:dyDescent="0.2">
      <c r="B4" s="37" t="s">
        <v>17</v>
      </c>
      <c r="C4" s="8">
        <v>24430.234</v>
      </c>
      <c r="D4" s="8">
        <v>9726.5460000000003</v>
      </c>
      <c r="F4" s="37" t="s">
        <v>17</v>
      </c>
      <c r="G4" s="8">
        <v>37963.173000000003</v>
      </c>
      <c r="H4" s="8">
        <v>16624.398000000001</v>
      </c>
      <c r="O4" s="20"/>
      <c r="P4" s="20"/>
      <c r="Q4" s="20"/>
    </row>
    <row r="5" spans="2:17" ht="15" customHeight="1" x14ac:dyDescent="0.2">
      <c r="B5" s="38" t="s">
        <v>115</v>
      </c>
      <c r="C5" s="19">
        <v>2820.9870000000001</v>
      </c>
      <c r="D5" s="19">
        <v>2150.0259999999998</v>
      </c>
      <c r="F5" s="38" t="s">
        <v>20</v>
      </c>
      <c r="G5" s="19">
        <v>15021.823</v>
      </c>
      <c r="H5" s="19">
        <v>13899.26</v>
      </c>
      <c r="O5" s="20"/>
      <c r="P5" s="20"/>
    </row>
    <row r="6" spans="2:17" ht="15" customHeight="1" x14ac:dyDescent="0.2">
      <c r="B6" s="37" t="s">
        <v>18</v>
      </c>
      <c r="C6" s="8">
        <v>2529.2449999999999</v>
      </c>
      <c r="D6" s="8">
        <v>2045.961</v>
      </c>
      <c r="F6" s="37" t="s">
        <v>118</v>
      </c>
      <c r="G6" s="8">
        <v>3479.183</v>
      </c>
      <c r="H6" s="8">
        <v>2355.8440000000001</v>
      </c>
      <c r="O6" s="20"/>
      <c r="P6" s="20"/>
    </row>
    <row r="7" spans="2:17" ht="15" customHeight="1" x14ac:dyDescent="0.2">
      <c r="B7" s="38" t="s">
        <v>20</v>
      </c>
      <c r="C7" s="19">
        <v>1356.9</v>
      </c>
      <c r="D7" s="19">
        <v>1187.319</v>
      </c>
      <c r="F7" s="38" t="s">
        <v>18</v>
      </c>
      <c r="G7" s="19">
        <v>2648.7620000000002</v>
      </c>
      <c r="H7" s="19">
        <v>2052.9810000000002</v>
      </c>
      <c r="O7" s="20"/>
      <c r="P7" s="20"/>
    </row>
    <row r="8" spans="2:17" ht="15" customHeight="1" x14ac:dyDescent="0.2">
      <c r="B8" s="37" t="s">
        <v>19</v>
      </c>
      <c r="C8" s="8">
        <v>6876.6760000000004</v>
      </c>
      <c r="D8" s="8">
        <v>926.17399999999998</v>
      </c>
      <c r="F8" s="37" t="s">
        <v>60</v>
      </c>
      <c r="G8" s="8">
        <v>1120.3920000000001</v>
      </c>
      <c r="H8" s="8">
        <v>1105.6869999999999</v>
      </c>
      <c r="O8" s="20"/>
      <c r="P8" s="20"/>
    </row>
    <row r="9" spans="2:17" ht="15" customHeight="1" x14ac:dyDescent="0.2">
      <c r="B9" s="38" t="s">
        <v>22</v>
      </c>
      <c r="C9" s="19">
        <v>1101.636</v>
      </c>
      <c r="D9" s="19">
        <v>921.846</v>
      </c>
      <c r="F9" s="38" t="s">
        <v>81</v>
      </c>
      <c r="G9" s="19">
        <v>1254.412</v>
      </c>
      <c r="H9" s="19">
        <v>1088.2950000000001</v>
      </c>
      <c r="O9" s="20"/>
      <c r="P9" s="20"/>
    </row>
    <row r="10" spans="2:17" ht="15" customHeight="1" x14ac:dyDescent="0.2">
      <c r="B10" s="37" t="s">
        <v>60</v>
      </c>
      <c r="C10" s="8">
        <v>908.60699999999997</v>
      </c>
      <c r="D10" s="8">
        <v>822.34699999999998</v>
      </c>
      <c r="F10" s="37" t="s">
        <v>21</v>
      </c>
      <c r="G10" s="8">
        <v>1632.239</v>
      </c>
      <c r="H10" s="8">
        <v>1065.7750000000001</v>
      </c>
      <c r="O10" s="20"/>
      <c r="P10" s="20"/>
    </row>
    <row r="11" spans="2:17" ht="15" customHeight="1" x14ac:dyDescent="0.2">
      <c r="B11" s="38" t="s">
        <v>81</v>
      </c>
      <c r="C11" s="19">
        <v>826.37099999999998</v>
      </c>
      <c r="D11" s="19">
        <v>740.39599999999996</v>
      </c>
      <c r="F11" s="38" t="s">
        <v>22</v>
      </c>
      <c r="G11" s="19">
        <v>1325.373</v>
      </c>
      <c r="H11" s="19">
        <v>863.37</v>
      </c>
      <c r="O11" s="20"/>
      <c r="P11" s="20"/>
    </row>
    <row r="12" spans="2:17" ht="15" customHeight="1" x14ac:dyDescent="0.2">
      <c r="B12" s="37" t="s">
        <v>21</v>
      </c>
      <c r="C12" s="8">
        <v>776.08299999999997</v>
      </c>
      <c r="D12" s="8">
        <v>520.05399999999997</v>
      </c>
      <c r="F12" s="37" t="s">
        <v>85</v>
      </c>
      <c r="G12" s="8">
        <v>740.03099999999995</v>
      </c>
      <c r="H12" s="8">
        <v>761.79200000000003</v>
      </c>
      <c r="O12" s="20"/>
      <c r="P12" s="20"/>
    </row>
    <row r="13" spans="2:17" ht="15" customHeight="1" x14ac:dyDescent="0.2">
      <c r="B13" s="38" t="s">
        <v>85</v>
      </c>
      <c r="C13" s="19">
        <v>492.64600000000002</v>
      </c>
      <c r="D13" s="19">
        <v>379.44299999999998</v>
      </c>
      <c r="F13" s="38" t="s">
        <v>19</v>
      </c>
      <c r="G13" s="19">
        <v>5540.5649999999996</v>
      </c>
      <c r="H13" s="19">
        <v>635.86500000000001</v>
      </c>
      <c r="O13" s="20"/>
      <c r="P13" s="20"/>
    </row>
    <row r="14" spans="2:17" ht="15" customHeight="1" x14ac:dyDescent="0.2">
      <c r="B14" s="37" t="s">
        <v>95</v>
      </c>
      <c r="C14" s="8">
        <v>317.52</v>
      </c>
      <c r="D14" s="8">
        <v>291.91699999999997</v>
      </c>
      <c r="F14" s="37" t="s">
        <v>80</v>
      </c>
      <c r="G14" s="8">
        <v>668.27800000000002</v>
      </c>
      <c r="H14" s="8">
        <v>552.18100000000004</v>
      </c>
      <c r="O14" s="20"/>
      <c r="P14" s="20"/>
    </row>
    <row r="15" spans="2:17" ht="15" customHeight="1" x14ac:dyDescent="0.2">
      <c r="B15" s="38" t="s">
        <v>80</v>
      </c>
      <c r="C15" s="19">
        <v>260.471</v>
      </c>
      <c r="D15" s="19">
        <v>208.16900000000001</v>
      </c>
      <c r="F15" s="38" t="s">
        <v>95</v>
      </c>
      <c r="G15" s="19">
        <v>710.76599999999996</v>
      </c>
      <c r="H15" s="19">
        <v>480.767</v>
      </c>
      <c r="O15" s="20"/>
      <c r="P15" s="20"/>
    </row>
    <row r="16" spans="2:17" ht="15" customHeight="1" x14ac:dyDescent="0.2">
      <c r="B16" s="37" t="s">
        <v>92</v>
      </c>
      <c r="C16" s="8">
        <v>249.59200000000001</v>
      </c>
      <c r="D16" s="8">
        <v>201.637</v>
      </c>
      <c r="F16" s="37" t="s">
        <v>116</v>
      </c>
      <c r="G16" s="8">
        <v>534.09699999999998</v>
      </c>
      <c r="H16" s="8">
        <v>459.91500000000002</v>
      </c>
      <c r="O16" s="20"/>
      <c r="P16" s="20"/>
    </row>
    <row r="17" spans="2:16" ht="15" customHeight="1" x14ac:dyDescent="0.2">
      <c r="B17" s="38" t="s">
        <v>96</v>
      </c>
      <c r="C17" s="19">
        <v>181.648</v>
      </c>
      <c r="D17" s="19">
        <v>175.249</v>
      </c>
      <c r="F17" s="38" t="s">
        <v>117</v>
      </c>
      <c r="G17" s="19">
        <v>455.16500000000002</v>
      </c>
      <c r="H17" s="19">
        <v>450.38200000000001</v>
      </c>
      <c r="O17" s="20"/>
      <c r="P17" s="20"/>
    </row>
    <row r="18" spans="2:16" ht="15" customHeight="1" x14ac:dyDescent="0.2">
      <c r="B18" s="37" t="s">
        <v>98</v>
      </c>
      <c r="C18" s="8">
        <v>181.37299999999999</v>
      </c>
      <c r="D18" s="8">
        <v>146.75899999999999</v>
      </c>
      <c r="F18" s="37" t="s">
        <v>94</v>
      </c>
      <c r="G18" s="8">
        <v>399.94900000000001</v>
      </c>
      <c r="H18" s="8">
        <v>305.46699999999998</v>
      </c>
      <c r="O18" s="20"/>
      <c r="P18" s="20"/>
    </row>
    <row r="19" spans="2:16" ht="15" customHeight="1" x14ac:dyDescent="0.2">
      <c r="B19" s="38" t="s">
        <v>93</v>
      </c>
      <c r="C19" s="19">
        <v>175.959</v>
      </c>
      <c r="D19" s="19">
        <v>143.10400000000001</v>
      </c>
      <c r="F19" s="38" t="s">
        <v>92</v>
      </c>
      <c r="G19" s="19">
        <v>266.99400000000003</v>
      </c>
      <c r="H19" s="19">
        <v>286.37900000000002</v>
      </c>
      <c r="O19" s="20"/>
      <c r="P19" s="20"/>
    </row>
    <row r="20" spans="2:16" ht="15" customHeight="1" x14ac:dyDescent="0.2">
      <c r="B20" s="37" t="s">
        <v>97</v>
      </c>
      <c r="C20" s="7">
        <v>156.80000000000001</v>
      </c>
      <c r="D20" s="7">
        <v>123.06100000000001</v>
      </c>
      <c r="F20" s="37" t="s">
        <v>93</v>
      </c>
      <c r="G20" s="7">
        <v>216.678</v>
      </c>
      <c r="H20" s="7">
        <v>217.446</v>
      </c>
      <c r="O20" s="20"/>
      <c r="P20" s="20"/>
    </row>
    <row r="21" spans="2:16" ht="15" customHeight="1" x14ac:dyDescent="0.2">
      <c r="B21" s="49" t="s">
        <v>94</v>
      </c>
      <c r="C21" s="50">
        <v>113.22199999999999</v>
      </c>
      <c r="D21" s="50">
        <v>96.212999999999994</v>
      </c>
      <c r="F21" s="49" t="s">
        <v>96</v>
      </c>
      <c r="G21" s="50">
        <v>206.09</v>
      </c>
      <c r="H21" s="50">
        <v>176.369</v>
      </c>
      <c r="O21" s="20"/>
      <c r="P21" s="20"/>
    </row>
    <row r="22" spans="2:16" ht="15" customHeight="1" x14ac:dyDescent="0.2">
      <c r="B22" s="37" t="s">
        <v>59</v>
      </c>
      <c r="C22" s="7">
        <f>C23-SUM(C4:C21)</f>
        <v>943.6390000000174</v>
      </c>
      <c r="D22" s="7">
        <f>D23-SUM(D4:D21)</f>
        <v>773.95700000000943</v>
      </c>
      <c r="F22" s="37" t="s">
        <v>59</v>
      </c>
      <c r="G22" s="7">
        <f>G23-SUM(G4:G21)</f>
        <v>1068.6290000000154</v>
      </c>
      <c r="H22" s="7">
        <f>H23-SUM(H4:H21)</f>
        <v>1001.1690000000017</v>
      </c>
      <c r="O22" s="20"/>
      <c r="P22" s="20"/>
    </row>
    <row r="23" spans="2:16" ht="21.95" customHeight="1" x14ac:dyDescent="0.2">
      <c r="B23" s="47" t="s">
        <v>68</v>
      </c>
      <c r="C23" s="61">
        <v>44699.609000000019</v>
      </c>
      <c r="D23" s="61">
        <v>21580.178000000011</v>
      </c>
      <c r="F23" s="47" t="s">
        <v>68</v>
      </c>
      <c r="G23" s="61">
        <v>75252.599000000002</v>
      </c>
      <c r="H23" s="61">
        <v>44383.341999999997</v>
      </c>
      <c r="O23" s="20"/>
      <c r="P23" s="20"/>
    </row>
    <row r="24" spans="2:16" ht="20.100000000000001" customHeight="1" x14ac:dyDescent="0.2">
      <c r="G24" s="15"/>
      <c r="I24" s="20"/>
      <c r="K24" s="15"/>
      <c r="L24" s="15"/>
      <c r="O24" s="20"/>
      <c r="P24" s="20"/>
    </row>
    <row r="25" spans="2:16" ht="26.1" customHeight="1" x14ac:dyDescent="0.2">
      <c r="B25" s="3" t="s">
        <v>70</v>
      </c>
      <c r="H25" s="11" t="s">
        <v>11</v>
      </c>
      <c r="I25" s="20"/>
      <c r="K25" s="15"/>
      <c r="L25" s="15"/>
      <c r="O25" s="20"/>
      <c r="P25" s="20"/>
    </row>
    <row r="26" spans="2:16" ht="26.1" customHeight="1" x14ac:dyDescent="0.2">
      <c r="B26" s="40">
        <v>2021</v>
      </c>
      <c r="F26" s="40" t="s">
        <v>113</v>
      </c>
      <c r="I26" s="20"/>
      <c r="K26" s="15"/>
      <c r="L26" s="15"/>
      <c r="O26" s="20"/>
      <c r="P26" s="20"/>
    </row>
    <row r="27" spans="2:16" ht="30" customHeight="1" x14ac:dyDescent="0.2">
      <c r="B27" s="6"/>
      <c r="C27" s="17" t="s">
        <v>65</v>
      </c>
      <c r="D27" s="17" t="s">
        <v>16</v>
      </c>
      <c r="E27" s="18"/>
      <c r="F27" s="6"/>
      <c r="G27" s="17" t="s">
        <v>65</v>
      </c>
      <c r="H27" s="17" t="s">
        <v>16</v>
      </c>
      <c r="I27" s="20"/>
      <c r="K27" s="15"/>
      <c r="L27" s="15"/>
      <c r="O27" s="20"/>
      <c r="P27" s="20"/>
    </row>
    <row r="28" spans="2:16" ht="15" customHeight="1" x14ac:dyDescent="0.2">
      <c r="B28" s="37" t="s">
        <v>17</v>
      </c>
      <c r="C28" s="8">
        <v>24845.423999999999</v>
      </c>
      <c r="D28" s="8">
        <v>15734.602999999999</v>
      </c>
      <c r="F28" s="37" t="s">
        <v>17</v>
      </c>
      <c r="G28" s="8">
        <v>19955.626</v>
      </c>
      <c r="H28" s="8">
        <v>13162.775</v>
      </c>
      <c r="I28" s="20"/>
      <c r="O28" s="20"/>
      <c r="P28" s="20"/>
    </row>
    <row r="29" spans="2:16" ht="15" customHeight="1" x14ac:dyDescent="0.2">
      <c r="B29" s="38" t="s">
        <v>22</v>
      </c>
      <c r="C29" s="19">
        <v>10731.388999999999</v>
      </c>
      <c r="D29" s="19">
        <v>8731.8790000000008</v>
      </c>
      <c r="F29" s="38" t="s">
        <v>22</v>
      </c>
      <c r="G29" s="19">
        <v>12895.982</v>
      </c>
      <c r="H29" s="19">
        <v>8779.4220000000005</v>
      </c>
      <c r="I29" s="20"/>
      <c r="O29" s="20"/>
      <c r="P29" s="20"/>
    </row>
    <row r="30" spans="2:16" ht="15" customHeight="1" x14ac:dyDescent="0.2">
      <c r="B30" s="37" t="s">
        <v>20</v>
      </c>
      <c r="C30" s="8">
        <v>6872.5969999999998</v>
      </c>
      <c r="D30" s="8">
        <v>5162.2430000000004</v>
      </c>
      <c r="F30" s="37" t="s">
        <v>52</v>
      </c>
      <c r="G30" s="8">
        <v>3864.6439999999998</v>
      </c>
      <c r="H30" s="8">
        <v>2736.2919999999999</v>
      </c>
      <c r="I30" s="20"/>
      <c r="O30" s="20"/>
      <c r="P30" s="20"/>
    </row>
    <row r="31" spans="2:16" ht="15" customHeight="1" x14ac:dyDescent="0.2">
      <c r="B31" s="51" t="s">
        <v>69</v>
      </c>
      <c r="C31" s="19">
        <v>3751.47</v>
      </c>
      <c r="D31" s="19">
        <v>4676.6289999999999</v>
      </c>
      <c r="F31" s="51" t="s">
        <v>84</v>
      </c>
      <c r="G31" s="19">
        <v>1621.326</v>
      </c>
      <c r="H31" s="19">
        <v>2712.5709999999999</v>
      </c>
      <c r="I31" s="20"/>
      <c r="O31" s="20"/>
      <c r="P31" s="20"/>
    </row>
    <row r="32" spans="2:16" ht="15" customHeight="1" x14ac:dyDescent="0.2">
      <c r="B32" s="37" t="s">
        <v>67</v>
      </c>
      <c r="C32" s="8">
        <v>7039.3320000000003</v>
      </c>
      <c r="D32" s="8">
        <v>4154.4290000000001</v>
      </c>
      <c r="F32" s="37" t="s">
        <v>69</v>
      </c>
      <c r="G32" s="8">
        <v>918.46900000000005</v>
      </c>
      <c r="H32" s="8">
        <v>1396.4069999999999</v>
      </c>
      <c r="I32" s="20"/>
      <c r="O32" s="20"/>
      <c r="P32" s="20"/>
    </row>
    <row r="33" spans="2:16" ht="15" customHeight="1" x14ac:dyDescent="0.2">
      <c r="B33" s="38" t="s">
        <v>19</v>
      </c>
      <c r="C33" s="19">
        <v>6329.1009999999997</v>
      </c>
      <c r="D33" s="19">
        <v>3777.7860000000001</v>
      </c>
      <c r="F33" s="38" t="s">
        <v>67</v>
      </c>
      <c r="G33" s="19">
        <v>1927.92</v>
      </c>
      <c r="H33" s="19">
        <v>1176.6199999999999</v>
      </c>
      <c r="I33" s="20"/>
      <c r="O33" s="20"/>
      <c r="P33" s="20"/>
    </row>
    <row r="34" spans="2:16" ht="15" customHeight="1" x14ac:dyDescent="0.2">
      <c r="B34" s="37" t="s">
        <v>52</v>
      </c>
      <c r="C34" s="8">
        <v>3067.8130000000001</v>
      </c>
      <c r="D34" s="8">
        <v>2486.826</v>
      </c>
      <c r="F34" s="37" t="s">
        <v>114</v>
      </c>
      <c r="G34" s="8">
        <v>598.71699999999998</v>
      </c>
      <c r="H34" s="8">
        <v>948.08100000000002</v>
      </c>
      <c r="I34" s="20"/>
      <c r="O34" s="20"/>
      <c r="P34" s="20"/>
    </row>
    <row r="35" spans="2:16" ht="15" customHeight="1" x14ac:dyDescent="0.2">
      <c r="B35" s="51" t="s">
        <v>84</v>
      </c>
      <c r="C35" s="19">
        <v>817.39499999999998</v>
      </c>
      <c r="D35" s="19">
        <v>1280.9680000000001</v>
      </c>
      <c r="F35" s="51" t="s">
        <v>20</v>
      </c>
      <c r="G35" s="19">
        <v>667.26099999999997</v>
      </c>
      <c r="H35" s="19">
        <v>729.71</v>
      </c>
      <c r="I35" s="20"/>
      <c r="O35" s="20"/>
      <c r="P35" s="20"/>
    </row>
    <row r="36" spans="2:16" ht="15" customHeight="1" x14ac:dyDescent="0.2">
      <c r="B36" s="37" t="s">
        <v>59</v>
      </c>
      <c r="C36" s="7">
        <f>C37-SUM(C28:C35)</f>
        <v>2281.1719999999987</v>
      </c>
      <c r="D36" s="7">
        <f>D37-SUM(D28:D35)</f>
        <v>2276.6599999999962</v>
      </c>
      <c r="F36" s="37" t="s">
        <v>59</v>
      </c>
      <c r="G36" s="7">
        <f>G37-SUM(G28:G35)</f>
        <v>1354.6990000000078</v>
      </c>
      <c r="H36" s="7">
        <f>H37-SUM(H28:H35)</f>
        <v>1226.4250000000029</v>
      </c>
      <c r="I36" s="20"/>
      <c r="O36" s="20"/>
      <c r="P36" s="20"/>
    </row>
    <row r="37" spans="2:16" ht="21.95" customHeight="1" x14ac:dyDescent="0.2">
      <c r="B37" s="52" t="s">
        <v>13</v>
      </c>
      <c r="C37" s="62">
        <v>65735.692999999999</v>
      </c>
      <c r="D37" s="62">
        <v>48282.022999999994</v>
      </c>
      <c r="F37" s="52" t="s">
        <v>13</v>
      </c>
      <c r="G37" s="62">
        <v>43804.644</v>
      </c>
      <c r="H37" s="62">
        <v>32868.303</v>
      </c>
      <c r="O37" s="20"/>
      <c r="P37" s="20"/>
    </row>
    <row r="38" spans="2:16" ht="12.75" x14ac:dyDescent="0.2">
      <c r="O38" s="20"/>
      <c r="P38" s="20"/>
    </row>
    <row r="39" spans="2:16" ht="12.75" x14ac:dyDescent="0.2">
      <c r="O39" s="20"/>
      <c r="P39" s="20"/>
    </row>
    <row r="40" spans="2:16" ht="12.75" x14ac:dyDescent="0.2">
      <c r="G40" s="20"/>
      <c r="H40" s="11" t="s">
        <v>11</v>
      </c>
      <c r="O40" s="20"/>
      <c r="P40" s="20"/>
    </row>
    <row r="41" spans="2:16" ht="12.75" x14ac:dyDescent="0.2">
      <c r="G41" s="20"/>
      <c r="H41" s="20"/>
      <c r="O41" s="20"/>
      <c r="P41" s="20"/>
    </row>
    <row r="42" spans="2:16" ht="12.75" x14ac:dyDescent="0.2">
      <c r="G42" s="20"/>
      <c r="H42" s="20"/>
      <c r="O42" s="20"/>
      <c r="P42" s="20"/>
    </row>
    <row r="43" spans="2:16" ht="12.75" x14ac:dyDescent="0.2">
      <c r="G43" s="20"/>
      <c r="H43" s="20"/>
      <c r="I43" s="20"/>
      <c r="O43" s="20"/>
      <c r="P43" s="20"/>
    </row>
    <row r="44" spans="2:16" ht="12.75" x14ac:dyDescent="0.2">
      <c r="G44" s="20"/>
      <c r="H44" s="20"/>
      <c r="I44" s="20"/>
      <c r="O44" s="20"/>
      <c r="P44" s="20"/>
    </row>
    <row r="45" spans="2:16" ht="12.75" x14ac:dyDescent="0.2">
      <c r="G45" s="20"/>
      <c r="H45" s="20"/>
      <c r="I45" s="20"/>
      <c r="O45" s="20"/>
      <c r="P45" s="20"/>
    </row>
    <row r="46" spans="2:16" ht="12.75" x14ac:dyDescent="0.2">
      <c r="G46" s="20"/>
      <c r="H46" s="20"/>
      <c r="I46" s="20"/>
      <c r="O46" s="20"/>
      <c r="P46" s="20"/>
    </row>
    <row r="47" spans="2:16" ht="12.75" x14ac:dyDescent="0.2">
      <c r="G47" s="20"/>
      <c r="H47" s="20"/>
      <c r="I47" s="20"/>
      <c r="O47" s="20"/>
      <c r="P47" s="20"/>
    </row>
    <row r="48" spans="2:16" ht="12.75" x14ac:dyDescent="0.2">
      <c r="G48" s="20"/>
      <c r="H48" s="20"/>
      <c r="I48" s="20"/>
      <c r="O48" s="20"/>
      <c r="P48" s="20"/>
    </row>
    <row r="49" spans="7:16" ht="12.75" x14ac:dyDescent="0.2">
      <c r="G49" s="20"/>
      <c r="H49" s="20"/>
      <c r="I49" s="20"/>
      <c r="O49" s="20"/>
      <c r="P49" s="20"/>
    </row>
    <row r="50" spans="7:16" ht="12.75" x14ac:dyDescent="0.2">
      <c r="G50" s="20"/>
      <c r="H50" s="20"/>
      <c r="I50" s="20"/>
      <c r="O50" s="20"/>
      <c r="P50" s="20"/>
    </row>
    <row r="51" spans="7:16" ht="12.75" x14ac:dyDescent="0.2">
      <c r="G51" s="20"/>
      <c r="H51" s="20"/>
      <c r="I51" s="20"/>
      <c r="O51" s="20"/>
      <c r="P51" s="20"/>
    </row>
    <row r="52" spans="7:16" ht="12.75" x14ac:dyDescent="0.2">
      <c r="G52" s="20"/>
      <c r="H52" s="20"/>
      <c r="I52" s="20"/>
      <c r="O52" s="20"/>
      <c r="P52" s="20"/>
    </row>
    <row r="53" spans="7:16" ht="12.75" x14ac:dyDescent="0.2">
      <c r="G53" s="20"/>
      <c r="H53" s="20"/>
      <c r="I53" s="20"/>
    </row>
    <row r="54" spans="7:16" ht="12.75" x14ac:dyDescent="0.2">
      <c r="G54" s="20"/>
      <c r="H54" s="20"/>
      <c r="I54" s="20"/>
    </row>
    <row r="55" spans="7:16" ht="12.75" x14ac:dyDescent="0.2">
      <c r="G55" s="20"/>
      <c r="H55" s="20"/>
      <c r="I55" s="20"/>
    </row>
    <row r="56" spans="7:16" ht="12.75" x14ac:dyDescent="0.2">
      <c r="G56" s="20"/>
      <c r="H56" s="20"/>
      <c r="I56" s="20"/>
    </row>
    <row r="57" spans="7:16" ht="12.75" x14ac:dyDescent="0.2">
      <c r="G57" s="20"/>
      <c r="H57" s="20"/>
      <c r="I57" s="20"/>
    </row>
    <row r="58" spans="7:16" ht="12.75" x14ac:dyDescent="0.2">
      <c r="G58" s="20"/>
      <c r="H58" s="20"/>
      <c r="I58" s="20"/>
    </row>
    <row r="59" spans="7:16" ht="12.75" x14ac:dyDescent="0.2">
      <c r="G59" s="20"/>
      <c r="H59" s="20"/>
      <c r="I59" s="20"/>
    </row>
    <row r="60" spans="7:16" ht="12.75" x14ac:dyDescent="0.2">
      <c r="G60" s="20"/>
      <c r="H60" s="20"/>
      <c r="I60" s="20"/>
    </row>
    <row r="61" spans="7:16" ht="12.75" x14ac:dyDescent="0.2">
      <c r="G61" s="20"/>
      <c r="H61" s="20"/>
      <c r="I61" s="20"/>
    </row>
    <row r="62" spans="7:16" ht="12.75" x14ac:dyDescent="0.2">
      <c r="G62" s="20"/>
      <c r="H62" s="20"/>
      <c r="I62" s="20"/>
    </row>
    <row r="63" spans="7:16" ht="12.75" x14ac:dyDescent="0.2">
      <c r="H63" s="20"/>
      <c r="I63" s="20"/>
    </row>
    <row r="64" spans="7:16" ht="12.75" x14ac:dyDescent="0.2">
      <c r="H64" s="20"/>
      <c r="I64" s="20"/>
    </row>
    <row r="65" spans="7:9" ht="12.75" x14ac:dyDescent="0.2">
      <c r="G65" s="20"/>
      <c r="H65" s="20"/>
      <c r="I65" s="20"/>
    </row>
    <row r="66" spans="7:9" ht="12.75" x14ac:dyDescent="0.2">
      <c r="G66" s="20"/>
      <c r="H66" s="20"/>
      <c r="I66" s="20"/>
    </row>
    <row r="67" spans="7:9" ht="12.75" x14ac:dyDescent="0.2">
      <c r="G67" s="20"/>
      <c r="H67" s="20"/>
      <c r="I67" s="20"/>
    </row>
    <row r="68" spans="7:9" ht="12.75" x14ac:dyDescent="0.2">
      <c r="G68" s="20"/>
      <c r="H68" s="20"/>
      <c r="I68" s="20"/>
    </row>
    <row r="69" spans="7:9" ht="12.75" x14ac:dyDescent="0.2">
      <c r="G69" s="20"/>
      <c r="H69" s="20"/>
      <c r="I69" s="20"/>
    </row>
    <row r="70" spans="7:9" ht="12.75" x14ac:dyDescent="0.2">
      <c r="G70" s="20"/>
      <c r="H70" s="20"/>
      <c r="I70" s="20"/>
    </row>
    <row r="71" spans="7:9" ht="12.75" x14ac:dyDescent="0.2">
      <c r="G71" s="20"/>
      <c r="H71" s="20"/>
      <c r="I71" s="20"/>
    </row>
    <row r="72" spans="7:9" ht="12.75" x14ac:dyDescent="0.2">
      <c r="G72" s="20"/>
      <c r="H72" s="20"/>
      <c r="I72" s="20"/>
    </row>
    <row r="73" spans="7:9" ht="12.75" x14ac:dyDescent="0.2">
      <c r="G73" s="20"/>
      <c r="H73" s="20"/>
      <c r="I73" s="20"/>
    </row>
    <row r="74" spans="7:9" ht="12.75" x14ac:dyDescent="0.2">
      <c r="G74" s="20"/>
      <c r="H74" s="20"/>
      <c r="I74" s="20"/>
    </row>
    <row r="75" spans="7:9" ht="12.75" x14ac:dyDescent="0.2">
      <c r="G75" s="20"/>
      <c r="H75" s="20"/>
      <c r="I75" s="20"/>
    </row>
    <row r="76" spans="7:9" ht="12.75" x14ac:dyDescent="0.2">
      <c r="G76" s="20"/>
      <c r="H76" s="20"/>
      <c r="I76" s="20"/>
    </row>
    <row r="77" spans="7:9" ht="12.75" x14ac:dyDescent="0.2">
      <c r="G77" s="20"/>
      <c r="H77" s="20"/>
      <c r="I77" s="20"/>
    </row>
    <row r="78" spans="7:9" ht="12.75" x14ac:dyDescent="0.2">
      <c r="G78" s="20"/>
      <c r="H78" s="20"/>
      <c r="I78" s="20"/>
    </row>
    <row r="79" spans="7:9" ht="12.75" x14ac:dyDescent="0.2">
      <c r="G79" s="20"/>
      <c r="H79" s="20"/>
      <c r="I79" s="20"/>
    </row>
    <row r="80" spans="7:9" ht="12.75" x14ac:dyDescent="0.2">
      <c r="G80" s="20"/>
      <c r="H80" s="20"/>
      <c r="I80" s="20"/>
    </row>
    <row r="81" spans="7:9" ht="12.75" x14ac:dyDescent="0.2">
      <c r="G81" s="20"/>
      <c r="H81" s="20"/>
      <c r="I81" s="20"/>
    </row>
    <row r="82" spans="7:9" ht="12.75" x14ac:dyDescent="0.2">
      <c r="G82" s="20"/>
      <c r="H82" s="20"/>
      <c r="I82" s="20"/>
    </row>
    <row r="83" spans="7:9" ht="12.75" x14ac:dyDescent="0.2">
      <c r="G83" s="20"/>
      <c r="H83" s="20"/>
      <c r="I83" s="20"/>
    </row>
    <row r="84" spans="7:9" ht="12.75" x14ac:dyDescent="0.2">
      <c r="G84" s="20"/>
      <c r="H84" s="20"/>
      <c r="I84" s="20"/>
    </row>
    <row r="85" spans="7:9" ht="12.75" x14ac:dyDescent="0.2">
      <c r="G85" s="20"/>
      <c r="H85" s="20"/>
      <c r="I85" s="20"/>
    </row>
    <row r="86" spans="7:9" ht="12.75" x14ac:dyDescent="0.2">
      <c r="G86" s="20"/>
      <c r="H86" s="20"/>
      <c r="I86" s="20"/>
    </row>
    <row r="87" spans="7:9" ht="12.75" x14ac:dyDescent="0.2">
      <c r="G87" s="20"/>
      <c r="H87" s="20"/>
      <c r="I87" s="20"/>
    </row>
    <row r="88" spans="7:9" ht="12.75" x14ac:dyDescent="0.2">
      <c r="G88" s="20"/>
      <c r="H88" s="20"/>
      <c r="I88" s="20"/>
    </row>
    <row r="89" spans="7:9" ht="12.75" x14ac:dyDescent="0.2">
      <c r="G89" s="20"/>
      <c r="H89" s="20"/>
      <c r="I89" s="20"/>
    </row>
    <row r="90" spans="7:9" ht="12.75" x14ac:dyDescent="0.2">
      <c r="G90" s="20"/>
      <c r="H90" s="20"/>
    </row>
    <row r="91" spans="7:9" ht="12.75" x14ac:dyDescent="0.2">
      <c r="H91" s="20"/>
      <c r="I91" s="20"/>
    </row>
    <row r="92" spans="7:9" ht="12.75" x14ac:dyDescent="0.2">
      <c r="G92" s="20"/>
      <c r="H92" s="20"/>
      <c r="I92" s="20"/>
    </row>
    <row r="93" spans="7:9" ht="12.75" x14ac:dyDescent="0.2">
      <c r="H93" s="20"/>
      <c r="I93" s="20"/>
    </row>
    <row r="94" spans="7:9" ht="12.75" x14ac:dyDescent="0.2">
      <c r="G94" s="20"/>
      <c r="H94" s="20"/>
      <c r="I94" s="20"/>
    </row>
    <row r="95" spans="7:9" ht="12.75" x14ac:dyDescent="0.2">
      <c r="H95" s="20"/>
      <c r="I95" s="20"/>
    </row>
    <row r="96" spans="7:9" ht="12.75" x14ac:dyDescent="0.2">
      <c r="H96" s="20"/>
      <c r="I96" s="20"/>
    </row>
    <row r="97" spans="7:9" ht="12.75" x14ac:dyDescent="0.2">
      <c r="H97" s="20"/>
      <c r="I97" s="20"/>
    </row>
    <row r="98" spans="7:9" ht="12.75" x14ac:dyDescent="0.2">
      <c r="G98" s="20"/>
      <c r="H98" s="20"/>
      <c r="I98" s="20"/>
    </row>
    <row r="99" spans="7:9" ht="12.75" x14ac:dyDescent="0.2">
      <c r="H99" s="20"/>
      <c r="I99" s="20"/>
    </row>
    <row r="100" spans="7:9" ht="12.75" x14ac:dyDescent="0.2">
      <c r="H100" s="20"/>
      <c r="I100" s="20"/>
    </row>
    <row r="101" spans="7:9" ht="12.75" x14ac:dyDescent="0.2">
      <c r="H101" s="20"/>
      <c r="I101" s="20"/>
    </row>
    <row r="102" spans="7:9" ht="12.75" x14ac:dyDescent="0.2">
      <c r="H102" s="20"/>
      <c r="I102" s="20"/>
    </row>
    <row r="103" spans="7:9" ht="12.75" x14ac:dyDescent="0.2">
      <c r="H103" s="20"/>
      <c r="I103" s="20"/>
    </row>
    <row r="104" spans="7:9" ht="12.75" x14ac:dyDescent="0.2">
      <c r="H104" s="20"/>
      <c r="I104" s="20"/>
    </row>
    <row r="105" spans="7:9" ht="12.75" x14ac:dyDescent="0.2">
      <c r="H105" s="20"/>
      <c r="I105" s="20"/>
    </row>
    <row r="106" spans="7:9" ht="12.75" x14ac:dyDescent="0.2">
      <c r="G106" s="20"/>
      <c r="H106" s="20"/>
      <c r="I106" s="20"/>
    </row>
    <row r="107" spans="7:9" ht="12.75" x14ac:dyDescent="0.2">
      <c r="H107" s="20"/>
      <c r="I107" s="20"/>
    </row>
    <row r="108" spans="7:9" ht="12.75" x14ac:dyDescent="0.2">
      <c r="H108" s="20"/>
      <c r="I108" s="20"/>
    </row>
    <row r="109" spans="7:9" ht="12.75" x14ac:dyDescent="0.2">
      <c r="H109" s="20"/>
      <c r="I109" s="20"/>
    </row>
    <row r="110" spans="7:9" ht="12.75" x14ac:dyDescent="0.2">
      <c r="H110" s="20"/>
      <c r="I110" s="20"/>
    </row>
    <row r="111" spans="7:9" ht="12.75" x14ac:dyDescent="0.2">
      <c r="G111" s="20"/>
      <c r="H111" s="20"/>
      <c r="I111" s="20"/>
    </row>
    <row r="112" spans="7:9" ht="12.75" x14ac:dyDescent="0.2">
      <c r="H112" s="20"/>
      <c r="I112" s="20"/>
    </row>
    <row r="113" spans="7:9" ht="12.75" x14ac:dyDescent="0.2">
      <c r="H113" s="20"/>
      <c r="I113" s="20"/>
    </row>
    <row r="114" spans="7:9" ht="12.75" x14ac:dyDescent="0.2">
      <c r="H114" s="20"/>
      <c r="I114" s="20"/>
    </row>
    <row r="115" spans="7:9" ht="12.75" x14ac:dyDescent="0.2">
      <c r="H115" s="20"/>
      <c r="I115" s="20"/>
    </row>
    <row r="116" spans="7:9" ht="12.75" x14ac:dyDescent="0.2">
      <c r="G116" s="20"/>
      <c r="H116" s="20"/>
      <c r="I116" s="20"/>
    </row>
    <row r="117" spans="7:9" ht="12.75" x14ac:dyDescent="0.2">
      <c r="H117" s="20"/>
      <c r="I117" s="20"/>
    </row>
    <row r="118" spans="7:9" ht="12.75" x14ac:dyDescent="0.2">
      <c r="G118" s="20"/>
      <c r="H118" s="20"/>
      <c r="I118" s="20"/>
    </row>
    <row r="119" spans="7:9" ht="19.5" customHeight="1" x14ac:dyDescent="0.2">
      <c r="H119" s="20"/>
      <c r="I119" s="20"/>
    </row>
    <row r="120" spans="7:9" ht="19.5" customHeight="1" x14ac:dyDescent="0.2">
      <c r="H120" s="20"/>
    </row>
    <row r="121" spans="7:9" ht="19.5" customHeight="1" x14ac:dyDescent="0.2">
      <c r="H121" s="20"/>
    </row>
  </sheetData>
  <sheetProtection selectLockedCells="1" selectUnlockedCells="1"/>
  <sortState ref="L3:N51">
    <sortCondition descending="1" ref="N3:N51"/>
  </sortState>
  <hyperlinks>
    <hyperlink ref="H40" location="ÍNDICE!A1" display="Voltar ao índice"/>
    <hyperlink ref="H25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20.7109375" customWidth="1"/>
    <col min="3" max="3" width="10.7109375" customWidth="1"/>
    <col min="4" max="16" width="12.7109375" customWidth="1"/>
  </cols>
  <sheetData>
    <row r="1" spans="2:16" ht="29.1" customHeight="1" x14ac:dyDescent="0.2">
      <c r="B1" s="3" t="s">
        <v>23</v>
      </c>
      <c r="C1" s="2"/>
    </row>
    <row r="2" spans="2:16" ht="21.95" customHeight="1" x14ac:dyDescent="0.2">
      <c r="B2" s="5" t="s">
        <v>24</v>
      </c>
      <c r="C2" s="21" t="s">
        <v>5</v>
      </c>
      <c r="D2" s="41" t="s">
        <v>47</v>
      </c>
      <c r="E2" s="41" t="s">
        <v>53</v>
      </c>
      <c r="F2" s="41" t="s">
        <v>71</v>
      </c>
      <c r="G2" s="41" t="s">
        <v>74</v>
      </c>
      <c r="H2" s="41" t="s">
        <v>78</v>
      </c>
      <c r="I2" s="41" t="s">
        <v>79</v>
      </c>
      <c r="J2" s="41">
        <v>2016</v>
      </c>
      <c r="K2" s="41">
        <v>2017</v>
      </c>
      <c r="L2" s="41">
        <v>2018</v>
      </c>
      <c r="M2" s="41">
        <v>2019</v>
      </c>
      <c r="N2" s="41">
        <v>2020</v>
      </c>
      <c r="O2" s="41">
        <v>2021</v>
      </c>
      <c r="P2" s="41">
        <v>2022</v>
      </c>
    </row>
    <row r="3" spans="2:16" ht="21.95" customHeight="1" x14ac:dyDescent="0.2">
      <c r="B3" s="103" t="s">
        <v>61</v>
      </c>
      <c r="C3" s="104" t="s">
        <v>25</v>
      </c>
      <c r="D3" s="7">
        <v>12450</v>
      </c>
      <c r="E3" s="7">
        <v>12539</v>
      </c>
      <c r="F3" s="7">
        <v>12903</v>
      </c>
      <c r="G3" s="7">
        <v>13661</v>
      </c>
      <c r="H3" s="7">
        <v>13847</v>
      </c>
      <c r="I3" s="7">
        <v>14006</v>
      </c>
      <c r="J3" s="7">
        <v>14159</v>
      </c>
      <c r="K3" s="7">
        <v>13851</v>
      </c>
      <c r="L3" s="7">
        <v>13612</v>
      </c>
      <c r="M3" s="7">
        <v>14311</v>
      </c>
      <c r="N3" s="7">
        <v>14313</v>
      </c>
      <c r="O3" s="7">
        <v>13919</v>
      </c>
      <c r="P3" s="7">
        <v>13730</v>
      </c>
    </row>
    <row r="4" spans="2:16" ht="24.75" customHeight="1" x14ac:dyDescent="0.2">
      <c r="B4" s="105" t="s">
        <v>26</v>
      </c>
      <c r="C4" s="106" t="s">
        <v>66</v>
      </c>
      <c r="D4" s="22">
        <v>212902</v>
      </c>
      <c r="E4" s="22">
        <v>247229</v>
      </c>
      <c r="F4" s="22">
        <v>220761</v>
      </c>
      <c r="G4" s="22">
        <v>287314</v>
      </c>
      <c r="H4" s="22">
        <v>273721</v>
      </c>
      <c r="I4" s="22">
        <v>324994</v>
      </c>
      <c r="J4" s="22">
        <v>254321</v>
      </c>
      <c r="K4" s="22">
        <v>329371</v>
      </c>
      <c r="L4" s="22">
        <v>263961</v>
      </c>
      <c r="M4" s="22">
        <v>370708</v>
      </c>
      <c r="N4" s="22">
        <v>286075</v>
      </c>
      <c r="O4" s="22">
        <v>368225</v>
      </c>
      <c r="P4" s="22">
        <v>291190</v>
      </c>
    </row>
    <row r="5" spans="2:16" x14ac:dyDescent="0.2">
      <c r="B5" s="46"/>
    </row>
    <row r="7" spans="2:16" x14ac:dyDescent="0.2">
      <c r="O7" s="11" t="s">
        <v>11</v>
      </c>
    </row>
  </sheetData>
  <sheetProtection selectLockedCells="1" selectUnlockedCells="1"/>
  <hyperlinks>
    <hyperlink ref="O7" location="ÍNDICE!A1" display="Voltar ao índic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D2:F2 G2:I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="95" zoomScaleNormal="95" workbookViewId="0"/>
  </sheetViews>
  <sheetFormatPr defaultRowHeight="18" customHeight="1" x14ac:dyDescent="0.2"/>
  <cols>
    <col min="1" max="1" width="2.28515625" customWidth="1"/>
    <col min="2" max="2" width="37.42578125" style="23" customWidth="1"/>
    <col min="3" max="3" width="15.7109375" style="23" customWidth="1"/>
    <col min="4" max="16" width="11.7109375" style="23" customWidth="1"/>
    <col min="17" max="16384" width="9.140625" style="23"/>
  </cols>
  <sheetData>
    <row r="1" spans="1:16" ht="29.1" customHeight="1" x14ac:dyDescent="0.2">
      <c r="A1" s="23"/>
      <c r="B1" s="40" t="s">
        <v>48</v>
      </c>
    </row>
    <row r="2" spans="1:16" ht="24.75" customHeight="1" x14ac:dyDescent="0.2">
      <c r="A2" s="23"/>
      <c r="B2" s="24" t="s">
        <v>24</v>
      </c>
      <c r="C2" s="24" t="s">
        <v>5</v>
      </c>
      <c r="D2" s="42" t="s">
        <v>100</v>
      </c>
      <c r="E2" s="42" t="s">
        <v>101</v>
      </c>
      <c r="F2" s="42" t="s">
        <v>102</v>
      </c>
      <c r="G2" s="42" t="s">
        <v>103</v>
      </c>
      <c r="H2" s="42" t="s">
        <v>104</v>
      </c>
      <c r="I2" s="42" t="s">
        <v>105</v>
      </c>
      <c r="J2" s="42" t="s">
        <v>106</v>
      </c>
      <c r="K2" s="42" t="s">
        <v>107</v>
      </c>
      <c r="L2" s="42" t="s">
        <v>108</v>
      </c>
      <c r="M2" s="42" t="s">
        <v>109</v>
      </c>
      <c r="N2" s="42" t="s">
        <v>110</v>
      </c>
      <c r="O2" s="42" t="s">
        <v>111</v>
      </c>
      <c r="P2" s="42" t="s">
        <v>112</v>
      </c>
    </row>
    <row r="3" spans="1:16" ht="21.95" customHeight="1" x14ac:dyDescent="0.2">
      <c r="A3" s="23"/>
      <c r="B3" s="107" t="s">
        <v>86</v>
      </c>
      <c r="C3" s="108" t="s">
        <v>122</v>
      </c>
      <c r="D3" s="25">
        <v>263</v>
      </c>
      <c r="E3" s="25">
        <v>213</v>
      </c>
      <c r="F3" s="25">
        <v>247</v>
      </c>
      <c r="G3" s="25">
        <v>221</v>
      </c>
      <c r="H3" s="25">
        <v>287</v>
      </c>
      <c r="I3" s="25">
        <v>274</v>
      </c>
      <c r="J3" s="25">
        <v>325</v>
      </c>
      <c r="K3" s="25">
        <v>254</v>
      </c>
      <c r="L3" s="25">
        <v>329</v>
      </c>
      <c r="M3" s="25">
        <v>264</v>
      </c>
      <c r="N3" s="25">
        <v>371</v>
      </c>
      <c r="O3" s="25">
        <v>286</v>
      </c>
      <c r="P3" s="25">
        <v>368</v>
      </c>
    </row>
    <row r="4" spans="1:16" ht="21.95" customHeight="1" x14ac:dyDescent="0.2">
      <c r="A4" s="23"/>
      <c r="B4" s="109" t="s">
        <v>87</v>
      </c>
      <c r="C4" s="110" t="s">
        <v>122</v>
      </c>
      <c r="D4" s="26">
        <v>68</v>
      </c>
      <c r="E4" s="26">
        <v>80</v>
      </c>
      <c r="F4" s="26">
        <v>63</v>
      </c>
      <c r="G4" s="26">
        <v>58</v>
      </c>
      <c r="H4" s="26">
        <v>44</v>
      </c>
      <c r="I4" s="26">
        <v>49</v>
      </c>
      <c r="J4" s="26">
        <v>69</v>
      </c>
      <c r="K4" s="26">
        <v>72</v>
      </c>
      <c r="L4" s="26">
        <v>57</v>
      </c>
      <c r="M4" s="26">
        <v>49</v>
      </c>
      <c r="N4" s="26">
        <v>47</v>
      </c>
      <c r="O4" s="26">
        <v>66</v>
      </c>
      <c r="P4" s="26">
        <v>44</v>
      </c>
    </row>
    <row r="5" spans="1:16" ht="21.95" customHeight="1" x14ac:dyDescent="0.2">
      <c r="A5" s="23"/>
      <c r="B5" s="111" t="s">
        <v>88</v>
      </c>
      <c r="C5" s="112" t="s">
        <v>122</v>
      </c>
      <c r="D5" s="25">
        <v>18</v>
      </c>
      <c r="E5" s="25">
        <v>13</v>
      </c>
      <c r="F5" s="25">
        <v>26</v>
      </c>
      <c r="G5" s="25">
        <v>24</v>
      </c>
      <c r="H5" s="25">
        <v>33</v>
      </c>
      <c r="I5" s="25">
        <v>45</v>
      </c>
      <c r="J5" s="25">
        <v>38</v>
      </c>
      <c r="K5" s="25">
        <v>54</v>
      </c>
      <c r="L5" s="25">
        <v>62</v>
      </c>
      <c r="M5" s="25">
        <v>67</v>
      </c>
      <c r="N5" s="25">
        <v>68</v>
      </c>
      <c r="O5" s="25">
        <v>45</v>
      </c>
      <c r="P5" s="25">
        <v>75</v>
      </c>
    </row>
    <row r="6" spans="1:16" ht="21.95" customHeight="1" x14ac:dyDescent="0.2">
      <c r="A6" s="23"/>
      <c r="B6" s="109" t="s">
        <v>27</v>
      </c>
      <c r="C6" s="110" t="s">
        <v>122</v>
      </c>
      <c r="D6" s="26">
        <v>313</v>
      </c>
      <c r="E6" s="26">
        <v>280</v>
      </c>
      <c r="F6" s="26">
        <v>284</v>
      </c>
      <c r="G6" s="26">
        <v>255</v>
      </c>
      <c r="H6" s="26">
        <v>298</v>
      </c>
      <c r="I6" s="26">
        <v>278</v>
      </c>
      <c r="J6" s="26">
        <v>356</v>
      </c>
      <c r="K6" s="26">
        <v>272</v>
      </c>
      <c r="L6" s="26">
        <v>324</v>
      </c>
      <c r="M6" s="26">
        <v>246</v>
      </c>
      <c r="N6" s="26">
        <v>350</v>
      </c>
      <c r="O6" s="26">
        <v>307</v>
      </c>
      <c r="P6" s="26">
        <v>337</v>
      </c>
    </row>
    <row r="7" spans="1:16" ht="21.95" customHeight="1" x14ac:dyDescent="0.2">
      <c r="A7" s="23"/>
      <c r="B7" s="111" t="s">
        <v>89</v>
      </c>
      <c r="C7" s="112" t="s">
        <v>122</v>
      </c>
      <c r="D7" s="25">
        <v>10</v>
      </c>
      <c r="E7" s="25">
        <v>8</v>
      </c>
      <c r="F7" s="25">
        <v>9</v>
      </c>
      <c r="G7" s="25">
        <v>8</v>
      </c>
      <c r="H7" s="25">
        <v>10</v>
      </c>
      <c r="I7" s="25">
        <v>8</v>
      </c>
      <c r="J7" s="25">
        <v>15</v>
      </c>
      <c r="K7" s="25">
        <v>8</v>
      </c>
      <c r="L7" s="25">
        <v>11</v>
      </c>
      <c r="M7" s="25">
        <v>8</v>
      </c>
      <c r="N7" s="25">
        <v>10</v>
      </c>
      <c r="O7" s="25">
        <v>8</v>
      </c>
      <c r="P7" s="25">
        <v>10</v>
      </c>
    </row>
    <row r="8" spans="1:16" ht="21.95" customHeight="1" x14ac:dyDescent="0.2">
      <c r="A8" s="23"/>
      <c r="B8" s="109" t="s">
        <v>28</v>
      </c>
      <c r="C8" s="110" t="s">
        <v>122</v>
      </c>
      <c r="D8" s="26">
        <v>302</v>
      </c>
      <c r="E8" s="26">
        <v>274</v>
      </c>
      <c r="F8" s="26">
        <v>274</v>
      </c>
      <c r="G8" s="26">
        <v>249</v>
      </c>
      <c r="H8" s="26">
        <v>278</v>
      </c>
      <c r="I8" s="26">
        <v>265</v>
      </c>
      <c r="J8" s="26">
        <v>306</v>
      </c>
      <c r="K8" s="26">
        <v>274</v>
      </c>
      <c r="L8" s="26">
        <v>283</v>
      </c>
      <c r="M8" s="26">
        <v>268</v>
      </c>
      <c r="N8" s="26">
        <v>300</v>
      </c>
      <c r="O8" s="26">
        <v>319</v>
      </c>
      <c r="P8" s="26">
        <v>324</v>
      </c>
    </row>
    <row r="9" spans="1:16" ht="21.95" customHeight="1" x14ac:dyDescent="0.2">
      <c r="A9" s="23"/>
      <c r="B9" s="113" t="s">
        <v>72</v>
      </c>
      <c r="C9" s="108" t="s">
        <v>73</v>
      </c>
      <c r="D9" s="76">
        <v>28.6</v>
      </c>
      <c r="E9" s="76">
        <v>25.9</v>
      </c>
      <c r="F9" s="76">
        <v>26</v>
      </c>
      <c r="G9" s="76">
        <v>23.7</v>
      </c>
      <c r="H9" s="76">
        <v>26.7</v>
      </c>
      <c r="I9" s="76">
        <v>25.5</v>
      </c>
      <c r="J9" s="76">
        <v>29.6</v>
      </c>
      <c r="K9" s="76">
        <v>26.6</v>
      </c>
      <c r="L9" s="76">
        <v>27.5</v>
      </c>
      <c r="M9" s="76">
        <v>26.1</v>
      </c>
      <c r="N9" s="76">
        <v>29.1</v>
      </c>
      <c r="O9" s="76">
        <v>31</v>
      </c>
      <c r="P9" s="76">
        <v>31.3</v>
      </c>
    </row>
    <row r="10" spans="1:16" ht="21.95" customHeight="1" x14ac:dyDescent="0.2">
      <c r="A10" s="23"/>
      <c r="B10" s="114" t="s">
        <v>90</v>
      </c>
      <c r="C10" s="115" t="s">
        <v>33</v>
      </c>
      <c r="D10" s="77">
        <v>84.3</v>
      </c>
      <c r="E10" s="77">
        <v>75.5</v>
      </c>
      <c r="F10" s="77">
        <v>87.3</v>
      </c>
      <c r="G10" s="77">
        <v>86</v>
      </c>
      <c r="H10" s="77">
        <v>99.7</v>
      </c>
      <c r="I10" s="77">
        <v>100.4</v>
      </c>
      <c r="J10" s="77">
        <v>101.2</v>
      </c>
      <c r="K10" s="77">
        <v>90.1</v>
      </c>
      <c r="L10" s="77">
        <v>111.9</v>
      </c>
      <c r="M10" s="77">
        <v>95.7</v>
      </c>
      <c r="N10" s="77">
        <v>119.7</v>
      </c>
      <c r="O10" s="77">
        <v>87.5</v>
      </c>
      <c r="P10" s="77">
        <v>110.2</v>
      </c>
    </row>
    <row r="11" spans="1:16" ht="30.6" customHeight="1" x14ac:dyDescent="0.2">
      <c r="A11" s="23"/>
    </row>
    <row r="12" spans="1:16" ht="13.5" customHeight="1" x14ac:dyDescent="0.2">
      <c r="A12" s="23"/>
    </row>
    <row r="13" spans="1:16" ht="12.75" x14ac:dyDescent="0.2">
      <c r="A13" s="23"/>
      <c r="B13" s="73" t="s">
        <v>29</v>
      </c>
    </row>
    <row r="14" spans="1:16" ht="14.1" customHeight="1" x14ac:dyDescent="0.2">
      <c r="A14" s="23"/>
      <c r="B14" s="72" t="s">
        <v>62</v>
      </c>
      <c r="C14" s="27"/>
      <c r="O14" s="11" t="s">
        <v>11</v>
      </c>
    </row>
    <row r="15" spans="1:16" ht="19.5" customHeight="1" x14ac:dyDescent="0.2">
      <c r="A15" s="23"/>
      <c r="B15" s="2" t="s">
        <v>91</v>
      </c>
      <c r="C15" s="27"/>
    </row>
    <row r="16" spans="1:16" ht="18" customHeight="1" x14ac:dyDescent="0.2">
      <c r="A16" s="23"/>
      <c r="B16" s="53"/>
      <c r="C16" s="34"/>
    </row>
    <row r="17" spans="1:13" ht="18" customHeight="1" x14ac:dyDescent="0.2">
      <c r="A17" s="23"/>
      <c r="B17" s="53"/>
      <c r="C17" s="34"/>
    </row>
    <row r="18" spans="1:13" ht="18" customHeight="1" x14ac:dyDescent="0.2">
      <c r="A18" s="23"/>
      <c r="B18" s="53"/>
      <c r="C18" s="34"/>
      <c r="F18" s="54"/>
      <c r="G18" s="54"/>
      <c r="H18" s="54"/>
      <c r="I18" s="54"/>
      <c r="J18" s="54"/>
      <c r="K18" s="54"/>
    </row>
    <row r="19" spans="1:13" ht="18" customHeight="1" x14ac:dyDescent="0.2">
      <c r="A19" s="23"/>
      <c r="B19" s="53"/>
      <c r="C19" s="34"/>
      <c r="F19" s="54"/>
      <c r="G19" s="54"/>
      <c r="H19" s="54"/>
      <c r="I19" s="54"/>
      <c r="J19" s="54"/>
      <c r="K19" s="54"/>
    </row>
    <row r="20" spans="1:13" ht="18" customHeight="1" x14ac:dyDescent="0.2">
      <c r="A20" s="23"/>
      <c r="B20" s="53"/>
      <c r="C20" s="34"/>
      <c r="F20" s="76"/>
      <c r="G20" s="76"/>
      <c r="H20" s="76"/>
      <c r="I20" s="76"/>
      <c r="J20" s="54"/>
      <c r="K20" s="54"/>
      <c r="L20" s="54"/>
      <c r="M20" s="54"/>
    </row>
    <row r="21" spans="1:13" ht="18" customHeight="1" x14ac:dyDescent="0.2">
      <c r="B21" s="54"/>
      <c r="C21" s="54"/>
      <c r="F21" s="54"/>
      <c r="G21" s="54"/>
      <c r="H21" s="54"/>
      <c r="I21" s="54"/>
      <c r="J21" s="54"/>
      <c r="K21" s="54"/>
      <c r="L21" s="54"/>
      <c r="M21" s="54"/>
    </row>
    <row r="22" spans="1:13" ht="18" customHeight="1" x14ac:dyDescent="0.2">
      <c r="B22" s="85"/>
      <c r="C22" s="85"/>
      <c r="F22" s="54"/>
      <c r="G22" s="54"/>
      <c r="H22" s="54"/>
      <c r="I22" s="54"/>
      <c r="J22" s="54"/>
      <c r="K22" s="54"/>
      <c r="L22" s="54"/>
      <c r="M22" s="54"/>
    </row>
    <row r="23" spans="1:13" ht="18" customHeight="1" x14ac:dyDescent="0.2">
      <c r="F23" s="54"/>
      <c r="G23" s="54"/>
      <c r="H23" s="54"/>
      <c r="I23" s="54"/>
      <c r="J23" s="54"/>
      <c r="K23" s="54"/>
      <c r="L23" s="54"/>
      <c r="M23" s="54"/>
    </row>
    <row r="24" spans="1:13" ht="18" customHeight="1" x14ac:dyDescent="0.2">
      <c r="F24" s="54"/>
      <c r="G24" s="54"/>
      <c r="H24" s="54"/>
      <c r="I24" s="54"/>
      <c r="J24" s="54"/>
      <c r="K24" s="54"/>
      <c r="L24" s="54"/>
      <c r="M24" s="54"/>
    </row>
    <row r="32" spans="1:13" ht="18" customHeight="1" x14ac:dyDescent="0.2">
      <c r="A32" s="23"/>
      <c r="B32" s="27"/>
      <c r="C32" s="27"/>
    </row>
    <row r="33" spans="1:3" ht="18" customHeight="1" x14ac:dyDescent="0.2">
      <c r="A33" s="23"/>
      <c r="B33" s="27"/>
      <c r="C33" s="27"/>
    </row>
    <row r="34" spans="1:3" ht="18" customHeight="1" x14ac:dyDescent="0.2">
      <c r="A34" s="23"/>
      <c r="B34" s="27"/>
      <c r="C34" s="27"/>
    </row>
  </sheetData>
  <sheetProtection selectLockedCells="1" selectUnlockedCells="1"/>
  <mergeCells count="1">
    <mergeCell ref="B22:C22"/>
  </mergeCells>
  <hyperlinks>
    <hyperlink ref="O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9.7109375" style="27" customWidth="1"/>
    <col min="3" max="3" width="10.7109375" style="27" customWidth="1"/>
    <col min="4" max="16" width="12.7109375" style="27" customWidth="1"/>
    <col min="17" max="16384" width="9.140625" style="27"/>
  </cols>
  <sheetData>
    <row r="1" spans="2:16" s="27" customFormat="1" ht="29.1" customHeight="1" x14ac:dyDescent="0.2">
      <c r="B1" s="40" t="s">
        <v>49</v>
      </c>
      <c r="C1" s="23"/>
    </row>
    <row r="2" spans="2:16" s="27" customFormat="1" ht="21.95" customHeight="1" x14ac:dyDescent="0.2">
      <c r="B2" s="24" t="s">
        <v>24</v>
      </c>
      <c r="C2" s="24" t="s">
        <v>5</v>
      </c>
      <c r="D2" s="28">
        <v>2010</v>
      </c>
      <c r="E2" s="28">
        <v>2011</v>
      </c>
      <c r="F2" s="28">
        <v>2012</v>
      </c>
      <c r="G2" s="28">
        <v>2013</v>
      </c>
      <c r="H2" s="28">
        <v>2014</v>
      </c>
      <c r="I2" s="28">
        <v>2015</v>
      </c>
      <c r="J2" s="28">
        <v>2016</v>
      </c>
      <c r="K2" s="28">
        <v>2017</v>
      </c>
      <c r="L2" s="28">
        <v>2018</v>
      </c>
      <c r="M2" s="28">
        <v>2019</v>
      </c>
      <c r="N2" s="28">
        <v>2020</v>
      </c>
      <c r="O2" s="28">
        <v>2021</v>
      </c>
      <c r="P2" s="28">
        <v>2022</v>
      </c>
    </row>
    <row r="3" spans="2:16" s="27" customFormat="1" ht="21.95" customHeight="1" x14ac:dyDescent="0.2">
      <c r="B3" s="103" t="s">
        <v>30</v>
      </c>
      <c r="C3" s="108" t="s">
        <v>66</v>
      </c>
      <c r="D3" s="7">
        <v>212902</v>
      </c>
      <c r="E3" s="7">
        <v>247229</v>
      </c>
      <c r="F3" s="7">
        <v>220761</v>
      </c>
      <c r="G3" s="7">
        <v>287314</v>
      </c>
      <c r="H3" s="7">
        <v>273721</v>
      </c>
      <c r="I3" s="7">
        <v>324994</v>
      </c>
      <c r="J3" s="7">
        <v>254321</v>
      </c>
      <c r="K3" s="7">
        <v>329371</v>
      </c>
      <c r="L3" s="7">
        <v>263961</v>
      </c>
      <c r="M3" s="7">
        <v>370708</v>
      </c>
      <c r="N3" s="7">
        <v>286075</v>
      </c>
      <c r="O3" s="7">
        <v>368225</v>
      </c>
      <c r="P3" s="7">
        <v>291190</v>
      </c>
    </row>
    <row r="4" spans="2:16" s="27" customFormat="1" ht="21.95" customHeight="1" x14ac:dyDescent="0.2">
      <c r="B4" s="103" t="s">
        <v>31</v>
      </c>
      <c r="C4" s="110" t="s">
        <v>66</v>
      </c>
      <c r="D4" s="29">
        <v>1767.3209999999999</v>
      </c>
      <c r="E4" s="29">
        <v>3095.2087000000001</v>
      </c>
      <c r="F4" s="29">
        <v>21815.251</v>
      </c>
      <c r="G4" s="29">
        <v>3052.797</v>
      </c>
      <c r="H4" s="29">
        <v>6639.92</v>
      </c>
      <c r="I4" s="29">
        <v>6941.592560000001</v>
      </c>
      <c r="J4" s="29">
        <v>8460.0557899999985</v>
      </c>
      <c r="K4" s="29">
        <v>13284.59132</v>
      </c>
      <c r="L4" s="29">
        <v>65471.122600000002</v>
      </c>
      <c r="M4" s="29">
        <v>49935.025999999998</v>
      </c>
      <c r="N4" s="29">
        <v>48969.920149999998</v>
      </c>
      <c r="O4" s="29"/>
      <c r="P4" s="29"/>
    </row>
    <row r="5" spans="2:16" s="27" customFormat="1" ht="21.95" customHeight="1" x14ac:dyDescent="0.2">
      <c r="B5" s="116" t="s">
        <v>32</v>
      </c>
      <c r="C5" s="117" t="s">
        <v>33</v>
      </c>
      <c r="D5" s="30">
        <f t="shared" ref="D5:N5" si="0">D4/D3*100</f>
        <v>0.83011009760359222</v>
      </c>
      <c r="E5" s="30">
        <f t="shared" si="0"/>
        <v>1.2519602069336528</v>
      </c>
      <c r="F5" s="30">
        <f t="shared" si="0"/>
        <v>9.8818409954656854</v>
      </c>
      <c r="G5" s="30">
        <f t="shared" si="0"/>
        <v>1.0625298453956298</v>
      </c>
      <c r="H5" s="30">
        <f t="shared" si="0"/>
        <v>2.4257985320819375</v>
      </c>
      <c r="I5" s="30">
        <f t="shared" si="0"/>
        <v>2.135914066105836</v>
      </c>
      <c r="J5" s="30">
        <f t="shared" si="0"/>
        <v>3.3265266297317164</v>
      </c>
      <c r="K5" s="30">
        <f t="shared" si="0"/>
        <v>4.0333214885342059</v>
      </c>
      <c r="L5" s="30">
        <f t="shared" si="0"/>
        <v>24.803331780073574</v>
      </c>
      <c r="M5" s="30">
        <f t="shared" si="0"/>
        <v>13.470177606094284</v>
      </c>
      <c r="N5" s="30">
        <f t="shared" si="0"/>
        <v>17.11786075329896</v>
      </c>
      <c r="O5" s="31"/>
      <c r="P5" s="31"/>
    </row>
    <row r="6" spans="2:16" s="27" customFormat="1" ht="9" customHeight="1" x14ac:dyDescent="0.2"/>
    <row r="7" spans="2:16" x14ac:dyDescent="0.2">
      <c r="B7" s="70" t="s">
        <v>83</v>
      </c>
    </row>
    <row r="8" spans="2:16" s="27" customFormat="1" x14ac:dyDescent="0.2"/>
    <row r="9" spans="2:16" s="27" customFormat="1" x14ac:dyDescent="0.2"/>
    <row r="10" spans="2:16" s="27" customFormat="1" x14ac:dyDescent="0.2">
      <c r="O10" s="11" t="s">
        <v>11</v>
      </c>
    </row>
    <row r="11" spans="2:16" s="27" customFormat="1" x14ac:dyDescent="0.2"/>
    <row r="12" spans="2:16" s="27" customFormat="1" x14ac:dyDescent="0.2"/>
    <row r="13" spans="2:16" s="27" customFormat="1" x14ac:dyDescent="0.2"/>
    <row r="14" spans="2:16" s="27" customFormat="1" x14ac:dyDescent="0.2"/>
    <row r="15" spans="2:16" s="27" customFormat="1" x14ac:dyDescent="0.2"/>
    <row r="16" spans="2:16" s="27" customFormat="1" x14ac:dyDescent="0.2"/>
    <row r="17" s="27" customFormat="1" x14ac:dyDescent="0.2"/>
  </sheetData>
  <sheetProtection selectLockedCells="1" selectUnlockedCells="1"/>
  <hyperlinks>
    <hyperlink ref="O1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="95" zoomScaleNormal="95" workbookViewId="0"/>
  </sheetViews>
  <sheetFormatPr defaultRowHeight="13.5" customHeight="1" x14ac:dyDescent="0.2"/>
  <cols>
    <col min="1" max="1" width="2.28515625" customWidth="1"/>
    <col min="2" max="2" width="32.7109375" style="2" customWidth="1"/>
    <col min="3" max="3" width="10.28515625" style="2" customWidth="1"/>
    <col min="4" max="16" width="12.7109375" style="2" customWidth="1"/>
    <col min="17" max="16384" width="9.140625" style="2"/>
  </cols>
  <sheetData>
    <row r="1" spans="2:21" ht="29.1" customHeight="1" x14ac:dyDescent="0.2">
      <c r="B1" s="3" t="s">
        <v>34</v>
      </c>
    </row>
    <row r="2" spans="2:21" ht="23.25" customHeight="1" x14ac:dyDescent="0.2">
      <c r="B2" s="24" t="s">
        <v>24</v>
      </c>
      <c r="C2" s="24" t="s">
        <v>5</v>
      </c>
      <c r="D2" s="28">
        <v>2010</v>
      </c>
      <c r="E2" s="28">
        <v>2011</v>
      </c>
      <c r="F2" s="28">
        <v>2012</v>
      </c>
      <c r="G2" s="28">
        <v>2013</v>
      </c>
      <c r="H2" s="28">
        <v>2014</v>
      </c>
      <c r="I2" s="28">
        <v>2015</v>
      </c>
      <c r="J2" s="28">
        <v>2016</v>
      </c>
      <c r="K2" s="28">
        <v>2017</v>
      </c>
      <c r="L2" s="28">
        <v>2018</v>
      </c>
      <c r="M2" s="28">
        <v>2019</v>
      </c>
      <c r="N2" s="28">
        <v>2020</v>
      </c>
      <c r="O2" s="28">
        <v>2021</v>
      </c>
      <c r="P2" s="28">
        <v>2022</v>
      </c>
    </row>
    <row r="3" spans="2:21" ht="18" customHeight="1" x14ac:dyDescent="0.2">
      <c r="B3" s="103" t="s">
        <v>35</v>
      </c>
      <c r="C3" s="108" t="s">
        <v>66</v>
      </c>
      <c r="D3" s="8">
        <v>212902</v>
      </c>
      <c r="E3" s="8">
        <v>247229</v>
      </c>
      <c r="F3" s="8">
        <v>220761</v>
      </c>
      <c r="G3" s="8">
        <v>287314</v>
      </c>
      <c r="H3" s="8">
        <v>273721</v>
      </c>
      <c r="I3" s="8">
        <v>324994</v>
      </c>
      <c r="J3" s="8">
        <v>254321</v>
      </c>
      <c r="K3" s="8">
        <v>329371</v>
      </c>
      <c r="L3" s="8">
        <v>263961</v>
      </c>
      <c r="M3" s="8">
        <v>370708</v>
      </c>
      <c r="N3" s="8">
        <v>286075</v>
      </c>
      <c r="O3" s="8">
        <v>368225</v>
      </c>
      <c r="P3" s="8">
        <v>291190</v>
      </c>
    </row>
    <row r="4" spans="2:21" ht="18" customHeight="1" x14ac:dyDescent="0.2">
      <c r="B4" s="118" t="s">
        <v>36</v>
      </c>
      <c r="C4" s="110" t="s">
        <v>66</v>
      </c>
      <c r="D4" s="19">
        <v>79449.255000000005</v>
      </c>
      <c r="E4" s="19">
        <v>65494.616000000002</v>
      </c>
      <c r="F4" s="19">
        <v>52513.023000000001</v>
      </c>
      <c r="G4" s="19">
        <v>58492.455999999998</v>
      </c>
      <c r="H4" s="19">
        <v>44219.383999999998</v>
      </c>
      <c r="I4" s="19">
        <v>49063.430999999997</v>
      </c>
      <c r="J4" s="19">
        <v>68812.368000000002</v>
      </c>
      <c r="K4" s="19">
        <v>71764.853000000003</v>
      </c>
      <c r="L4" s="19">
        <v>55430.584000000003</v>
      </c>
      <c r="M4" s="19">
        <v>49489.421999999999</v>
      </c>
      <c r="N4" s="19">
        <v>46931.535000000003</v>
      </c>
      <c r="O4" s="19">
        <v>65735.692999999999</v>
      </c>
      <c r="P4" s="19">
        <v>43804.644</v>
      </c>
      <c r="S4" s="14"/>
      <c r="T4" s="14"/>
      <c r="U4" s="14"/>
    </row>
    <row r="5" spans="2:21" ht="18" customHeight="1" x14ac:dyDescent="0.2">
      <c r="B5" s="119" t="s">
        <v>37</v>
      </c>
      <c r="C5" s="117" t="s">
        <v>66</v>
      </c>
      <c r="D5" s="32">
        <v>14660.656000000001</v>
      </c>
      <c r="E5" s="32">
        <v>21423.095000000001</v>
      </c>
      <c r="F5" s="32">
        <v>20855.428</v>
      </c>
      <c r="G5" s="32">
        <v>23888.563999999998</v>
      </c>
      <c r="H5" s="32">
        <v>32963.576999999997</v>
      </c>
      <c r="I5" s="32">
        <v>44823.154999999999</v>
      </c>
      <c r="J5" s="32">
        <v>37901.944000000003</v>
      </c>
      <c r="K5" s="32">
        <v>53720.163999999997</v>
      </c>
      <c r="L5" s="32">
        <v>63477.616000000002</v>
      </c>
      <c r="M5" s="32">
        <v>71821.232999999993</v>
      </c>
      <c r="N5" s="32">
        <v>68199.760999999999</v>
      </c>
      <c r="O5" s="32">
        <v>44699.608999999997</v>
      </c>
      <c r="P5" s="32">
        <v>75252.599000000002</v>
      </c>
    </row>
    <row r="6" spans="2:21" ht="18" customHeight="1" x14ac:dyDescent="0.2">
      <c r="B6" s="120"/>
      <c r="C6" s="121"/>
    </row>
    <row r="7" spans="2:21" ht="24" customHeight="1" x14ac:dyDescent="0.2">
      <c r="B7" s="122" t="s">
        <v>38</v>
      </c>
      <c r="C7" s="123" t="s">
        <v>33</v>
      </c>
      <c r="D7" s="33">
        <f>(D5/D3)*100</f>
        <v>6.8861053442428917</v>
      </c>
      <c r="E7" s="33">
        <f t="shared" ref="E7" si="0">(E5/E3)*100</f>
        <v>8.6652840079440523</v>
      </c>
      <c r="F7" s="33">
        <f t="shared" ref="F7:G7" si="1">(F5/F3)*100</f>
        <v>9.4470617545671551</v>
      </c>
      <c r="G7" s="33">
        <f t="shared" si="1"/>
        <v>8.314444823433595</v>
      </c>
      <c r="H7" s="33">
        <f t="shared" ref="H7:J7" si="2">(H5/H3)*100</f>
        <v>12.042765078309666</v>
      </c>
      <c r="I7" s="33">
        <f t="shared" si="2"/>
        <v>13.791994621439166</v>
      </c>
      <c r="J7" s="33">
        <f t="shared" si="2"/>
        <v>14.903190849359667</v>
      </c>
      <c r="K7" s="33">
        <f t="shared" ref="K7:L7" si="3">(K5/K3)*100</f>
        <v>16.309925281825052</v>
      </c>
      <c r="L7" s="33">
        <f t="shared" si="3"/>
        <v>24.048104075980923</v>
      </c>
      <c r="M7" s="33">
        <f t="shared" ref="M7:N7" si="4">(M5/M3)*100</f>
        <v>19.374071506414751</v>
      </c>
      <c r="N7" s="33">
        <f t="shared" si="4"/>
        <v>23.839818579043957</v>
      </c>
      <c r="O7" s="33">
        <f t="shared" ref="O7:P7" si="5">(O5/O3)*100</f>
        <v>12.139210808608865</v>
      </c>
      <c r="P7" s="33">
        <f t="shared" si="5"/>
        <v>25.843126137573407</v>
      </c>
    </row>
    <row r="8" spans="2:21" ht="24" customHeight="1" x14ac:dyDescent="0.2">
      <c r="B8" s="124" t="s">
        <v>39</v>
      </c>
      <c r="C8" s="112" t="s">
        <v>66</v>
      </c>
      <c r="D8" s="8">
        <f>D3+D4-D5</f>
        <v>277690.59899999999</v>
      </c>
      <c r="E8" s="8">
        <f t="shared" ref="E8" si="6">E3+E4-E5</f>
        <v>291300.52099999995</v>
      </c>
      <c r="F8" s="8">
        <f t="shared" ref="F8:G8" si="7">F3+F4-F5</f>
        <v>252418.59499999997</v>
      </c>
      <c r="G8" s="8">
        <f t="shared" si="7"/>
        <v>321917.89199999999</v>
      </c>
      <c r="H8" s="8">
        <f t="shared" ref="H8:J8" si="8">H3+H4-H5</f>
        <v>284976.80700000003</v>
      </c>
      <c r="I8" s="8">
        <f t="shared" si="8"/>
        <v>329234.27599999995</v>
      </c>
      <c r="J8" s="8">
        <f t="shared" si="8"/>
        <v>285231.424</v>
      </c>
      <c r="K8" s="8">
        <f t="shared" ref="K8:L8" si="9">K3+K4-K5</f>
        <v>347415.68900000001</v>
      </c>
      <c r="L8" s="8">
        <f t="shared" si="9"/>
        <v>255913.96800000002</v>
      </c>
      <c r="M8" s="8">
        <f t="shared" ref="M8:N8" si="10">M3+M4-M5</f>
        <v>348376.18900000001</v>
      </c>
      <c r="N8" s="8">
        <f t="shared" si="10"/>
        <v>264806.77400000003</v>
      </c>
      <c r="O8" s="8">
        <f t="shared" ref="O8:P8" si="11">O3+O4-O5</f>
        <v>389261.08399999997</v>
      </c>
      <c r="P8" s="8">
        <f t="shared" si="11"/>
        <v>259742.04499999998</v>
      </c>
    </row>
    <row r="9" spans="2:21" ht="24" customHeight="1" x14ac:dyDescent="0.2">
      <c r="B9" s="125" t="s">
        <v>40</v>
      </c>
      <c r="C9" s="126" t="s">
        <v>33</v>
      </c>
      <c r="D9" s="35">
        <f>(D3/D8)*100</f>
        <v>76.668782006552561</v>
      </c>
      <c r="E9" s="35">
        <f t="shared" ref="E9" si="12">(E3/E8)*100</f>
        <v>84.870771652344573</v>
      </c>
      <c r="F9" s="35">
        <f t="shared" ref="F9:G9" si="13">(F3/F8)*100</f>
        <v>87.458295217909765</v>
      </c>
      <c r="G9" s="35">
        <f t="shared" si="13"/>
        <v>89.250708686921939</v>
      </c>
      <c r="H9" s="35">
        <f t="shared" ref="H9:J9" si="14">(H3/H8)*100</f>
        <v>96.050272610430355</v>
      </c>
      <c r="I9" s="35">
        <f t="shared" si="14"/>
        <v>98.71207941909428</v>
      </c>
      <c r="J9" s="35">
        <f t="shared" si="14"/>
        <v>89.163036959069416</v>
      </c>
      <c r="K9" s="35">
        <f t="shared" ref="K9:L9" si="15">(K3/K8)*100</f>
        <v>94.806023570225122</v>
      </c>
      <c r="L9" s="35">
        <f t="shared" si="15"/>
        <v>103.14442859953623</v>
      </c>
      <c r="M9" s="35">
        <f t="shared" ref="M9:N9" si="16">(M3/M8)*100</f>
        <v>106.41025756212059</v>
      </c>
      <c r="N9" s="35">
        <f t="shared" si="16"/>
        <v>108.0316019408174</v>
      </c>
      <c r="O9" s="35">
        <f t="shared" ref="O9:P9" si="17">(O3/O8)*100</f>
        <v>94.595893382447656</v>
      </c>
      <c r="P9" s="35">
        <f t="shared" si="17"/>
        <v>112.10737945795415</v>
      </c>
    </row>
    <row r="10" spans="2:21" ht="26.1" customHeight="1" x14ac:dyDescent="0.2">
      <c r="B10" s="127" t="s">
        <v>41</v>
      </c>
      <c r="C10" s="117" t="s">
        <v>33</v>
      </c>
      <c r="D10" s="36">
        <f>(D3-D5)/D8*100</f>
        <v>71.389288911433411</v>
      </c>
      <c r="E10" s="36">
        <f t="shared" ref="E10" si="18">(E3-E5)/E8*100</f>
        <v>77.516478248935243</v>
      </c>
      <c r="F10" s="36">
        <f t="shared" ref="F10:G10" si="19">(F3-F5)/F8*100</f>
        <v>79.196056059182169</v>
      </c>
      <c r="G10" s="36">
        <f t="shared" si="19"/>
        <v>81.830007758624362</v>
      </c>
      <c r="H10" s="36">
        <f t="shared" ref="H10:J10" si="20">(H3-H5)/H8*100</f>
        <v>84.483163922880223</v>
      </c>
      <c r="I10" s="36">
        <f t="shared" si="20"/>
        <v>85.097714734902027</v>
      </c>
      <c r="J10" s="36">
        <f t="shared" si="20"/>
        <v>75.874899393974204</v>
      </c>
      <c r="K10" s="36">
        <f t="shared" ref="K10:L10" si="21">(K3-K5)/K8*100</f>
        <v>79.343231963251952</v>
      </c>
      <c r="L10" s="36">
        <f t="shared" si="21"/>
        <v>78.340149061343922</v>
      </c>
      <c r="M10" s="36">
        <f t="shared" ref="M10:N10" si="22">(M3-M5)/M8*100</f>
        <v>85.794258171875228</v>
      </c>
      <c r="N10" s="36">
        <f t="shared" si="22"/>
        <v>82.277064030091609</v>
      </c>
      <c r="O10" s="36">
        <f t="shared" ref="O10:P10" si="23">(O3-O5)/O8*100</f>
        <v>83.112698468465453</v>
      </c>
      <c r="P10" s="36">
        <f t="shared" si="23"/>
        <v>83.135327975107003</v>
      </c>
    </row>
    <row r="11" spans="2:21" ht="13.5" customHeight="1" x14ac:dyDescent="0.2">
      <c r="B11" s="71" t="s">
        <v>42</v>
      </c>
      <c r="C11" s="72"/>
    </row>
    <row r="12" spans="2:21" ht="12.75" x14ac:dyDescent="0.2">
      <c r="B12" s="86" t="s">
        <v>43</v>
      </c>
      <c r="C12" s="86"/>
    </row>
    <row r="13" spans="2:21" ht="12.75" x14ac:dyDescent="0.2">
      <c r="B13" s="86" t="s">
        <v>44</v>
      </c>
      <c r="C13" s="86"/>
      <c r="O13" s="11" t="s">
        <v>11</v>
      </c>
    </row>
    <row r="14" spans="2:21" ht="12.75" x14ac:dyDescent="0.2">
      <c r="B14" s="72" t="s">
        <v>45</v>
      </c>
      <c r="C14" s="72"/>
    </row>
    <row r="15" spans="2:21" ht="12.75" x14ac:dyDescent="0.2">
      <c r="B15" s="72" t="s">
        <v>46</v>
      </c>
      <c r="C15" s="72"/>
    </row>
    <row r="17" spans="3:3" ht="13.5" customHeight="1" x14ac:dyDescent="0.2">
      <c r="C17" s="14"/>
    </row>
  </sheetData>
  <sheetProtection selectLockedCells="1" selectUnlockedCells="1"/>
  <mergeCells count="2">
    <mergeCell ref="B12:C12"/>
    <mergeCell ref="B13:C13"/>
  </mergeCells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3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'7'!Área_de_Impressão</vt:lpstr>
      <vt:lpstr>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2019-06-04T10:53:16Z</cp:lastPrinted>
  <dcterms:created xsi:type="dcterms:W3CDTF">2011-10-20T15:44:48Z</dcterms:created>
  <dcterms:modified xsi:type="dcterms:W3CDTF">2023-07-26T10:19:08Z</dcterms:modified>
</cp:coreProperties>
</file>