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0" yWindow="300" windowWidth="11055" windowHeight="6345" tabRatio="6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6" r:id="rId6"/>
  </sheets>
  <definedNames>
    <definedName name="_xlnm.Print_Area" localSheetId="1">'1'!$B$1:$M$12</definedName>
  </definedNames>
  <calcPr calcId="152511"/>
</workbook>
</file>

<file path=xl/calcChain.xml><?xml version="1.0" encoding="utf-8"?>
<calcChain xmlns="http://schemas.openxmlformats.org/spreadsheetml/2006/main">
  <c r="C14" i="4" l="1"/>
  <c r="G14" i="4"/>
  <c r="D14" i="4"/>
  <c r="D29" i="4"/>
  <c r="C29" i="4"/>
  <c r="P8" i="6" l="1"/>
  <c r="P9" i="6" s="1"/>
  <c r="P7" i="6"/>
  <c r="Q8" i="3"/>
  <c r="Q5" i="3"/>
  <c r="Q11" i="2"/>
  <c r="Q10" i="2"/>
  <c r="Q8" i="2"/>
  <c r="Q5" i="2"/>
  <c r="P10" i="6" l="1"/>
  <c r="O8" i="6"/>
  <c r="O9" i="6" s="1"/>
  <c r="O7" i="6"/>
  <c r="P8" i="3"/>
  <c r="P5" i="3"/>
  <c r="P11" i="2"/>
  <c r="P10" i="2"/>
  <c r="P8" i="2"/>
  <c r="P5" i="2"/>
  <c r="O10" i="6" l="1"/>
  <c r="H14" i="4"/>
  <c r="N8" i="6"/>
  <c r="N10" i="6" s="1"/>
  <c r="M8" i="6"/>
  <c r="M10" i="6" s="1"/>
  <c r="N7" i="6"/>
  <c r="M7" i="6"/>
  <c r="O8" i="3"/>
  <c r="O5" i="3"/>
  <c r="O11" i="2"/>
  <c r="O10" i="2"/>
  <c r="O8" i="2"/>
  <c r="O5" i="2"/>
  <c r="M9" i="6" l="1"/>
  <c r="N9" i="6"/>
  <c r="N8" i="3" l="1"/>
  <c r="N5" i="3"/>
  <c r="N11" i="2"/>
  <c r="N10" i="2"/>
  <c r="N8" i="2"/>
  <c r="N5" i="2"/>
  <c r="K8" i="2" l="1"/>
  <c r="L8" i="6" l="1"/>
  <c r="L10" i="6" s="1"/>
  <c r="L7" i="6"/>
  <c r="M8" i="3"/>
  <c r="M5" i="3"/>
  <c r="M11" i="2"/>
  <c r="M10" i="2"/>
  <c r="M8" i="2"/>
  <c r="M5" i="2"/>
  <c r="L9" i="6" l="1"/>
  <c r="L11" i="2"/>
  <c r="K11" i="2"/>
  <c r="J11" i="2"/>
  <c r="I11" i="2"/>
  <c r="H11" i="2"/>
  <c r="G11" i="2"/>
  <c r="F11" i="2"/>
  <c r="E11" i="2"/>
  <c r="L10" i="2"/>
  <c r="K10" i="2"/>
  <c r="J10" i="2"/>
  <c r="I10" i="2"/>
  <c r="H10" i="2"/>
  <c r="G10" i="2"/>
  <c r="F10" i="2"/>
  <c r="E10" i="2"/>
  <c r="L8" i="2"/>
  <c r="J8" i="2"/>
  <c r="I8" i="2"/>
  <c r="H8" i="2"/>
  <c r="G8" i="2"/>
  <c r="F8" i="2"/>
  <c r="E8" i="2"/>
  <c r="L5" i="2"/>
  <c r="K5" i="2"/>
  <c r="J5" i="2"/>
  <c r="I5" i="2"/>
  <c r="H5" i="2"/>
  <c r="G5" i="2"/>
  <c r="F5" i="2"/>
  <c r="E5" i="2"/>
  <c r="K8" i="6" l="1"/>
  <c r="K10" i="6" s="1"/>
  <c r="K7" i="6"/>
  <c r="L8" i="3"/>
  <c r="L5" i="3"/>
  <c r="K9" i="6" l="1"/>
  <c r="J8" i="6" l="1"/>
  <c r="J10" i="6" s="1"/>
  <c r="J7" i="6"/>
  <c r="J9" i="6" l="1"/>
  <c r="I8" i="6" l="1"/>
  <c r="I10" i="6" s="1"/>
  <c r="I7" i="6"/>
  <c r="K8" i="3"/>
  <c r="K5" i="3"/>
  <c r="I9" i="6" l="1"/>
  <c r="H8" i="6" l="1"/>
  <c r="H9" i="6" s="1"/>
  <c r="H7" i="6"/>
  <c r="H10" i="6" l="1"/>
  <c r="J8" i="3"/>
  <c r="I8" i="3"/>
  <c r="J5" i="3"/>
  <c r="I5" i="3"/>
  <c r="H8" i="3" l="1"/>
  <c r="H5" i="3"/>
  <c r="G8" i="6"/>
  <c r="G10" i="6" s="1"/>
  <c r="G7" i="6"/>
  <c r="G9" i="6" l="1"/>
  <c r="F8" i="6" l="1"/>
  <c r="F10" i="6" s="1"/>
  <c r="F7" i="6"/>
  <c r="F9" i="6" l="1"/>
  <c r="G8" i="3"/>
  <c r="G5" i="3"/>
  <c r="D8" i="6" l="1"/>
  <c r="D10" i="6" s="1"/>
  <c r="D7" i="6"/>
  <c r="E8" i="3"/>
  <c r="E5" i="3"/>
  <c r="F8" i="3"/>
  <c r="F5" i="3"/>
  <c r="E8" i="6"/>
  <c r="E9" i="6" s="1"/>
  <c r="E7" i="6"/>
  <c r="D9" i="6" l="1"/>
  <c r="E10" i="6"/>
</calcChain>
</file>

<file path=xl/sharedStrings.xml><?xml version="1.0" encoding="utf-8"?>
<sst xmlns="http://schemas.openxmlformats.org/spreadsheetml/2006/main" count="133" uniqueCount="80">
  <si>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</si>
  <si>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</si>
  <si>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</si>
  <si>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</si>
  <si>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</si>
  <si>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</si>
  <si>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</si>
  <si>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</si>
  <si>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</si>
  <si>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</si>
  <si>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</si>
  <si>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</si>
  <si>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</si>
  <si>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</si>
  <si>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Países Baixos</t>
  </si>
  <si>
    <t>França</t>
  </si>
  <si>
    <t>Cabo Verde</t>
  </si>
  <si>
    <t>Alemanha</t>
  </si>
  <si>
    <t>Rubrica</t>
  </si>
  <si>
    <t>ha</t>
  </si>
  <si>
    <t xml:space="preserve">Produção </t>
  </si>
  <si>
    <t>Produção</t>
  </si>
  <si>
    <t>Importação</t>
  </si>
  <si>
    <t>Exportação</t>
  </si>
  <si>
    <t>Orientação Exportadora</t>
  </si>
  <si>
    <t>%</t>
  </si>
  <si>
    <t>Consumo Aparente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</si>
  <si>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</si>
  <si>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</si>
  <si>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</si>
  <si>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</si>
  <si>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</si>
  <si>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</si>
  <si>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Grau Auto-Aprovisionamento</t>
  </si>
  <si>
    <t>Preço Médio de Importação</t>
  </si>
  <si>
    <t>Grau Abast. do Mercado Interno</t>
  </si>
  <si>
    <t>2011</t>
  </si>
  <si>
    <t>Fonte:</t>
  </si>
  <si>
    <t>Outros países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</si>
  <si>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</si>
  <si>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Área</t>
  </si>
  <si>
    <t>tonelada</t>
  </si>
  <si>
    <t>Polónia</t>
  </si>
  <si>
    <t>Roménia</t>
  </si>
  <si>
    <t>2. Destinos das Saídas UE/Países Terceiros</t>
  </si>
  <si>
    <t>3. Destinos das Saídas e Origens das Entradas</t>
  </si>
  <si>
    <t>África do Sul</t>
  </si>
  <si>
    <t>Argentina</t>
  </si>
  <si>
    <t>Uruguai</t>
  </si>
  <si>
    <t>Produto</t>
  </si>
  <si>
    <t>UE</t>
  </si>
  <si>
    <t>2012</t>
  </si>
  <si>
    <t>2013</t>
  </si>
  <si>
    <t>2014</t>
  </si>
  <si>
    <t>2015</t>
  </si>
  <si>
    <t>LIMÃO</t>
  </si>
  <si>
    <t>Código NC: 08055010</t>
  </si>
  <si>
    <t>Limão
(fresco ou seco)</t>
  </si>
  <si>
    <t>Limão - Destinos das Saídas - UE e Países Terceiros (PT)</t>
  </si>
  <si>
    <t>Limão - Área e Produção</t>
  </si>
  <si>
    <t>Limão - Indicadores de análise do Comércio Internacional</t>
  </si>
  <si>
    <t>5. Indicadores de análise do Comércio Internacional</t>
  </si>
  <si>
    <t>Itália</t>
  </si>
  <si>
    <t xml:space="preserve">Limão - Principais destinos das Saídas </t>
  </si>
  <si>
    <t xml:space="preserve">Limão - Principais origens das Entradas </t>
  </si>
  <si>
    <t xml:space="preserve">Limão - Comércio Internacional </t>
  </si>
  <si>
    <t>Por se tratar de fontes distintas - a produção e o comércio internacional - não são diretamente comparáveis, pelo que os indicadores calculados apresentam por vezes resultados incoerentes.</t>
  </si>
  <si>
    <t>Suíça</t>
  </si>
  <si>
    <t>Irlanda</t>
  </si>
  <si>
    <t>Chipre</t>
  </si>
  <si>
    <t>Turquia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</si>
  <si>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</si>
  <si>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</si>
  <si>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Quantidade</t>
    </r>
    <r>
      <rPr>
        <sz val="10"/>
        <color rgb="FF808000"/>
        <rFont val="Arial"/>
        <family val="2"/>
      </rPr>
      <t xml:space="preserve">
(tonelada)</t>
    </r>
  </si>
  <si>
    <r>
      <t>Valor</t>
    </r>
    <r>
      <rPr>
        <sz val="10"/>
        <color rgb="FF808000"/>
        <rFont val="Arial"/>
        <family val="2"/>
      </rPr>
      <t xml:space="preserve">
(1000 EUR)</t>
    </r>
  </si>
  <si>
    <t>atualizado em: ago/2023</t>
  </si>
  <si>
    <t>Áustria</t>
  </si>
  <si>
    <t>Luxemburgo</t>
  </si>
  <si>
    <t>Abast/provisões de bordo no âmbito das trocas UE</t>
  </si>
  <si>
    <t>Checa,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</si>
</sst>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_-* #,##0\ _€_-;\-* #,##0\ _€_-;_-* &quot;-&quot;??\ _€_-;_-@_-"/>
  </numFmts>
  <fonts count="25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 tint="0.249977111117893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  <font>
      <b/>
      <sz val="9.5"/>
      <color rgb="FF808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 style="thin">
        <color indexed="47"/>
      </bottom>
      <diagonal/>
    </border>
  </borders>
  <cellStyleXfs count="9">
    <xf numFmtId="0" fontId="0" fillId="0" borderId="0"/>
    <xf numFmtId="0" fontId="1" fillId="0" borderId="0" applyNumberFormat="0" applyFill="0" applyProtection="0">
      <alignment vertical="center" wrapText="1"/>
    </xf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0" fontId="12" fillId="0" borderId="0"/>
    <xf numFmtId="2" fontId="12" fillId="0" borderId="1" applyFill="0" applyProtection="0">
      <alignment vertical="center"/>
    </xf>
    <xf numFmtId="43" fontId="12" fillId="0" borderId="0" applyFont="0" applyFill="0" applyBorder="0" applyAlignment="0" applyProtection="0"/>
  </cellStyleXfs>
  <cellXfs count="102">
    <xf numFmtId="0" fontId="0" fillId="0" borderId="0" xfId="0"/>
    <xf numFmtId="0" fontId="4" fillId="2" borderId="0" xfId="5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3" applyNumberFormat="1" applyFont="1" applyFill="1" applyBorder="1" applyProtection="1">
      <alignment vertical="center"/>
    </xf>
    <xf numFmtId="0" fontId="4" fillId="2" borderId="0" xfId="5" applyNumberFormat="1" applyFont="1" applyBorder="1" applyProtection="1">
      <alignment horizontal="center" vertical="center"/>
    </xf>
    <xf numFmtId="0" fontId="4" fillId="2" borderId="0" xfId="5" applyNumberFormat="1" applyFont="1" applyBorder="1" applyAlignment="1" applyProtection="1">
      <alignment vertical="center"/>
    </xf>
    <xf numFmtId="0" fontId="4" fillId="2" borderId="0" xfId="5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4" applyNumberFormat="1" applyFill="1" applyBorder="1" applyAlignment="1" applyProtection="1">
      <alignment horizontal="right" vertical="center"/>
    </xf>
    <xf numFmtId="2" fontId="0" fillId="0" borderId="2" xfId="0" applyNumberFormat="1" applyBorder="1" applyAlignment="1">
      <alignment vertical="center"/>
    </xf>
    <xf numFmtId="2" fontId="12" fillId="3" borderId="3" xfId="7" applyFill="1" applyBorder="1" applyProtection="1">
      <alignment vertical="center"/>
    </xf>
    <xf numFmtId="0" fontId="2" fillId="0" borderId="0" xfId="2" applyNumberFormat="1" applyFont="1" applyFill="1" applyBorder="1" applyProtection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3" fontId="0" fillId="3" borderId="0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0" xfId="5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0" fontId="11" fillId="2" borderId="0" xfId="5" applyNumberFormat="1" applyFont="1" applyBorder="1" applyAlignment="1" applyProtection="1">
      <alignment vertic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Fill="1" applyAlignment="1">
      <alignment vertical="center"/>
    </xf>
    <xf numFmtId="0" fontId="4" fillId="2" borderId="0" xfId="5" applyNumberFormat="1" applyAlignment="1" applyProtection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64" fontId="0" fillId="0" borderId="4" xfId="0" applyNumberFormat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0" fontId="3" fillId="0" borderId="0" xfId="3" quotePrefix="1" applyNumberFormat="1" applyFont="1" applyFill="1" applyBorder="1" applyAlignment="1" applyProtection="1">
      <alignment horizontal="left" vertical="center"/>
    </xf>
    <xf numFmtId="0" fontId="4" fillId="2" borderId="0" xfId="5" quotePrefix="1" applyNumberFormat="1" applyFont="1" applyBorder="1" applyAlignment="1" applyProtection="1">
      <alignment horizontal="right" vertical="center"/>
    </xf>
    <xf numFmtId="0" fontId="8" fillId="0" borderId="0" xfId="0" quotePrefix="1" applyFont="1" applyAlignment="1">
      <alignment horizontal="left"/>
    </xf>
    <xf numFmtId="0" fontId="13" fillId="4" borderId="0" xfId="6" applyFont="1" applyFill="1" applyAlignment="1">
      <alignment horizontal="center" vertical="center"/>
    </xf>
    <xf numFmtId="0" fontId="14" fillId="4" borderId="0" xfId="6" applyFont="1" applyFill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vertical="center"/>
    </xf>
    <xf numFmtId="0" fontId="4" fillId="2" borderId="0" xfId="5" applyNumberFormat="1" applyFont="1" applyAlignment="1" applyProtection="1">
      <alignment horizontal="center" vertical="center"/>
    </xf>
    <xf numFmtId="0" fontId="11" fillId="2" borderId="0" xfId="5" applyNumberFormat="1" applyFont="1" applyAlignment="1" applyProtection="1">
      <alignment horizontal="center" vertical="center"/>
    </xf>
    <xf numFmtId="0" fontId="0" fillId="0" borderId="0" xfId="0" applyFill="1"/>
    <xf numFmtId="0" fontId="5" fillId="5" borderId="0" xfId="4" applyNumberFormat="1" applyFont="1" applyFill="1" applyBorder="1" applyAlignment="1" applyProtection="1">
      <alignment vertical="center"/>
    </xf>
    <xf numFmtId="0" fontId="5" fillId="0" borderId="0" xfId="4" applyNumberFormat="1" applyFont="1" applyFill="1" applyBorder="1" applyAlignment="1" applyProtection="1">
      <alignment vertical="center"/>
    </xf>
    <xf numFmtId="0" fontId="5" fillId="5" borderId="0" xfId="4" applyNumberForma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6" fillId="6" borderId="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3" fontId="0" fillId="0" borderId="0" xfId="0" applyNumberFormat="1" applyFill="1" applyAlignment="1">
      <alignment vertical="center"/>
    </xf>
    <xf numFmtId="1" fontId="0" fillId="0" borderId="0" xfId="0" applyNumberFormat="1" applyFill="1"/>
    <xf numFmtId="3" fontId="17" fillId="6" borderId="4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quotePrefix="1" applyFont="1" applyAlignment="1">
      <alignment horizontal="center" vertical="top"/>
    </xf>
    <xf numFmtId="0" fontId="19" fillId="0" borderId="0" xfId="0" quotePrefix="1" applyFont="1" applyAlignment="1">
      <alignment horizontal="center" vertical="center"/>
    </xf>
    <xf numFmtId="164" fontId="20" fillId="3" borderId="4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" fontId="0" fillId="0" borderId="0" xfId="0" applyNumberFormat="1" applyFill="1" applyAlignment="1">
      <alignment vertical="center"/>
    </xf>
    <xf numFmtId="164" fontId="0" fillId="3" borderId="4" xfId="0" applyNumberFormat="1" applyFont="1" applyFill="1" applyBorder="1" applyAlignment="1">
      <alignment vertical="center"/>
    </xf>
    <xf numFmtId="3" fontId="0" fillId="3" borderId="7" xfId="0" applyNumberFormat="1" applyFill="1" applyBorder="1" applyAlignment="1">
      <alignment vertical="center"/>
    </xf>
    <xf numFmtId="165" fontId="0" fillId="0" borderId="0" xfId="8" applyNumberFormat="1" applyFont="1" applyAlignment="1">
      <alignment vertical="center"/>
    </xf>
    <xf numFmtId="0" fontId="22" fillId="0" borderId="0" xfId="2" applyNumberFormat="1" applyFont="1" applyFill="1" applyProtection="1">
      <alignment vertical="center"/>
    </xf>
    <xf numFmtId="0" fontId="22" fillId="0" borderId="0" xfId="0" applyFont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2" xfId="2" applyNumberFormat="1" applyFont="1" applyFill="1" applyBorder="1" applyProtection="1">
      <alignment vertical="center"/>
    </xf>
    <xf numFmtId="0" fontId="22" fillId="3" borderId="3" xfId="2" applyNumberFormat="1" applyFont="1" applyFill="1" applyBorder="1" applyProtection="1">
      <alignment vertical="center"/>
    </xf>
    <xf numFmtId="0" fontId="22" fillId="0" borderId="0" xfId="2" applyNumberFormat="1" applyFont="1" applyFill="1" applyBorder="1" applyAlignment="1" applyProtection="1">
      <alignment horizontal="left" vertical="center"/>
    </xf>
    <xf numFmtId="0" fontId="22" fillId="3" borderId="0" xfId="2" applyNumberFormat="1" applyFont="1" applyFill="1" applyBorder="1" applyAlignment="1" applyProtection="1">
      <alignment horizontal="left" vertical="center"/>
    </xf>
    <xf numFmtId="0" fontId="22" fillId="0" borderId="2" xfId="2" applyNumberFormat="1" applyFont="1" applyFill="1" applyBorder="1" applyAlignment="1" applyProtection="1">
      <alignment horizontal="left" vertical="center"/>
    </xf>
    <xf numFmtId="0" fontId="22" fillId="3" borderId="7" xfId="2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Alignment="1" applyProtection="1">
      <alignment vertical="center"/>
    </xf>
    <xf numFmtId="0" fontId="21" fillId="3" borderId="3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Alignment="1" applyProtection="1">
      <alignment vertical="center"/>
    </xf>
    <xf numFmtId="0" fontId="22" fillId="0" borderId="0" xfId="2" applyNumberFormat="1" applyFont="1" applyFill="1" applyAlignment="1" applyProtection="1">
      <alignment horizontal="center" vertical="center"/>
    </xf>
    <xf numFmtId="0" fontId="24" fillId="3" borderId="0" xfId="0" applyNumberFormat="1" applyFont="1" applyFill="1" applyAlignment="1" applyProtection="1">
      <alignment vertical="center"/>
    </xf>
    <xf numFmtId="0" fontId="22" fillId="3" borderId="0" xfId="2" applyNumberFormat="1" applyFont="1" applyFill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vertical="center"/>
    </xf>
    <xf numFmtId="0" fontId="22" fillId="0" borderId="3" xfId="2" applyNumberFormat="1" applyFont="1" applyFill="1" applyBorder="1" applyAlignment="1" applyProtection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4" fillId="0" borderId="4" xfId="1" applyNumberFormat="1" applyFont="1" applyFill="1" applyBorder="1" applyAlignment="1" applyProtection="1">
      <alignment vertical="center" wrapText="1"/>
    </xf>
    <xf numFmtId="0" fontId="22" fillId="0" borderId="4" xfId="2" applyNumberFormat="1" applyFont="1" applyFill="1" applyBorder="1" applyAlignment="1" applyProtection="1">
      <alignment horizontal="center" vertical="center"/>
    </xf>
    <xf numFmtId="0" fontId="24" fillId="3" borderId="4" xfId="1" applyNumberFormat="1" applyFont="1" applyFill="1" applyBorder="1" applyAlignment="1" applyProtection="1">
      <alignment vertical="center" wrapText="1"/>
    </xf>
    <xf numFmtId="0" fontId="22" fillId="3" borderId="4" xfId="2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2" fontId="21" fillId="0" borderId="3" xfId="7" applyFont="1" applyFill="1" applyBorder="1" applyAlignment="1" applyProtection="1">
      <alignment horizontal="left" vertical="center" wrapText="1"/>
    </xf>
    <xf numFmtId="0" fontId="21" fillId="0" borderId="0" xfId="1" applyNumberFormat="1" applyFont="1" applyFill="1" applyBorder="1" applyAlignment="1" applyProtection="1">
      <alignment horizontal="center" vertical="center" wrapText="1"/>
    </xf>
    <xf numFmtId="0" fontId="21" fillId="0" borderId="4" xfId="1" applyNumberFormat="1" applyFont="1" applyFill="1" applyBorder="1" applyAlignment="1" applyProtection="1">
      <alignment horizontal="center" vertical="center" wrapText="1"/>
    </xf>
    <xf numFmtId="0" fontId="21" fillId="0" borderId="8" xfId="1" applyNumberFormat="1" applyFont="1" applyFill="1" applyBorder="1" applyAlignment="1" applyProtection="1">
      <alignment horizontal="center" vertical="center" wrapText="1"/>
    </xf>
  </cellXfs>
  <cellStyles count="9">
    <cellStyle name="Col_Titulo" xfId="1"/>
    <cellStyle name="Col_Unidade" xfId="2"/>
    <cellStyle name="H1" xfId="3"/>
    <cellStyle name="Hiperligação" xfId="4" builtinId="8"/>
    <cellStyle name="Linha1" xfId="5"/>
    <cellStyle name="Normal" xfId="0" builtinId="0"/>
    <cellStyle name="Normal_Tarifs préférentiels PAR zone et SH2  2" xfId="6"/>
    <cellStyle name="ULTIMA_Linha" xfId="7"/>
    <cellStyle name="Vírgula" xfId="8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Limão </a:t>
            </a:r>
            <a:r>
              <a:rPr lang="pt-PT" baseline="0"/>
              <a:t>- Preço Médio de Importação e de Exportação </a:t>
            </a:r>
            <a:r>
              <a:rPr lang="pt-PT" b="0" baseline="0"/>
              <a:t>(€/kg)</a:t>
            </a:r>
          </a:p>
        </c:rich>
      </c:tx>
      <c:layout>
        <c:manualLayout>
          <c:xMode val="edge"/>
          <c:yMode val="edge"/>
          <c:x val="0.15726151977905475"/>
          <c:y val="2.2637651661091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346518417110847E-2"/>
          <c:y val="0.14209897604620161"/>
          <c:w val="0.8620792831940852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'1'!$B$10:$C$10</c:f>
              <c:strCache>
                <c:ptCount val="2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0.00</c:formatCode>
                <c:ptCount val="13"/>
                <c:pt idx="0">
                  <c:v>0.79470227836779428</c:v>
                </c:pt>
                <c:pt idx="1">
                  <c:v>0.57644509611835382</c:v>
                </c:pt>
                <c:pt idx="2">
                  <c:v>0.74075066442675852</c:v>
                </c:pt>
                <c:pt idx="3">
                  <c:v>0.78217737285290656</c:v>
                </c:pt>
                <c:pt idx="4">
                  <c:v>0.85561847662980384</c:v>
                </c:pt>
                <c:pt idx="5">
                  <c:v>1.0208972569422019</c:v>
                </c:pt>
                <c:pt idx="6">
                  <c:v>1.2443427115639725</c:v>
                </c:pt>
                <c:pt idx="7">
                  <c:v>0.96417246711194071</c:v>
                </c:pt>
                <c:pt idx="8">
                  <c:v>1.0321990820601148</c:v>
                </c:pt>
                <c:pt idx="9">
                  <c:v>0.89237424509578323</c:v>
                </c:pt>
                <c:pt idx="10">
                  <c:v>0.95465065188954501</c:v>
                </c:pt>
                <c:pt idx="11">
                  <c:v>0.8504621144763026</c:v>
                </c:pt>
                <c:pt idx="12">
                  <c:v>0.93490065300497882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'1'!$B$11:$C$11</c:f>
              <c:strCache>
                <c:ptCount val="2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0.00</c:formatCode>
                <c:ptCount val="13"/>
                <c:pt idx="0">
                  <c:v>0.89296338694918787</c:v>
                </c:pt>
                <c:pt idx="1">
                  <c:v>0.69941077451157685</c:v>
                </c:pt>
                <c:pt idx="2">
                  <c:v>0.88652019620042954</c:v>
                </c:pt>
                <c:pt idx="3">
                  <c:v>0.98159601470895108</c:v>
                </c:pt>
                <c:pt idx="4">
                  <c:v>1.0723333918436604</c:v>
                </c:pt>
                <c:pt idx="5">
                  <c:v>1.0959840661845497</c:v>
                </c:pt>
                <c:pt idx="6">
                  <c:v>1.297231641844387</c:v>
                </c:pt>
                <c:pt idx="7">
                  <c:v>1.1216315310314444</c:v>
                </c:pt>
                <c:pt idx="8">
                  <c:v>1.0429659964492417</c:v>
                </c:pt>
                <c:pt idx="9">
                  <c:v>0.97006274141573667</c:v>
                </c:pt>
                <c:pt idx="10">
                  <c:v>0.96626331803606513</c:v>
                </c:pt>
                <c:pt idx="11">
                  <c:v>0.88872650570228839</c:v>
                </c:pt>
                <c:pt idx="12">
                  <c:v>0.98267123102019416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84000"/>
        <c:axId val="-131380736"/>
      </c:lineChart>
      <c:catAx>
        <c:axId val="-1313840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8073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8400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1253196561439"/>
          <c:y val="0.89631639795025619"/>
          <c:w val="0.8176508945556118"/>
          <c:h val="8.8604236970378669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Limão</a:t>
            </a:r>
            <a:r>
              <a:rPr lang="pt-PT" baseline="0"/>
              <a:t> </a:t>
            </a:r>
            <a:r>
              <a:rPr lang="pt-PT"/>
              <a:t>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0034233220847394"/>
          <c:y val="5.7323092841590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1199.251</c:v>
                </c:pt>
                <c:pt idx="1">
                  <c:v>2141.4870000000001</c:v>
                </c:pt>
                <c:pt idx="2">
                  <c:v>3269.069</c:v>
                </c:pt>
                <c:pt idx="3">
                  <c:v>2239.7559999999999</c:v>
                </c:pt>
                <c:pt idx="4">
                  <c:v>3628.5970000000002</c:v>
                </c:pt>
                <c:pt idx="5">
                  <c:v>5903.4359999999997</c:v>
                </c:pt>
                <c:pt idx="6">
                  <c:v>10413.031999999999</c:v>
                </c:pt>
                <c:pt idx="7">
                  <c:v>10470.977999999999</c:v>
                </c:pt>
                <c:pt idx="8">
                  <c:v>17779.904999999999</c:v>
                </c:pt>
                <c:pt idx="9">
                  <c:v>18261.401000000002</c:v>
                </c:pt>
                <c:pt idx="10">
                  <c:v>26963.595000000001</c:v>
                </c:pt>
                <c:pt idx="11">
                  <c:v>32386.992999999999</c:v>
                </c:pt>
                <c:pt idx="12">
                  <c:v>60922.749000000003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350.41500000000002</c:v>
                </c:pt>
                <c:pt idx="1">
                  <c:v>363.666</c:v>
                </c:pt>
                <c:pt idx="2">
                  <c:v>413.084</c:v>
                </c:pt>
                <c:pt idx="3">
                  <c:v>625.98199999999997</c:v>
                </c:pt>
                <c:pt idx="4">
                  <c:v>815.06299999999999</c:v>
                </c:pt>
                <c:pt idx="5">
                  <c:v>642.14</c:v>
                </c:pt>
                <c:pt idx="6">
                  <c:v>387.41300000000001</c:v>
                </c:pt>
                <c:pt idx="7">
                  <c:v>505.48500000000001</c:v>
                </c:pt>
                <c:pt idx="8">
                  <c:v>455.07299999999998</c:v>
                </c:pt>
                <c:pt idx="9">
                  <c:v>482.19900000000001</c:v>
                </c:pt>
                <c:pt idx="10">
                  <c:v>568.33600000000001</c:v>
                </c:pt>
                <c:pt idx="11">
                  <c:v>357.22899999999998</c:v>
                </c:pt>
                <c:pt idx="12">
                  <c:v>467.76299999999998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55168"/>
        <c:axId val="-131357888"/>
      </c:lineChart>
      <c:catAx>
        <c:axId val="-1313551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5788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55168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89664082687"/>
          <c:y val="0.89631617476386882"/>
          <c:w val="0.60931758530183733"/>
          <c:h val="5.343224954023606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Limão - Área </a:t>
            </a:r>
            <a:r>
              <a:rPr lang="pt-PT" b="0"/>
              <a:t>(ha) e</a:t>
            </a:r>
            <a:r>
              <a:rPr lang="pt-PT"/>
              <a:t>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6289243085139247"/>
          <c:y val="4.7999717784544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 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12765</c:v>
                </c:pt>
                <c:pt idx="1">
                  <c:v>13132</c:v>
                </c:pt>
                <c:pt idx="2">
                  <c:v>13187</c:v>
                </c:pt>
                <c:pt idx="3">
                  <c:v>14016</c:v>
                </c:pt>
                <c:pt idx="4">
                  <c:v>14676</c:v>
                </c:pt>
                <c:pt idx="5">
                  <c:v>15452</c:v>
                </c:pt>
                <c:pt idx="6">
                  <c:v>15440</c:v>
                </c:pt>
                <c:pt idx="7">
                  <c:v>15382</c:v>
                </c:pt>
                <c:pt idx="8">
                  <c:v>16451</c:v>
                </c:pt>
                <c:pt idx="9">
                  <c:v>23187</c:v>
                </c:pt>
                <c:pt idx="10">
                  <c:v>25197</c:v>
                </c:pt>
                <c:pt idx="11">
                  <c:v>27189</c:v>
                </c:pt>
                <c:pt idx="12">
                  <c:v>30618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75840"/>
        <c:axId val="-131354080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854</c:v>
                </c:pt>
                <c:pt idx="1">
                  <c:v>866</c:v>
                </c:pt>
                <c:pt idx="2">
                  <c:v>875</c:v>
                </c:pt>
                <c:pt idx="3">
                  <c:v>890</c:v>
                </c:pt>
                <c:pt idx="4">
                  <c:v>931</c:v>
                </c:pt>
                <c:pt idx="5">
                  <c:v>967</c:v>
                </c:pt>
                <c:pt idx="6">
                  <c:v>983</c:v>
                </c:pt>
                <c:pt idx="7">
                  <c:v>997</c:v>
                </c:pt>
                <c:pt idx="8">
                  <c:v>1065</c:v>
                </c:pt>
                <c:pt idx="9">
                  <c:v>1620</c:v>
                </c:pt>
                <c:pt idx="10">
                  <c:v>1644</c:v>
                </c:pt>
                <c:pt idx="11">
                  <c:v>1666</c:v>
                </c:pt>
                <c:pt idx="12">
                  <c:v>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76928"/>
        <c:axId val="-131386176"/>
      </c:lineChart>
      <c:catAx>
        <c:axId val="-1313758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5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5408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75840"/>
        <c:crosses val="autoZero"/>
        <c:crossBetween val="between"/>
        <c:majorUnit val="4000"/>
      </c:valAx>
      <c:catAx>
        <c:axId val="-13137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31386176"/>
        <c:crosses val="autoZero"/>
        <c:auto val="1"/>
        <c:lblAlgn val="ctr"/>
        <c:lblOffset val="100"/>
        <c:noMultiLvlLbl val="0"/>
      </c:catAx>
      <c:valAx>
        <c:axId val="-131386176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131376928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617758279171E-2"/>
          <c:y val="0.89631674132606221"/>
          <c:w val="0.82534985621599799"/>
          <c:h val="5.34323845561707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baseline="0">
                <a:effectLst/>
              </a:rPr>
              <a:t>Limão - Produção, Importação, Exportação e Consumo Aparente </a:t>
            </a:r>
            <a:r>
              <a:rPr lang="pt-PT" sz="1200" b="0" i="0" baseline="0">
                <a:effectLst/>
              </a:rPr>
              <a:t>(t)</a:t>
            </a:r>
            <a:endParaRPr lang="pt-PT" sz="1200">
              <a:effectLst/>
            </a:endParaRPr>
          </a:p>
        </c:rich>
      </c:tx>
      <c:layout>
        <c:manualLayout>
          <c:xMode val="edge"/>
          <c:yMode val="edge"/>
          <c:x val="0.12728683306031252"/>
          <c:y val="5.04119001881422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001480006686949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'5'!$D$4:$P$4</c:f>
              <c:numCache>
                <c:formatCode>#,##0</c:formatCode>
                <c:ptCount val="13"/>
                <c:pt idx="0">
                  <c:v>10469.293</c:v>
                </c:pt>
                <c:pt idx="1">
                  <c:v>9395.2919999999995</c:v>
                </c:pt>
                <c:pt idx="2">
                  <c:v>8852.7440000000006</c:v>
                </c:pt>
                <c:pt idx="3">
                  <c:v>13240.865</c:v>
                </c:pt>
                <c:pt idx="4">
                  <c:v>12689.089</c:v>
                </c:pt>
                <c:pt idx="5">
                  <c:v>10714.611999999999</c:v>
                </c:pt>
                <c:pt idx="6">
                  <c:v>17588.108</c:v>
                </c:pt>
                <c:pt idx="7">
                  <c:v>22670.385999999999</c:v>
                </c:pt>
                <c:pt idx="8">
                  <c:v>25243.701000000001</c:v>
                </c:pt>
                <c:pt idx="9">
                  <c:v>28869.391</c:v>
                </c:pt>
                <c:pt idx="10">
                  <c:v>32894.453000000001</c:v>
                </c:pt>
                <c:pt idx="11">
                  <c:v>50665.368000000002</c:v>
                </c:pt>
                <c:pt idx="12">
                  <c:v>53099.442000000003</c:v>
                </c:pt>
              </c:numCache>
            </c:numRef>
          </c:val>
        </c:ser>
        <c:ser>
          <c:idx val="2"/>
          <c:order val="2"/>
          <c:tx>
            <c:strRef>
              <c:f>'5'!$B$5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'5'!$D$5:$P$5</c:f>
              <c:numCache>
                <c:formatCode>#,##0</c:formatCode>
                <c:ptCount val="13"/>
                <c:pt idx="0">
                  <c:v>1549.6659999999999</c:v>
                </c:pt>
                <c:pt idx="1">
                  <c:v>2505.1529999999998</c:v>
                </c:pt>
                <c:pt idx="2">
                  <c:v>3682.1529999999998</c:v>
                </c:pt>
                <c:pt idx="3">
                  <c:v>2865.7379999999998</c:v>
                </c:pt>
                <c:pt idx="4">
                  <c:v>4443.66</c:v>
                </c:pt>
                <c:pt idx="5">
                  <c:v>6545.576</c:v>
                </c:pt>
                <c:pt idx="6">
                  <c:v>10800.445</c:v>
                </c:pt>
                <c:pt idx="7">
                  <c:v>10976.463</c:v>
                </c:pt>
                <c:pt idx="8">
                  <c:v>18234.977999999999</c:v>
                </c:pt>
                <c:pt idx="9">
                  <c:v>18743.599999999999</c:v>
                </c:pt>
                <c:pt idx="10">
                  <c:v>27531.931</c:v>
                </c:pt>
                <c:pt idx="11">
                  <c:v>32744.222000000002</c:v>
                </c:pt>
                <c:pt idx="12">
                  <c:v>61390.512000000002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1385632"/>
        <c:axId val="-131363328"/>
      </c:barChar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'5'!$D$3:$P$3</c:f>
              <c:numCache>
                <c:formatCode>#,##0</c:formatCode>
                <c:ptCount val="13"/>
                <c:pt idx="0">
                  <c:v>12765</c:v>
                </c:pt>
                <c:pt idx="1">
                  <c:v>13132</c:v>
                </c:pt>
                <c:pt idx="2">
                  <c:v>13187</c:v>
                </c:pt>
                <c:pt idx="3">
                  <c:v>14016</c:v>
                </c:pt>
                <c:pt idx="4">
                  <c:v>14676</c:v>
                </c:pt>
                <c:pt idx="5">
                  <c:v>15452</c:v>
                </c:pt>
                <c:pt idx="6">
                  <c:v>15440</c:v>
                </c:pt>
                <c:pt idx="7">
                  <c:v>15382</c:v>
                </c:pt>
                <c:pt idx="8">
                  <c:v>16451</c:v>
                </c:pt>
                <c:pt idx="9">
                  <c:v>23187</c:v>
                </c:pt>
                <c:pt idx="10">
                  <c:v>25197</c:v>
                </c:pt>
                <c:pt idx="11">
                  <c:v>27189</c:v>
                </c:pt>
                <c:pt idx="12">
                  <c:v>30618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'5'!$D$8:$P$8</c:f>
              <c:numCache>
                <c:formatCode>#,##0</c:formatCode>
                <c:ptCount val="13"/>
                <c:pt idx="0">
                  <c:v>21684.626999999997</c:v>
                </c:pt>
                <c:pt idx="1">
                  <c:v>20022.139000000003</c:v>
                </c:pt>
                <c:pt idx="2">
                  <c:v>18357.591</c:v>
                </c:pt>
                <c:pt idx="3">
                  <c:v>24391.126999999997</c:v>
                </c:pt>
                <c:pt idx="4">
                  <c:v>22921.429</c:v>
                </c:pt>
                <c:pt idx="5">
                  <c:v>19621.036</c:v>
                </c:pt>
                <c:pt idx="6">
                  <c:v>22227.663</c:v>
                </c:pt>
                <c:pt idx="7">
                  <c:v>27075.922999999999</c:v>
                </c:pt>
                <c:pt idx="8">
                  <c:v>23459.723000000002</c:v>
                </c:pt>
                <c:pt idx="9">
                  <c:v>33312.791000000005</c:v>
                </c:pt>
                <c:pt idx="10">
                  <c:v>30559.522000000001</c:v>
                </c:pt>
                <c:pt idx="11">
                  <c:v>45110.146000000001</c:v>
                </c:pt>
                <c:pt idx="12">
                  <c:v>22326.930000000008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85632"/>
        <c:axId val="-131363328"/>
      </c:lineChart>
      <c:catAx>
        <c:axId val="-1313856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6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633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8563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220966792868E-2"/>
          <c:y val="0.88494298401178839"/>
          <c:w val="0.83348722775876927"/>
          <c:h val="8.334535992799174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329045</xdr:colOff>
      <xdr:row>6</xdr:row>
      <xdr:rowOff>34636</xdr:rowOff>
    </xdr:from>
    <xdr:to>
      <xdr:col>0</xdr:col>
      <xdr:colOff>2216727</xdr:colOff>
      <xdr:row>7</xdr:row>
      <xdr:rowOff>59519</xdr:rowOff>
    </xdr:to>
    <xdr:pic>
      <xdr:nvPicPr>
        <xdr:cNvPr id="513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045" y="2164772"/>
          <a:ext cx="1887682" cy="379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34636</xdr:colOff>
      <xdr:row>0</xdr:row>
      <xdr:rowOff>51955</xdr:rowOff>
    </xdr:from>
    <xdr:to>
      <xdr:col>1</xdr:col>
      <xdr:colOff>2493</xdr:colOff>
      <xdr:row>1</xdr:row>
      <xdr:rowOff>7855</xdr:rowOff>
    </xdr:to>
    <xdr:pic>
      <xdr:nvPicPr>
        <xdr:cNvPr id="6" name="Imagem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36" y="51955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8660</xdr:colOff>
      <xdr:row>1</xdr:row>
      <xdr:rowOff>251113</xdr:rowOff>
    </xdr:from>
    <xdr:to>
      <xdr:col>0</xdr:col>
      <xdr:colOff>2371771</xdr:colOff>
      <xdr:row>6</xdr:row>
      <xdr:rowOff>138546</xdr:rowOff>
    </xdr:to>
    <xdr:pic>
      <xdr:nvPicPr>
        <xdr:cNvPr id="5" name="Imagem 4" descr="Veja quais são os tipos de limão e suas características - Diferenç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0" y="606136"/>
          <a:ext cx="2363111" cy="1662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391028</xdr:colOff>
      <xdr:row>13</xdr:row>
      <xdr:rowOff>150396</xdr:rowOff>
    </xdr:from>
    <xdr:to>
      <xdr:col>12</xdr:col>
      <xdr:colOff>812132</xdr:colOff>
      <xdr:row>34</xdr:row>
      <xdr:rowOff>30080</xdr:rowOff>
    </xdr:to>
    <xdr:graphicFrame macro="">
      <xdr:nvGraphicFramePr>
        <xdr:cNvPr id="10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471237</xdr:colOff>
      <xdr:row>10</xdr:row>
      <xdr:rowOff>110290</xdr:rowOff>
    </xdr:from>
    <xdr:to>
      <xdr:col>12</xdr:col>
      <xdr:colOff>691816</xdr:colOff>
      <xdr:row>32</xdr:row>
      <xdr:rowOff>10029</xdr:rowOff>
    </xdr:to>
    <xdr:graphicFrame macro="">
      <xdr:nvGraphicFramePr>
        <xdr:cNvPr id="20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70183</xdr:colOff>
      <xdr:row>5</xdr:row>
      <xdr:rowOff>130342</xdr:rowOff>
    </xdr:from>
    <xdr:to>
      <xdr:col>11</xdr:col>
      <xdr:colOff>751974</xdr:colOff>
      <xdr:row>26</xdr:row>
      <xdr:rowOff>10027</xdr:rowOff>
    </xdr:to>
    <xdr:graphicFrame macro="">
      <xdr:nvGraphicFramePr>
        <xdr:cNvPr id="3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701844</xdr:colOff>
      <xdr:row>19</xdr:row>
      <xdr:rowOff>98757</xdr:rowOff>
    </xdr:from>
    <xdr:to>
      <xdr:col>11</xdr:col>
      <xdr:colOff>170448</xdr:colOff>
      <xdr:row>42</xdr:row>
      <xdr:rowOff>150392</xdr:rowOff>
    </xdr:to>
    <xdr:graphicFrame macro="">
      <xdr:nvGraphicFramePr>
        <xdr:cNvPr id="410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28515625" style="2" customWidth="1"/>
    <col min="2" max="2" width="45.28515625" style="2" customWidth="1"/>
    <col min="3" max="16384" width="9.140625" style="2"/>
  </cols>
  <sheetData>
    <row r="1" spans="1:6" ht="27.95" customHeight="1" x14ac:dyDescent="0.2">
      <c r="B1" s="43" t="s">
        <v>55</v>
      </c>
    </row>
    <row r="2" spans="1:6" ht="27.75" customHeight="1" x14ac:dyDescent="0.2">
      <c r="A2" s="60" t="s">
        <v>75</v>
      </c>
      <c r="B2" s="44" t="s">
        <v>56</v>
      </c>
    </row>
    <row r="3" spans="1:6" ht="27.95" customHeight="1" x14ac:dyDescent="0.2">
      <c r="A3" s="59"/>
      <c r="B3" s="49" t="s">
        <v>0</v>
      </c>
      <c r="C3" s="50"/>
    </row>
    <row r="4" spans="1:6" ht="27.95" customHeight="1" x14ac:dyDescent="0.2">
      <c r="B4" s="49" t="s">
        <v>44</v>
      </c>
      <c r="C4" s="50"/>
    </row>
    <row r="5" spans="1:6" ht="27.95" customHeight="1" x14ac:dyDescent="0.2">
      <c r="B5" s="49" t="s">
        <v>45</v>
      </c>
      <c r="C5" s="50"/>
    </row>
    <row r="6" spans="1:6" ht="27.95" customHeight="1" x14ac:dyDescent="0.2">
      <c r="B6" s="49" t="s">
        <v>1</v>
      </c>
      <c r="C6" s="50"/>
    </row>
    <row r="7" spans="1:6" ht="27.95" customHeight="1" x14ac:dyDescent="0.2">
      <c r="A7" s="54" t="s">
        <v>37</v>
      </c>
      <c r="B7" s="51" t="s">
        <v>61</v>
      </c>
      <c r="C7" s="50"/>
    </row>
    <row r="8" spans="1:6" x14ac:dyDescent="0.2">
      <c r="F8"/>
    </row>
    <row r="15" spans="1:6" x14ac:dyDescent="0.2">
      <c r="B15"/>
    </row>
    <row r="16" spans="1:6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</sheetData>
  <sheetProtection selectLockedCells="1" selectUnlockedCells="1"/>
  <hyperlinks>
    <hyperlink ref="B3" location="1!A1" display="1. Comércio Internacional"/>
    <hyperlink ref="B4" location="2!A1" display="2. Destinos das Saídas UE/PT"/>
    <hyperlink ref="B5" location="3!A1" display="3. Principais Destinos das Saídas"/>
    <hyperlink ref="B6" location="4!A1" display="4. Área e Produção"/>
    <hyperlink ref="B7" location="'5'!A1" display="5. Indicadores de análise do Comércio Internacional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0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1.5703125" style="2" customWidth="1"/>
    <col min="5" max="17" width="12.7109375" style="2" customWidth="1"/>
    <col min="18" max="19" width="12.42578125" style="2" bestFit="1" customWidth="1"/>
    <col min="20" max="16384" width="9.140625" style="2"/>
  </cols>
  <sheetData>
    <row r="1" spans="2:23" ht="24" customHeight="1" x14ac:dyDescent="0.2">
      <c r="B1" s="3" t="s">
        <v>65</v>
      </c>
      <c r="C1" s="3"/>
    </row>
    <row r="2" spans="2:23" ht="24" customHeight="1" x14ac:dyDescent="0.2">
      <c r="B2" s="4" t="s">
        <v>49</v>
      </c>
      <c r="C2" s="4" t="s">
        <v>2</v>
      </c>
      <c r="D2" s="4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>
        <v>2022</v>
      </c>
    </row>
    <row r="3" spans="2:23" ht="15.95" customHeight="1" x14ac:dyDescent="0.2">
      <c r="B3" s="94" t="s">
        <v>57</v>
      </c>
      <c r="C3" s="96" t="s">
        <v>71</v>
      </c>
      <c r="D3" s="67" t="s">
        <v>4</v>
      </c>
      <c r="E3" s="8">
        <v>10469.293</v>
      </c>
      <c r="F3" s="8">
        <v>9395.2919999999995</v>
      </c>
      <c r="G3" s="8">
        <v>8852.7440000000006</v>
      </c>
      <c r="H3" s="8">
        <v>13240.865</v>
      </c>
      <c r="I3" s="8">
        <v>12689.089</v>
      </c>
      <c r="J3" s="8">
        <v>10714.611999999999</v>
      </c>
      <c r="K3" s="8">
        <v>17588.108</v>
      </c>
      <c r="L3" s="8">
        <v>22670.385999999999</v>
      </c>
      <c r="M3" s="8">
        <v>25243.701000000001</v>
      </c>
      <c r="N3" s="8">
        <v>28869.391</v>
      </c>
      <c r="O3" s="8">
        <v>32894.453000000001</v>
      </c>
      <c r="P3" s="8">
        <v>50665.368000000002</v>
      </c>
      <c r="Q3" s="8">
        <v>53099.442000000003</v>
      </c>
    </row>
    <row r="4" spans="2:23" ht="15.95" customHeight="1" x14ac:dyDescent="0.2">
      <c r="B4" s="94"/>
      <c r="C4" s="96"/>
      <c r="D4" s="68" t="s">
        <v>5</v>
      </c>
      <c r="E4" s="8">
        <v>1549.6659999999999</v>
      </c>
      <c r="F4" s="8">
        <v>2505.1529999999998</v>
      </c>
      <c r="G4" s="8">
        <v>3682.1529999999998</v>
      </c>
      <c r="H4" s="8">
        <v>2865.7379999999998</v>
      </c>
      <c r="I4" s="8">
        <v>4443.66</v>
      </c>
      <c r="J4" s="8">
        <v>6545.576</v>
      </c>
      <c r="K4" s="8">
        <v>10800.445</v>
      </c>
      <c r="L4" s="8">
        <v>10976.463</v>
      </c>
      <c r="M4" s="8">
        <v>18234.977999999999</v>
      </c>
      <c r="N4" s="8">
        <v>18743.599999999999</v>
      </c>
      <c r="O4" s="8">
        <v>27531.931</v>
      </c>
      <c r="P4" s="8">
        <v>32744.222000000002</v>
      </c>
      <c r="Q4" s="8">
        <v>61390.512000000002</v>
      </c>
      <c r="V4" s="18"/>
      <c r="W4" s="18"/>
    </row>
    <row r="5" spans="2:23" ht="15.95" customHeight="1" x14ac:dyDescent="0.2">
      <c r="B5" s="94"/>
      <c r="C5" s="96"/>
      <c r="D5" s="69" t="s">
        <v>6</v>
      </c>
      <c r="E5" s="9">
        <f>E4-E3</f>
        <v>-8919.6270000000004</v>
      </c>
      <c r="F5" s="9">
        <f t="shared" ref="F5:L5" si="0">F4-F3</f>
        <v>-6890.1389999999992</v>
      </c>
      <c r="G5" s="9">
        <f t="shared" si="0"/>
        <v>-5170.5910000000003</v>
      </c>
      <c r="H5" s="9">
        <f t="shared" si="0"/>
        <v>-10375.127</v>
      </c>
      <c r="I5" s="9">
        <f t="shared" si="0"/>
        <v>-8245.4290000000001</v>
      </c>
      <c r="J5" s="9">
        <f t="shared" si="0"/>
        <v>-4169.0359999999991</v>
      </c>
      <c r="K5" s="9">
        <f t="shared" si="0"/>
        <v>-6787.6630000000005</v>
      </c>
      <c r="L5" s="9">
        <f t="shared" si="0"/>
        <v>-11693.922999999999</v>
      </c>
      <c r="M5" s="9">
        <f t="shared" ref="M5:N5" si="1">M4-M3</f>
        <v>-7008.7230000000018</v>
      </c>
      <c r="N5" s="9">
        <f t="shared" si="1"/>
        <v>-10125.791000000001</v>
      </c>
      <c r="O5" s="9">
        <f t="shared" ref="O5:P5" si="2">O4-O3</f>
        <v>-5362.5220000000008</v>
      </c>
      <c r="P5" s="9">
        <f t="shared" si="2"/>
        <v>-17921.146000000001</v>
      </c>
      <c r="Q5" s="9">
        <f t="shared" ref="Q5" si="3">Q4-Q3</f>
        <v>8291.07</v>
      </c>
      <c r="V5" s="18"/>
      <c r="W5" s="18"/>
    </row>
    <row r="6" spans="2:23" ht="15.95" customHeight="1" x14ac:dyDescent="0.2">
      <c r="B6" s="94"/>
      <c r="C6" s="96" t="s">
        <v>72</v>
      </c>
      <c r="D6" s="70" t="s">
        <v>4</v>
      </c>
      <c r="E6" s="10">
        <v>8319.9709999999995</v>
      </c>
      <c r="F6" s="10">
        <v>5415.87</v>
      </c>
      <c r="G6" s="10">
        <v>6557.6760000000004</v>
      </c>
      <c r="H6" s="10">
        <v>10356.705</v>
      </c>
      <c r="I6" s="10">
        <v>10857.019</v>
      </c>
      <c r="J6" s="10">
        <v>10938.518</v>
      </c>
      <c r="K6" s="10">
        <v>21885.633999999998</v>
      </c>
      <c r="L6" s="10">
        <v>21858.162</v>
      </c>
      <c r="M6" s="10">
        <v>26056.525000000001</v>
      </c>
      <c r="N6" s="10">
        <v>25762.300999999999</v>
      </c>
      <c r="O6" s="10">
        <v>31402.710999999999</v>
      </c>
      <c r="P6" s="10">
        <v>43088.976000000002</v>
      </c>
      <c r="Q6" s="10">
        <v>49642.703000000001</v>
      </c>
      <c r="V6" s="18"/>
      <c r="W6" s="18"/>
    </row>
    <row r="7" spans="2:23" ht="15.95" customHeight="1" x14ac:dyDescent="0.2">
      <c r="B7" s="94"/>
      <c r="C7" s="96"/>
      <c r="D7" s="68" t="s">
        <v>5</v>
      </c>
      <c r="E7" s="7">
        <v>1383.7950000000001</v>
      </c>
      <c r="F7" s="7">
        <v>1752.1310000000001</v>
      </c>
      <c r="G7" s="7">
        <v>3264.3029999999999</v>
      </c>
      <c r="H7" s="7">
        <v>2812.9969999999998</v>
      </c>
      <c r="I7" s="7">
        <v>4765.085</v>
      </c>
      <c r="J7" s="7">
        <v>7173.8469999999998</v>
      </c>
      <c r="K7" s="7">
        <v>14010.679</v>
      </c>
      <c r="L7" s="7">
        <v>12311.547</v>
      </c>
      <c r="M7" s="7">
        <v>19018.462</v>
      </c>
      <c r="N7" s="7">
        <v>18182.468000000001</v>
      </c>
      <c r="O7" s="7">
        <v>26603.095000000001</v>
      </c>
      <c r="P7" s="7">
        <v>29100.657999999999</v>
      </c>
      <c r="Q7" s="7">
        <v>60326.69</v>
      </c>
      <c r="V7" s="18"/>
      <c r="W7" s="18"/>
    </row>
    <row r="8" spans="2:23" ht="15.95" customHeight="1" x14ac:dyDescent="0.2">
      <c r="B8" s="95"/>
      <c r="C8" s="96"/>
      <c r="D8" s="71" t="s">
        <v>6</v>
      </c>
      <c r="E8" s="11">
        <f>E7-E6</f>
        <v>-6936.1759999999995</v>
      </c>
      <c r="F8" s="11">
        <f t="shared" ref="F8:L8" si="4">F7-F6</f>
        <v>-3663.7389999999996</v>
      </c>
      <c r="G8" s="11">
        <f t="shared" si="4"/>
        <v>-3293.3730000000005</v>
      </c>
      <c r="H8" s="11">
        <f t="shared" si="4"/>
        <v>-7543.7080000000005</v>
      </c>
      <c r="I8" s="11">
        <f t="shared" si="4"/>
        <v>-6091.9340000000002</v>
      </c>
      <c r="J8" s="11">
        <f t="shared" si="4"/>
        <v>-3764.6710000000003</v>
      </c>
      <c r="K8" s="11">
        <f t="shared" si="4"/>
        <v>-7874.9549999999981</v>
      </c>
      <c r="L8" s="11">
        <f t="shared" si="4"/>
        <v>-9546.6149999999998</v>
      </c>
      <c r="M8" s="11">
        <f t="shared" ref="M8:N8" si="5">M7-M6</f>
        <v>-7038.0630000000019</v>
      </c>
      <c r="N8" s="11">
        <f t="shared" si="5"/>
        <v>-7579.8329999999987</v>
      </c>
      <c r="O8" s="11">
        <f t="shared" ref="O8:P8" si="6">O7-O6</f>
        <v>-4799.6159999999982</v>
      </c>
      <c r="P8" s="11">
        <f t="shared" si="6"/>
        <v>-13988.318000000003</v>
      </c>
      <c r="Q8" s="11">
        <f t="shared" ref="Q8" si="7">Q7-Q6</f>
        <v>10683.987000000001</v>
      </c>
      <c r="V8" s="18"/>
      <c r="W8" s="18"/>
    </row>
    <row r="9" spans="2:23" ht="15.95" customHeight="1" x14ac:dyDescent="0.2">
      <c r="B9" s="72"/>
      <c r="C9" s="73"/>
      <c r="D9" s="7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V9" s="18"/>
      <c r="W9" s="18"/>
    </row>
    <row r="10" spans="2:23" ht="15.95" customHeight="1" x14ac:dyDescent="0.2">
      <c r="B10" s="97" t="s">
        <v>34</v>
      </c>
      <c r="C10" s="97"/>
      <c r="D10" s="74" t="s">
        <v>7</v>
      </c>
      <c r="E10" s="14">
        <f>E6/E3</f>
        <v>0.79470227836779428</v>
      </c>
      <c r="F10" s="14">
        <f t="shared" ref="F10:L10" si="8">F6/F3</f>
        <v>0.57644509611835382</v>
      </c>
      <c r="G10" s="14">
        <f t="shared" si="8"/>
        <v>0.74075066442675852</v>
      </c>
      <c r="H10" s="14">
        <f t="shared" si="8"/>
        <v>0.78217737285290656</v>
      </c>
      <c r="I10" s="14">
        <f t="shared" si="8"/>
        <v>0.85561847662980384</v>
      </c>
      <c r="J10" s="14">
        <f t="shared" si="8"/>
        <v>1.0208972569422019</v>
      </c>
      <c r="K10" s="14">
        <f t="shared" si="8"/>
        <v>1.2443427115639725</v>
      </c>
      <c r="L10" s="14">
        <f t="shared" si="8"/>
        <v>0.96417246711194071</v>
      </c>
      <c r="M10" s="14">
        <f t="shared" ref="M10:N10" si="9">M6/M3</f>
        <v>1.0321990820601148</v>
      </c>
      <c r="N10" s="14">
        <f t="shared" si="9"/>
        <v>0.89237424509578323</v>
      </c>
      <c r="O10" s="14">
        <f t="shared" ref="O10:P10" si="10">O6/O3</f>
        <v>0.95465065188954501</v>
      </c>
      <c r="P10" s="14">
        <f t="shared" si="10"/>
        <v>0.8504621144763026</v>
      </c>
      <c r="Q10" s="14">
        <f t="shared" ref="Q10" si="11">Q6/Q3</f>
        <v>0.93490065300497882</v>
      </c>
      <c r="V10" s="18"/>
      <c r="W10" s="18"/>
    </row>
    <row r="11" spans="2:23" ht="15.95" customHeight="1" x14ac:dyDescent="0.2">
      <c r="B11" s="98" t="s">
        <v>8</v>
      </c>
      <c r="C11" s="98"/>
      <c r="D11" s="75" t="s">
        <v>7</v>
      </c>
      <c r="E11" s="15">
        <f>E7/E4</f>
        <v>0.89296338694918787</v>
      </c>
      <c r="F11" s="15">
        <f t="shared" ref="F11:L11" si="12">F7/F4</f>
        <v>0.69941077451157685</v>
      </c>
      <c r="G11" s="15">
        <f t="shared" si="12"/>
        <v>0.88652019620042954</v>
      </c>
      <c r="H11" s="15">
        <f t="shared" si="12"/>
        <v>0.98159601470895108</v>
      </c>
      <c r="I11" s="15">
        <f t="shared" si="12"/>
        <v>1.0723333918436604</v>
      </c>
      <c r="J11" s="15">
        <f t="shared" si="12"/>
        <v>1.0959840661845497</v>
      </c>
      <c r="K11" s="15">
        <f t="shared" si="12"/>
        <v>1.297231641844387</v>
      </c>
      <c r="L11" s="15">
        <f t="shared" si="12"/>
        <v>1.1216315310314444</v>
      </c>
      <c r="M11" s="15">
        <f t="shared" ref="M11:N11" si="13">M7/M4</f>
        <v>1.0429659964492417</v>
      </c>
      <c r="N11" s="15">
        <f t="shared" si="13"/>
        <v>0.97006274141573667</v>
      </c>
      <c r="O11" s="15">
        <f t="shared" ref="O11:P11" si="14">O7/O4</f>
        <v>0.96626331803606513</v>
      </c>
      <c r="P11" s="15">
        <f t="shared" si="14"/>
        <v>0.88872650570228839</v>
      </c>
      <c r="Q11" s="15">
        <f t="shared" ref="Q11" si="15">Q7/Q4</f>
        <v>0.98267123102019416</v>
      </c>
      <c r="V11" s="18"/>
      <c r="W11" s="18"/>
    </row>
    <row r="12" spans="2:23" ht="12.75" customHeight="1" x14ac:dyDescent="0.2">
      <c r="B12" s="52"/>
      <c r="C12" s="52"/>
      <c r="D12" s="16"/>
    </row>
    <row r="13" spans="2:23" ht="12.75" customHeight="1" x14ac:dyDescent="0.2"/>
    <row r="14" spans="2:23" x14ac:dyDescent="0.2">
      <c r="C14" s="17"/>
      <c r="D14" s="17"/>
    </row>
    <row r="15" spans="2:23" x14ac:dyDescent="0.2">
      <c r="C15" s="17"/>
      <c r="D15" s="17"/>
      <c r="P15" s="13" t="s">
        <v>9</v>
      </c>
    </row>
    <row r="16" spans="2:23" x14ac:dyDescent="0.2">
      <c r="C16" s="17"/>
      <c r="D16" s="17"/>
    </row>
    <row r="17" spans="3:19" x14ac:dyDescent="0.2">
      <c r="C17" s="17"/>
      <c r="D17" s="17"/>
    </row>
    <row r="18" spans="3:19" x14ac:dyDescent="0.2">
      <c r="C18" s="17"/>
    </row>
    <row r="21" spans="3:19" x14ac:dyDescent="0.2">
      <c r="F21" s="18"/>
      <c r="G21" s="18"/>
      <c r="I21" s="18"/>
      <c r="J21" s="18"/>
    </row>
    <row r="22" spans="3:19" x14ac:dyDescent="0.2">
      <c r="F22" s="18"/>
      <c r="G22" s="18"/>
      <c r="I22" s="18"/>
      <c r="J22" s="18"/>
      <c r="P22" s="18"/>
      <c r="Q22" s="18"/>
      <c r="R22" s="66"/>
      <c r="S22" s="66"/>
    </row>
    <row r="23" spans="3:19" x14ac:dyDescent="0.2">
      <c r="F23" s="18"/>
      <c r="G23" s="18"/>
      <c r="I23" s="18"/>
      <c r="J23" s="18"/>
      <c r="P23" s="18"/>
      <c r="Q23" s="18"/>
      <c r="R23" s="66"/>
      <c r="S23" s="66"/>
    </row>
    <row r="24" spans="3:19" x14ac:dyDescent="0.2">
      <c r="F24" s="18"/>
      <c r="G24" s="18"/>
      <c r="I24" s="18"/>
      <c r="J24" s="18"/>
      <c r="Q24" s="18"/>
      <c r="R24" s="66"/>
      <c r="S24" s="66"/>
    </row>
    <row r="25" spans="3:19" x14ac:dyDescent="0.2">
      <c r="F25" s="18"/>
      <c r="G25" s="18"/>
      <c r="I25" s="18"/>
      <c r="J25" s="18"/>
      <c r="P25" s="18"/>
      <c r="Q25" s="18"/>
      <c r="R25" s="66"/>
      <c r="S25" s="66"/>
    </row>
    <row r="26" spans="3:19" x14ac:dyDescent="0.2">
      <c r="F26" s="18"/>
      <c r="G26" s="18"/>
      <c r="I26" s="18"/>
      <c r="J26" s="18"/>
      <c r="P26" s="18"/>
      <c r="Q26" s="18"/>
      <c r="R26" s="66"/>
      <c r="S26" s="66"/>
    </row>
    <row r="27" spans="3:19" x14ac:dyDescent="0.2">
      <c r="F27" s="18"/>
      <c r="G27" s="18"/>
      <c r="I27" s="18"/>
      <c r="J27" s="18"/>
      <c r="P27" s="18"/>
      <c r="Q27" s="18"/>
      <c r="R27" s="66"/>
      <c r="S27" s="66"/>
    </row>
    <row r="28" spans="3:19" x14ac:dyDescent="0.2">
      <c r="C28" s="17"/>
      <c r="D28" s="17"/>
      <c r="F28" s="18"/>
      <c r="G28" s="18"/>
      <c r="I28" s="18"/>
      <c r="J28" s="18"/>
      <c r="P28" s="18"/>
      <c r="Q28" s="18"/>
      <c r="R28" s="66"/>
      <c r="S28" s="66"/>
    </row>
    <row r="29" spans="3:19" x14ac:dyDescent="0.2">
      <c r="C29" s="17"/>
      <c r="D29" s="17"/>
      <c r="F29" s="18"/>
      <c r="G29" s="18"/>
      <c r="I29" s="18"/>
      <c r="J29" s="18"/>
      <c r="Q29" s="18"/>
      <c r="R29" s="66"/>
      <c r="S29" s="66"/>
    </row>
    <row r="30" spans="3:19" x14ac:dyDescent="0.2">
      <c r="C30" s="17"/>
      <c r="D30" s="17"/>
      <c r="F30" s="18"/>
      <c r="G30" s="18"/>
      <c r="I30" s="18"/>
      <c r="J30" s="18"/>
      <c r="Q30" s="18"/>
      <c r="R30" s="18"/>
    </row>
    <row r="31" spans="3:19" x14ac:dyDescent="0.2">
      <c r="C31" s="17"/>
      <c r="D31" s="17"/>
      <c r="F31" s="18"/>
      <c r="G31" s="18"/>
      <c r="I31" s="18"/>
      <c r="J31" s="18"/>
    </row>
    <row r="32" spans="3:19" x14ac:dyDescent="0.2">
      <c r="C32" s="17"/>
      <c r="D32" s="17"/>
      <c r="F32" s="18"/>
      <c r="G32" s="18"/>
      <c r="I32" s="18"/>
      <c r="J32" s="18"/>
    </row>
    <row r="33" spans="3:10" x14ac:dyDescent="0.2">
      <c r="F33" s="18"/>
      <c r="G33" s="18"/>
      <c r="I33" s="18"/>
      <c r="J33" s="18"/>
    </row>
    <row r="34" spans="3:10" x14ac:dyDescent="0.2">
      <c r="F34" s="18"/>
      <c r="G34" s="18"/>
      <c r="I34" s="18"/>
      <c r="J34" s="18"/>
    </row>
    <row r="35" spans="3:10" x14ac:dyDescent="0.2">
      <c r="F35" s="18"/>
      <c r="G35" s="18"/>
      <c r="I35" s="18"/>
      <c r="J35" s="18"/>
    </row>
    <row r="36" spans="3:10" x14ac:dyDescent="0.2">
      <c r="F36" s="18"/>
      <c r="G36" s="18"/>
      <c r="I36" s="18"/>
      <c r="J36" s="18"/>
    </row>
    <row r="37" spans="3:10" x14ac:dyDescent="0.2">
      <c r="F37" s="18"/>
      <c r="G37" s="18"/>
      <c r="I37" s="18"/>
      <c r="J37" s="18"/>
    </row>
    <row r="38" spans="3:10" x14ac:dyDescent="0.2">
      <c r="F38" s="18"/>
      <c r="G38" s="18"/>
    </row>
    <row r="39" spans="3:10" x14ac:dyDescent="0.2">
      <c r="F39" s="18"/>
      <c r="G39" s="18"/>
    </row>
    <row r="40" spans="3:10" x14ac:dyDescent="0.2">
      <c r="F40" s="18"/>
      <c r="G40" s="18"/>
    </row>
    <row r="41" spans="3:10" x14ac:dyDescent="0.2">
      <c r="F41" s="18"/>
      <c r="G41" s="18"/>
    </row>
    <row r="42" spans="3:10" x14ac:dyDescent="0.2">
      <c r="C42" s="17"/>
      <c r="D42" s="17"/>
      <c r="F42" s="18"/>
      <c r="G42" s="18"/>
    </row>
    <row r="43" spans="3:10" x14ac:dyDescent="0.2">
      <c r="C43" s="17"/>
      <c r="D43" s="17"/>
      <c r="F43" s="18"/>
      <c r="G43" s="18"/>
    </row>
    <row r="44" spans="3:10" x14ac:dyDescent="0.2">
      <c r="C44" s="17"/>
      <c r="D44" s="17"/>
      <c r="F44" s="18"/>
      <c r="G44" s="18"/>
    </row>
    <row r="45" spans="3:10" x14ac:dyDescent="0.2">
      <c r="C45" s="17"/>
      <c r="D45" s="17"/>
      <c r="F45" s="18"/>
      <c r="G45" s="18"/>
    </row>
    <row r="46" spans="3:10" x14ac:dyDescent="0.2">
      <c r="F46" s="18"/>
      <c r="G46" s="18"/>
    </row>
    <row r="48" spans="3:10" x14ac:dyDescent="0.2">
      <c r="C48" s="17"/>
      <c r="D48" s="17"/>
    </row>
    <row r="50" spans="3:4" x14ac:dyDescent="0.2">
      <c r="C50" s="17"/>
      <c r="D50" s="17"/>
    </row>
  </sheetData>
  <sheetProtection selectLockedCells="1" selectUnlockedCells="1"/>
  <sortState ref="R4:U9">
    <sortCondition ref="S4:S9"/>
  </sortState>
  <mergeCells count="5">
    <mergeCell ref="B3:B8"/>
    <mergeCell ref="C3:C5"/>
    <mergeCell ref="C6:C8"/>
    <mergeCell ref="B10:C10"/>
    <mergeCell ref="B11:C11"/>
  </mergeCells>
  <hyperlinks>
    <hyperlink ref="P15" location="ÍNDICE!A1" display="Voltar ao índice"/>
  </hyperlinks>
  <pageMargins left="0.43307086614173229" right="3.937007874015748E-2" top="0.98425196850393704" bottom="0.98425196850393704" header="0.51181102362204722" footer="0.51181102362204722"/>
  <pageSetup paperSize="9" scale="89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4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23" ht="29.85" customHeight="1" x14ac:dyDescent="0.2">
      <c r="B1" s="3" t="s">
        <v>58</v>
      </c>
      <c r="C1" s="3"/>
    </row>
    <row r="2" spans="2:23" ht="21.75" customHeight="1" x14ac:dyDescent="0.2">
      <c r="B2" s="4" t="s">
        <v>49</v>
      </c>
      <c r="C2" s="1" t="s">
        <v>2</v>
      </c>
      <c r="D2" s="1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>
        <v>2022</v>
      </c>
    </row>
    <row r="3" spans="2:23" ht="18" customHeight="1" x14ac:dyDescent="0.2">
      <c r="B3" s="94" t="s">
        <v>57</v>
      </c>
      <c r="C3" s="99" t="s">
        <v>73</v>
      </c>
      <c r="D3" s="76" t="s">
        <v>50</v>
      </c>
      <c r="E3" s="8">
        <v>1199.251</v>
      </c>
      <c r="F3" s="8">
        <v>2141.4870000000001</v>
      </c>
      <c r="G3" s="8">
        <v>3269.069</v>
      </c>
      <c r="H3" s="8">
        <v>2239.7559999999999</v>
      </c>
      <c r="I3" s="8">
        <v>3628.5970000000002</v>
      </c>
      <c r="J3" s="8">
        <v>5903.4359999999997</v>
      </c>
      <c r="K3" s="8">
        <v>10413.031999999999</v>
      </c>
      <c r="L3" s="8">
        <v>10470.977999999999</v>
      </c>
      <c r="M3" s="8">
        <v>17779.904999999999</v>
      </c>
      <c r="N3" s="8">
        <v>18261.401000000002</v>
      </c>
      <c r="O3" s="8">
        <v>26963.595000000001</v>
      </c>
      <c r="P3" s="8">
        <v>32386.992999999999</v>
      </c>
      <c r="Q3" s="8">
        <v>60922.749000000003</v>
      </c>
    </row>
    <row r="4" spans="2:23" ht="18" customHeight="1" x14ac:dyDescent="0.2">
      <c r="B4" s="94"/>
      <c r="C4" s="99"/>
      <c r="D4" s="76" t="s">
        <v>10</v>
      </c>
      <c r="E4" s="8">
        <v>350.41500000000002</v>
      </c>
      <c r="F4" s="8">
        <v>363.666</v>
      </c>
      <c r="G4" s="8">
        <v>413.084</v>
      </c>
      <c r="H4" s="8">
        <v>625.98199999999997</v>
      </c>
      <c r="I4" s="8">
        <v>815.06299999999999</v>
      </c>
      <c r="J4" s="8">
        <v>642.14</v>
      </c>
      <c r="K4" s="8">
        <v>387.41300000000001</v>
      </c>
      <c r="L4" s="8">
        <v>505.48500000000001</v>
      </c>
      <c r="M4" s="8">
        <v>455.07299999999998</v>
      </c>
      <c r="N4" s="8">
        <v>482.19900000000001</v>
      </c>
      <c r="O4" s="8">
        <v>568.33600000000001</v>
      </c>
      <c r="P4" s="8">
        <v>357.22899999999998</v>
      </c>
      <c r="Q4" s="8">
        <v>467.76299999999998</v>
      </c>
      <c r="V4" s="18"/>
      <c r="W4" s="18"/>
    </row>
    <row r="5" spans="2:23" ht="18" customHeight="1" x14ac:dyDescent="0.2">
      <c r="B5" s="94"/>
      <c r="C5" s="99"/>
      <c r="D5" s="77" t="s">
        <v>11</v>
      </c>
      <c r="E5" s="19">
        <f>SUM(E3:E4)</f>
        <v>1549.6659999999999</v>
      </c>
      <c r="F5" s="19">
        <f t="shared" ref="F5" si="0">SUM(F3:F4)</f>
        <v>2505.1530000000002</v>
      </c>
      <c r="G5" s="19">
        <f t="shared" ref="G5:H5" si="1">SUM(G3:G4)</f>
        <v>3682.1529999999998</v>
      </c>
      <c r="H5" s="19">
        <f t="shared" si="1"/>
        <v>2865.7379999999998</v>
      </c>
      <c r="I5" s="19">
        <f t="shared" ref="I5:J5" si="2">SUM(I3:I4)</f>
        <v>4443.66</v>
      </c>
      <c r="J5" s="19">
        <f t="shared" si="2"/>
        <v>6545.576</v>
      </c>
      <c r="K5" s="19">
        <f t="shared" ref="K5:L5" si="3">SUM(K3:K4)</f>
        <v>10800.445</v>
      </c>
      <c r="L5" s="19">
        <f t="shared" si="3"/>
        <v>10976.463</v>
      </c>
      <c r="M5" s="19">
        <f t="shared" ref="M5:N5" si="4">SUM(M3:M4)</f>
        <v>18234.977999999999</v>
      </c>
      <c r="N5" s="19">
        <f t="shared" si="4"/>
        <v>18743.600000000002</v>
      </c>
      <c r="O5" s="19">
        <f t="shared" ref="O5:P5" si="5">SUM(O3:O4)</f>
        <v>27531.931</v>
      </c>
      <c r="P5" s="19">
        <f t="shared" si="5"/>
        <v>32744.221999999998</v>
      </c>
      <c r="Q5" s="19">
        <f t="shared" ref="Q5" si="6">SUM(Q3:Q4)</f>
        <v>61390.512000000002</v>
      </c>
      <c r="V5" s="18"/>
      <c r="W5" s="18"/>
    </row>
    <row r="6" spans="2:23" ht="18" customHeight="1" x14ac:dyDescent="0.2">
      <c r="B6" s="94"/>
      <c r="C6" s="100" t="s">
        <v>74</v>
      </c>
      <c r="D6" s="78" t="s">
        <v>50</v>
      </c>
      <c r="E6" s="10">
        <v>1058.3779999999999</v>
      </c>
      <c r="F6" s="10">
        <v>1487.4459999999999</v>
      </c>
      <c r="G6" s="10">
        <v>2937.43</v>
      </c>
      <c r="H6" s="10">
        <v>2241.0410000000002</v>
      </c>
      <c r="I6" s="10">
        <v>4019.645</v>
      </c>
      <c r="J6" s="10">
        <v>6607.6009999999997</v>
      </c>
      <c r="K6" s="10">
        <v>13550.155000000001</v>
      </c>
      <c r="L6" s="10">
        <v>11808.666999999999</v>
      </c>
      <c r="M6" s="10">
        <v>18544.571</v>
      </c>
      <c r="N6" s="10">
        <v>17695.914000000001</v>
      </c>
      <c r="O6" s="10">
        <v>26082.684000000001</v>
      </c>
      <c r="P6" s="10">
        <v>28748.969000000001</v>
      </c>
      <c r="Q6" s="10">
        <v>59760.817999999999</v>
      </c>
      <c r="V6" s="18"/>
      <c r="W6" s="18"/>
    </row>
    <row r="7" spans="2:23" ht="18" customHeight="1" x14ac:dyDescent="0.2">
      <c r="B7" s="94"/>
      <c r="C7" s="100"/>
      <c r="D7" s="76" t="s">
        <v>10</v>
      </c>
      <c r="E7" s="8">
        <v>325.41699999999997</v>
      </c>
      <c r="F7" s="8">
        <v>264.685</v>
      </c>
      <c r="G7" s="8">
        <v>326.87299999999999</v>
      </c>
      <c r="H7" s="8">
        <v>571.95600000000002</v>
      </c>
      <c r="I7" s="8">
        <v>745.44</v>
      </c>
      <c r="J7" s="8">
        <v>566.24599999999998</v>
      </c>
      <c r="K7" s="8">
        <v>460.524</v>
      </c>
      <c r="L7" s="8">
        <v>502.88</v>
      </c>
      <c r="M7" s="8">
        <v>473.89100000000002</v>
      </c>
      <c r="N7" s="8">
        <v>486.55399999999997</v>
      </c>
      <c r="O7" s="8">
        <v>520.41099999999994</v>
      </c>
      <c r="P7" s="8">
        <v>351.68900000000002</v>
      </c>
      <c r="Q7" s="8">
        <v>565.87199999999996</v>
      </c>
      <c r="V7" s="18"/>
      <c r="W7" s="18"/>
    </row>
    <row r="8" spans="2:23" ht="18" customHeight="1" x14ac:dyDescent="0.2">
      <c r="B8" s="94"/>
      <c r="C8" s="101"/>
      <c r="D8" s="79" t="s">
        <v>11</v>
      </c>
      <c r="E8" s="65">
        <f>SUM(E6:E7)</f>
        <v>1383.7949999999998</v>
      </c>
      <c r="F8" s="65">
        <f t="shared" ref="F8" si="7">SUM(F6:F7)</f>
        <v>1752.1309999999999</v>
      </c>
      <c r="G8" s="65">
        <f t="shared" ref="G8:H8" si="8">SUM(G6:G7)</f>
        <v>3264.3029999999999</v>
      </c>
      <c r="H8" s="65">
        <f t="shared" si="8"/>
        <v>2812.9970000000003</v>
      </c>
      <c r="I8" s="65">
        <f t="shared" ref="I8:J8" si="9">SUM(I6:I7)</f>
        <v>4765.085</v>
      </c>
      <c r="J8" s="65">
        <f t="shared" si="9"/>
        <v>7173.8469999999998</v>
      </c>
      <c r="K8" s="65">
        <f t="shared" ref="K8:L8" si="10">SUM(K6:K7)</f>
        <v>14010.679</v>
      </c>
      <c r="L8" s="65">
        <f t="shared" si="10"/>
        <v>12311.546999999999</v>
      </c>
      <c r="M8" s="65">
        <f t="shared" ref="M8:N8" si="11">SUM(M6:M7)</f>
        <v>19018.462</v>
      </c>
      <c r="N8" s="65">
        <f t="shared" si="11"/>
        <v>18182.468000000001</v>
      </c>
      <c r="O8" s="65">
        <f t="shared" ref="O8:P8" si="12">SUM(O6:O7)</f>
        <v>26603.095000000001</v>
      </c>
      <c r="P8" s="65">
        <f t="shared" si="12"/>
        <v>29100.657999999999</v>
      </c>
      <c r="Q8" s="65">
        <f t="shared" ref="Q8" si="13">SUM(Q6:Q7)</f>
        <v>60326.69</v>
      </c>
      <c r="V8" s="18"/>
      <c r="W8" s="18"/>
    </row>
    <row r="9" spans="2:23" x14ac:dyDescent="0.2">
      <c r="B9" s="52"/>
      <c r="C9" s="52"/>
      <c r="V9" s="18"/>
      <c r="W9" s="18"/>
    </row>
    <row r="10" spans="2:23" x14ac:dyDescent="0.2">
      <c r="V10" s="18"/>
      <c r="W10" s="18"/>
    </row>
    <row r="11" spans="2:23" x14ac:dyDescent="0.2">
      <c r="V11" s="18"/>
      <c r="W11" s="18"/>
    </row>
    <row r="12" spans="2:23" x14ac:dyDescent="0.2">
      <c r="D12" s="22"/>
      <c r="P12" s="21" t="s">
        <v>9</v>
      </c>
      <c r="V12" s="18"/>
      <c r="W12" s="18"/>
    </row>
    <row r="13" spans="2:23" x14ac:dyDescent="0.2">
      <c r="D13" s="22"/>
      <c r="M13" s="18"/>
      <c r="N13" s="18"/>
      <c r="V13" s="18"/>
      <c r="W13" s="18"/>
    </row>
    <row r="14" spans="2:23" x14ac:dyDescent="0.2">
      <c r="D14" s="22"/>
      <c r="M14" s="18"/>
      <c r="N14" s="18"/>
    </row>
    <row r="15" spans="2:23" x14ac:dyDescent="0.2">
      <c r="D15" s="22"/>
    </row>
    <row r="16" spans="2:23" x14ac:dyDescent="0.2">
      <c r="D16" s="22"/>
      <c r="O16" s="66"/>
      <c r="P16" s="66"/>
    </row>
    <row r="17" spans="4:19" x14ac:dyDescent="0.2">
      <c r="D17" s="22"/>
      <c r="O17" s="66"/>
      <c r="P17" s="66"/>
    </row>
    <row r="18" spans="4:19" x14ac:dyDescent="0.2">
      <c r="D18" s="22"/>
      <c r="H18" s="18"/>
      <c r="I18" s="18"/>
      <c r="P18" s="18"/>
      <c r="Q18" s="18"/>
    </row>
    <row r="19" spans="4:19" x14ac:dyDescent="0.2">
      <c r="D19" s="22"/>
      <c r="H19" s="18"/>
      <c r="I19" s="18"/>
      <c r="P19" s="18"/>
      <c r="Q19" s="18"/>
      <c r="R19" s="18"/>
      <c r="S19" s="18"/>
    </row>
    <row r="20" spans="4:19" x14ac:dyDescent="0.2">
      <c r="D20" s="22"/>
      <c r="H20" s="18"/>
      <c r="I20" s="18"/>
      <c r="J20" s="18"/>
      <c r="P20" s="18"/>
      <c r="Q20" s="18"/>
      <c r="R20" s="18"/>
      <c r="S20" s="18"/>
    </row>
    <row r="21" spans="4:19" x14ac:dyDescent="0.2">
      <c r="D21" s="22"/>
      <c r="H21" s="18"/>
      <c r="I21" s="18"/>
      <c r="J21" s="18"/>
      <c r="Q21" s="18"/>
      <c r="R21" s="18"/>
    </row>
    <row r="22" spans="4:19" x14ac:dyDescent="0.2">
      <c r="H22" s="18"/>
      <c r="I22" s="18"/>
      <c r="J22" s="18"/>
      <c r="Q22" s="18"/>
      <c r="R22" s="18"/>
    </row>
    <row r="23" spans="4:19" x14ac:dyDescent="0.2">
      <c r="D23" s="22"/>
      <c r="H23" s="18"/>
      <c r="I23" s="18"/>
      <c r="J23" s="18"/>
      <c r="Q23" s="18"/>
      <c r="R23" s="18"/>
    </row>
    <row r="24" spans="4:19" x14ac:dyDescent="0.2">
      <c r="D24" s="22"/>
      <c r="H24" s="18"/>
      <c r="I24" s="18"/>
      <c r="J24" s="18"/>
      <c r="Q24" s="18"/>
      <c r="R24" s="18"/>
    </row>
    <row r="25" spans="4:19" x14ac:dyDescent="0.2">
      <c r="D25" s="22"/>
      <c r="H25" s="18"/>
      <c r="I25" s="18"/>
      <c r="J25" s="18"/>
      <c r="Q25" s="18"/>
      <c r="R25" s="18"/>
    </row>
    <row r="26" spans="4:19" x14ac:dyDescent="0.2">
      <c r="D26" s="22"/>
      <c r="H26" s="18"/>
      <c r="I26" s="18"/>
      <c r="J26" s="18"/>
      <c r="Q26" s="18"/>
      <c r="R26" s="18"/>
    </row>
    <row r="27" spans="4:19" x14ac:dyDescent="0.2">
      <c r="D27" s="22"/>
      <c r="H27" s="18"/>
      <c r="I27" s="18"/>
      <c r="J27" s="18"/>
      <c r="Q27" s="18"/>
      <c r="R27" s="18"/>
    </row>
    <row r="28" spans="4:19" x14ac:dyDescent="0.2">
      <c r="D28" s="22"/>
      <c r="H28" s="18"/>
      <c r="I28" s="18"/>
      <c r="J28" s="18"/>
      <c r="Q28" s="18"/>
      <c r="R28" s="18"/>
    </row>
    <row r="29" spans="4:19" x14ac:dyDescent="0.2">
      <c r="D29" s="22"/>
      <c r="H29" s="18"/>
      <c r="I29" s="18"/>
      <c r="J29" s="18"/>
    </row>
    <row r="30" spans="4:19" x14ac:dyDescent="0.2">
      <c r="D30" s="22"/>
      <c r="H30" s="18"/>
      <c r="I30" s="18"/>
      <c r="J30" s="18"/>
    </row>
    <row r="31" spans="4:19" x14ac:dyDescent="0.2">
      <c r="I31" s="18"/>
      <c r="J31" s="18"/>
    </row>
    <row r="32" spans="4:19" x14ac:dyDescent="0.2">
      <c r="I32" s="18"/>
      <c r="J32" s="18"/>
    </row>
    <row r="33" spans="5:17" x14ac:dyDescent="0.2"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5:17" x14ac:dyDescent="0.2"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</sheetData>
  <sheetProtection selectLockedCells="1" selectUnlockedCells="1"/>
  <mergeCells count="3">
    <mergeCell ref="C3:C5"/>
    <mergeCell ref="C6:C8"/>
    <mergeCell ref="B3:B8"/>
  </mergeCells>
  <hyperlinks>
    <hyperlink ref="P12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63" firstPageNumber="0" orientation="landscape" horizontalDpi="300" verticalDpi="300" r:id="rId1"/>
  <headerFooter alignWithMargins="0"/>
  <ignoredErrors>
    <ignoredError sqref="E5:I5 J5:K5 L5:O5 P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7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23.42578125" style="2" customWidth="1"/>
    <col min="3" max="3" width="12.42578125" style="2" customWidth="1"/>
    <col min="4" max="4" width="11.7109375" style="2" customWidth="1"/>
    <col min="5" max="5" width="7.42578125" style="2" customWidth="1"/>
    <col min="6" max="6" width="22.7109375" style="2" customWidth="1"/>
    <col min="7" max="7" width="12.42578125" style="2" customWidth="1"/>
    <col min="8" max="8" width="11.7109375" style="2" customWidth="1"/>
    <col min="9" max="13" width="9.140625" style="2"/>
    <col min="14" max="14" width="12.85546875" style="2" customWidth="1"/>
    <col min="15" max="17" width="9.140625" style="2"/>
    <col min="18" max="19" width="11.85546875" style="2" bestFit="1" customWidth="1"/>
    <col min="20" max="16384" width="9.140625" style="2"/>
  </cols>
  <sheetData>
    <row r="1" spans="2:19" ht="21.95" customHeight="1" x14ac:dyDescent="0.2">
      <c r="B1" s="3" t="s">
        <v>63</v>
      </c>
      <c r="F1" s="23"/>
    </row>
    <row r="2" spans="2:19" ht="21.95" customHeight="1" x14ac:dyDescent="0.2">
      <c r="B2" s="40">
        <v>2021</v>
      </c>
      <c r="F2" s="40">
        <v>2022</v>
      </c>
      <c r="J2" s="33"/>
      <c r="K2" s="33"/>
    </row>
    <row r="3" spans="2:19" ht="30" customHeight="1" x14ac:dyDescent="0.2">
      <c r="B3" s="6"/>
      <c r="C3" s="24" t="s">
        <v>39</v>
      </c>
      <c r="D3" s="24" t="s">
        <v>12</v>
      </c>
      <c r="E3" s="25"/>
      <c r="F3" s="6"/>
      <c r="G3" s="24" t="s">
        <v>39</v>
      </c>
      <c r="H3" s="24" t="s">
        <v>12</v>
      </c>
      <c r="J3" s="33"/>
      <c r="K3" s="33"/>
      <c r="L3" s="33"/>
      <c r="M3" s="33"/>
      <c r="N3" s="33"/>
      <c r="O3" s="33"/>
      <c r="P3" s="33"/>
    </row>
    <row r="4" spans="2:19" ht="15.95" customHeight="1" x14ac:dyDescent="0.2">
      <c r="B4" s="26" t="s">
        <v>13</v>
      </c>
      <c r="C4" s="8">
        <v>28644.454000000002</v>
      </c>
      <c r="D4" s="8">
        <v>25482.405999999999</v>
      </c>
      <c r="F4" s="26" t="s">
        <v>13</v>
      </c>
      <c r="G4" s="8">
        <v>58429.428999999996</v>
      </c>
      <c r="H4" s="8">
        <v>57188.341</v>
      </c>
      <c r="J4" s="33"/>
      <c r="K4" s="33"/>
      <c r="L4" s="33"/>
      <c r="M4" s="33"/>
      <c r="N4" s="33"/>
      <c r="O4" s="33"/>
      <c r="P4" s="33"/>
    </row>
    <row r="5" spans="2:19" ht="15.95" customHeight="1" x14ac:dyDescent="0.2">
      <c r="B5" s="27" t="s">
        <v>15</v>
      </c>
      <c r="C5" s="19">
        <v>3041.748</v>
      </c>
      <c r="D5" s="19">
        <v>2587.3020000000001</v>
      </c>
      <c r="F5" s="27" t="s">
        <v>15</v>
      </c>
      <c r="G5" s="19">
        <v>1683.2809999999999</v>
      </c>
      <c r="H5" s="19">
        <v>1600.662</v>
      </c>
      <c r="J5" s="33"/>
      <c r="K5" s="55"/>
      <c r="L5" s="18"/>
      <c r="O5" s="33"/>
      <c r="P5" s="33"/>
      <c r="Q5" s="18"/>
    </row>
    <row r="6" spans="2:19" ht="15.95" customHeight="1" x14ac:dyDescent="0.2">
      <c r="B6" s="26" t="s">
        <v>42</v>
      </c>
      <c r="C6" s="8">
        <v>317.47699999999998</v>
      </c>
      <c r="D6" s="8">
        <v>330.43599999999998</v>
      </c>
      <c r="F6" s="26" t="s">
        <v>42</v>
      </c>
      <c r="G6" s="8">
        <v>587.601</v>
      </c>
      <c r="H6" s="8">
        <v>741.49099999999999</v>
      </c>
      <c r="J6" s="33"/>
      <c r="K6" s="55"/>
      <c r="L6" s="18"/>
      <c r="O6" s="33"/>
      <c r="P6" s="33"/>
      <c r="Q6" s="18"/>
    </row>
    <row r="7" spans="2:19" ht="15.95" customHeight="1" x14ac:dyDescent="0.2">
      <c r="B7" s="27" t="s">
        <v>16</v>
      </c>
      <c r="C7" s="19">
        <v>257.83</v>
      </c>
      <c r="D7" s="19">
        <v>246.95599999999999</v>
      </c>
      <c r="F7" s="27" t="s">
        <v>16</v>
      </c>
      <c r="G7" s="19">
        <v>353.03100000000001</v>
      </c>
      <c r="H7" s="19">
        <v>410.39400000000001</v>
      </c>
      <c r="K7" s="63"/>
      <c r="L7" s="55"/>
      <c r="M7" s="33"/>
      <c r="N7" s="33"/>
      <c r="O7" s="33"/>
      <c r="P7" s="33"/>
      <c r="Q7" s="18"/>
    </row>
    <row r="8" spans="2:19" ht="15.95" customHeight="1" x14ac:dyDescent="0.2">
      <c r="B8" s="26" t="s">
        <v>17</v>
      </c>
      <c r="C8" s="8">
        <v>110.61499999999999</v>
      </c>
      <c r="D8" s="8">
        <v>124.227</v>
      </c>
      <c r="F8" s="26" t="s">
        <v>17</v>
      </c>
      <c r="G8" s="8">
        <v>155.68700000000001</v>
      </c>
      <c r="H8" s="8">
        <v>185.03399999999999</v>
      </c>
      <c r="J8" s="63"/>
      <c r="K8" s="18"/>
      <c r="L8" s="33"/>
      <c r="M8" s="33"/>
      <c r="N8" s="33"/>
      <c r="O8" s="33"/>
      <c r="P8" s="33"/>
      <c r="Q8" s="18"/>
      <c r="R8" s="66"/>
      <c r="S8" s="66"/>
    </row>
    <row r="9" spans="2:19" ht="15.95" customHeight="1" x14ac:dyDescent="0.2">
      <c r="B9" s="27" t="s">
        <v>67</v>
      </c>
      <c r="C9" s="19">
        <v>68.524000000000001</v>
      </c>
      <c r="D9" s="19">
        <v>73.253</v>
      </c>
      <c r="F9" s="27" t="s">
        <v>67</v>
      </c>
      <c r="G9" s="19">
        <v>97.783000000000001</v>
      </c>
      <c r="H9" s="19">
        <v>104.345</v>
      </c>
      <c r="J9" s="48"/>
      <c r="O9" s="33"/>
      <c r="P9" s="33"/>
      <c r="Q9" s="18"/>
      <c r="R9" s="66"/>
      <c r="S9" s="66"/>
    </row>
    <row r="10" spans="2:19" ht="15.95" customHeight="1" x14ac:dyDescent="0.2">
      <c r="B10" s="26" t="s">
        <v>69</v>
      </c>
      <c r="C10" s="8">
        <v>126.502</v>
      </c>
      <c r="D10" s="8">
        <v>67.84</v>
      </c>
      <c r="F10" s="26" t="s">
        <v>78</v>
      </c>
      <c r="G10" s="8">
        <v>2.9369999999999998</v>
      </c>
      <c r="H10" s="8">
        <v>34.905000000000001</v>
      </c>
      <c r="J10" s="33"/>
      <c r="K10" s="55"/>
      <c r="L10" s="18"/>
      <c r="O10" s="33"/>
      <c r="P10" s="33"/>
      <c r="Q10" s="18"/>
      <c r="R10" s="66"/>
      <c r="S10" s="66"/>
    </row>
    <row r="11" spans="2:19" ht="15.95" customHeight="1" x14ac:dyDescent="0.2">
      <c r="B11" s="27" t="s">
        <v>14</v>
      </c>
      <c r="C11" s="19">
        <v>77.831999999999994</v>
      </c>
      <c r="D11" s="19">
        <v>66.641000000000005</v>
      </c>
      <c r="F11" s="27" t="s">
        <v>79</v>
      </c>
      <c r="G11" s="19">
        <v>20.46</v>
      </c>
      <c r="H11" s="19">
        <v>16.286000000000001</v>
      </c>
      <c r="J11" s="48"/>
      <c r="L11" s="55"/>
      <c r="M11" s="33"/>
      <c r="N11" s="33"/>
      <c r="O11" s="33"/>
      <c r="P11" s="33"/>
      <c r="Q11" s="18"/>
      <c r="R11" s="66"/>
      <c r="S11" s="66"/>
    </row>
    <row r="12" spans="2:19" ht="15.95" customHeight="1" x14ac:dyDescent="0.2">
      <c r="B12" s="26" t="s">
        <v>68</v>
      </c>
      <c r="C12" s="8">
        <v>23.28</v>
      </c>
      <c r="D12" s="8">
        <v>30.831</v>
      </c>
      <c r="F12" s="26" t="s">
        <v>43</v>
      </c>
      <c r="G12" s="8">
        <v>33.378</v>
      </c>
      <c r="H12" s="8">
        <v>15.911</v>
      </c>
      <c r="J12" s="63"/>
      <c r="K12" s="63"/>
      <c r="O12" s="33"/>
      <c r="P12" s="33"/>
      <c r="Q12" s="18"/>
    </row>
    <row r="13" spans="2:19" ht="15.95" customHeight="1" x14ac:dyDescent="0.2">
      <c r="B13" s="27" t="s">
        <v>62</v>
      </c>
      <c r="C13" s="19">
        <v>20.047999999999998</v>
      </c>
      <c r="D13" s="19">
        <v>25.79</v>
      </c>
      <c r="F13" s="27" t="s">
        <v>77</v>
      </c>
      <c r="G13" s="19">
        <v>7.36</v>
      </c>
      <c r="H13" s="19">
        <v>8.4730000000000008</v>
      </c>
      <c r="J13" s="33"/>
      <c r="K13" s="55"/>
      <c r="O13" s="33"/>
      <c r="P13" s="33"/>
      <c r="Q13" s="18"/>
    </row>
    <row r="14" spans="2:19" ht="15.95" customHeight="1" x14ac:dyDescent="0.2">
      <c r="B14" s="26" t="s">
        <v>38</v>
      </c>
      <c r="C14" s="7">
        <f>C15-SUM(C4:C13)</f>
        <v>55.912000000000262</v>
      </c>
      <c r="D14" s="7">
        <f>D15-SUM(D4:D13)</f>
        <v>64.975999999998749</v>
      </c>
      <c r="F14" s="26" t="s">
        <v>38</v>
      </c>
      <c r="G14" s="7">
        <f>G15-SUM(G4:G13)</f>
        <v>19.564999999995052</v>
      </c>
      <c r="H14" s="7">
        <f>H15-SUM(H4:H13)</f>
        <v>20.847999999990861</v>
      </c>
      <c r="J14" s="48"/>
      <c r="K14" s="63"/>
      <c r="L14" s="33"/>
      <c r="M14" s="33"/>
      <c r="N14" s="33"/>
      <c r="O14" s="33"/>
      <c r="P14" s="33"/>
      <c r="Q14" s="18"/>
    </row>
    <row r="15" spans="2:19" ht="15.95" customHeight="1" x14ac:dyDescent="0.2">
      <c r="B15" s="53" t="s">
        <v>11</v>
      </c>
      <c r="C15" s="57">
        <v>32744.222000000002</v>
      </c>
      <c r="D15" s="57">
        <v>29100.657999999996</v>
      </c>
      <c r="F15" s="53" t="s">
        <v>11</v>
      </c>
      <c r="G15" s="57">
        <v>61390.511999999995</v>
      </c>
      <c r="H15" s="57">
        <v>60326.689999999988</v>
      </c>
      <c r="L15" s="55"/>
      <c r="M15" s="33"/>
      <c r="N15" s="33"/>
      <c r="O15" s="33"/>
      <c r="P15" s="33"/>
      <c r="Q15" s="18"/>
    </row>
    <row r="16" spans="2:19" ht="15.95" customHeight="1" x14ac:dyDescent="0.2">
      <c r="J16" s="28"/>
      <c r="K16" s="28"/>
      <c r="O16" s="33"/>
      <c r="P16" s="33"/>
      <c r="Q16" s="18"/>
    </row>
    <row r="17" spans="2:17" ht="20.100000000000001" customHeight="1" x14ac:dyDescent="0.2">
      <c r="H17" s="13"/>
      <c r="J17" s="28"/>
      <c r="K17" s="28"/>
      <c r="L17" s="55"/>
      <c r="M17" s="33"/>
      <c r="N17" s="33"/>
      <c r="O17" s="33"/>
      <c r="P17" s="33"/>
      <c r="Q17" s="18"/>
    </row>
    <row r="18" spans="2:17" ht="21.95" customHeight="1" x14ac:dyDescent="0.2">
      <c r="B18" s="3" t="s">
        <v>64</v>
      </c>
      <c r="F18" s="23"/>
      <c r="J18" s="28"/>
      <c r="K18" s="28"/>
      <c r="O18" s="33"/>
      <c r="P18" s="33"/>
      <c r="Q18" s="18"/>
    </row>
    <row r="19" spans="2:17" ht="21.95" customHeight="1" x14ac:dyDescent="0.2">
      <c r="B19" s="40">
        <v>2021</v>
      </c>
      <c r="F19" s="40">
        <v>2022</v>
      </c>
      <c r="J19" s="31"/>
      <c r="K19" s="28"/>
      <c r="L19" s="33"/>
      <c r="M19" s="33"/>
      <c r="N19" s="33"/>
      <c r="O19" s="33"/>
      <c r="P19" s="33"/>
      <c r="Q19" s="18"/>
    </row>
    <row r="20" spans="2:17" ht="30" customHeight="1" x14ac:dyDescent="0.2">
      <c r="B20" s="6"/>
      <c r="C20" s="24" t="s">
        <v>39</v>
      </c>
      <c r="D20" s="24" t="s">
        <v>12</v>
      </c>
      <c r="E20" s="25"/>
      <c r="F20" s="6"/>
      <c r="G20" s="24" t="s">
        <v>39</v>
      </c>
      <c r="H20" s="24" t="s">
        <v>12</v>
      </c>
      <c r="K20" s="55"/>
      <c r="L20" s="28"/>
      <c r="O20" s="33"/>
      <c r="P20" s="33"/>
      <c r="Q20" s="18"/>
    </row>
    <row r="21" spans="2:17" ht="15.95" customHeight="1" x14ac:dyDescent="0.2">
      <c r="B21" s="26" t="s">
        <v>46</v>
      </c>
      <c r="C21" s="8">
        <v>27985.09</v>
      </c>
      <c r="D21" s="8">
        <v>23942.467000000001</v>
      </c>
      <c r="F21" s="26" t="s">
        <v>46</v>
      </c>
      <c r="G21" s="8">
        <v>39278.169000000002</v>
      </c>
      <c r="H21" s="8">
        <v>36826.582999999999</v>
      </c>
      <c r="I21"/>
      <c r="J21" s="63"/>
      <c r="K21" s="18"/>
      <c r="L21" s="28"/>
      <c r="O21" s="33"/>
      <c r="P21" s="33"/>
      <c r="Q21" s="18"/>
    </row>
    <row r="22" spans="2:17" ht="15.95" customHeight="1" x14ac:dyDescent="0.2">
      <c r="B22" s="27" t="s">
        <v>47</v>
      </c>
      <c r="C22" s="19">
        <v>9002.8940000000002</v>
      </c>
      <c r="D22" s="19">
        <v>8659.9500000000007</v>
      </c>
      <c r="F22" s="27" t="s">
        <v>47</v>
      </c>
      <c r="G22" s="19">
        <v>5356.1360000000004</v>
      </c>
      <c r="H22" s="19">
        <v>5626.7690000000002</v>
      </c>
      <c r="I22"/>
      <c r="J22" s="33"/>
      <c r="K22" s="18"/>
      <c r="L22" s="55"/>
      <c r="M22" s="33"/>
      <c r="N22" s="33"/>
      <c r="O22" s="33"/>
      <c r="P22" s="33"/>
      <c r="Q22" s="18"/>
    </row>
    <row r="23" spans="2:17" ht="15.95" customHeight="1" x14ac:dyDescent="0.2">
      <c r="B23" s="26" t="s">
        <v>13</v>
      </c>
      <c r="C23" s="8">
        <v>11459.924999999999</v>
      </c>
      <c r="D23" s="8">
        <v>8129.0820000000003</v>
      </c>
      <c r="F23" s="26" t="s">
        <v>13</v>
      </c>
      <c r="G23" s="8">
        <v>7068.1610000000001</v>
      </c>
      <c r="H23" s="8">
        <v>5538.34</v>
      </c>
      <c r="I23"/>
      <c r="J23" s="33"/>
      <c r="K23" s="55"/>
      <c r="L23" s="33"/>
      <c r="M23" s="33"/>
      <c r="N23" s="33"/>
      <c r="O23" s="33"/>
      <c r="P23" s="33"/>
      <c r="Q23" s="18"/>
    </row>
    <row r="24" spans="2:17" ht="15.95" customHeight="1" x14ac:dyDescent="0.2">
      <c r="B24" s="27" t="s">
        <v>17</v>
      </c>
      <c r="C24" s="19">
        <v>700.81899999999996</v>
      </c>
      <c r="D24" s="19">
        <v>959.85699999999997</v>
      </c>
      <c r="F24" s="27" t="s">
        <v>17</v>
      </c>
      <c r="G24" s="19">
        <v>416.07499999999999</v>
      </c>
      <c r="H24" s="19">
        <v>708.31899999999996</v>
      </c>
      <c r="I24"/>
      <c r="J24" s="63"/>
      <c r="O24" s="33"/>
      <c r="P24" s="33"/>
      <c r="Q24" s="18"/>
    </row>
    <row r="25" spans="2:17" ht="15.95" customHeight="1" x14ac:dyDescent="0.2">
      <c r="B25" s="26" t="s">
        <v>48</v>
      </c>
      <c r="C25" s="8">
        <v>914.66700000000003</v>
      </c>
      <c r="D25" s="8">
        <v>814.16899999999998</v>
      </c>
      <c r="F25" s="26" t="s">
        <v>14</v>
      </c>
      <c r="G25" s="8">
        <v>518.61800000000005</v>
      </c>
      <c r="H25" s="8">
        <v>457.19200000000001</v>
      </c>
      <c r="I25"/>
      <c r="Q25" s="18"/>
    </row>
    <row r="26" spans="2:17" ht="15.95" customHeight="1" x14ac:dyDescent="0.2">
      <c r="B26" s="27" t="s">
        <v>14</v>
      </c>
      <c r="C26" s="19">
        <v>460.63799999999998</v>
      </c>
      <c r="D26" s="19">
        <v>454.77100000000002</v>
      </c>
      <c r="F26" s="27" t="s">
        <v>48</v>
      </c>
      <c r="G26" s="19">
        <v>423.56299999999999</v>
      </c>
      <c r="H26" s="19">
        <v>403.072</v>
      </c>
      <c r="I26"/>
      <c r="L26" s="33"/>
      <c r="M26" s="33"/>
      <c r="N26" s="33"/>
      <c r="Q26" s="18"/>
    </row>
    <row r="27" spans="2:17" ht="15.95" customHeight="1" x14ac:dyDescent="0.2">
      <c r="B27" s="26" t="s">
        <v>15</v>
      </c>
      <c r="C27" s="8">
        <v>10.513999999999999</v>
      </c>
      <c r="D27" s="8">
        <v>68.915000000000006</v>
      </c>
      <c r="F27" s="26" t="s">
        <v>15</v>
      </c>
      <c r="G27" s="8">
        <v>10.565</v>
      </c>
      <c r="H27" s="8">
        <v>69.454999999999998</v>
      </c>
      <c r="I27"/>
      <c r="J27" s="33"/>
      <c r="K27" s="55"/>
      <c r="O27" s="33"/>
      <c r="P27" s="33"/>
      <c r="Q27" s="18"/>
    </row>
    <row r="28" spans="2:17" ht="15.95" customHeight="1" x14ac:dyDescent="0.2">
      <c r="B28" s="27" t="s">
        <v>70</v>
      </c>
      <c r="C28" s="19">
        <v>89.4</v>
      </c>
      <c r="D28" s="19">
        <v>41.642000000000003</v>
      </c>
      <c r="F28" s="27" t="s">
        <v>76</v>
      </c>
      <c r="G28" s="19">
        <v>28.155000000000001</v>
      </c>
      <c r="H28" s="19">
        <v>12.973000000000001</v>
      </c>
      <c r="I28"/>
      <c r="J28" s="33"/>
      <c r="K28" s="55"/>
      <c r="L28" s="28"/>
      <c r="O28" s="33"/>
      <c r="P28" s="33"/>
    </row>
    <row r="29" spans="2:17" ht="15.95" customHeight="1" x14ac:dyDescent="0.2">
      <c r="B29" s="26" t="s">
        <v>38</v>
      </c>
      <c r="C29" s="7">
        <f>C30-SUM(C21:C28)</f>
        <v>41.421000000002095</v>
      </c>
      <c r="D29" s="7">
        <f>D30-SUM(D21:D28)</f>
        <v>18.122999999999593</v>
      </c>
      <c r="F29" s="26"/>
      <c r="G29" s="7"/>
      <c r="H29" s="7"/>
      <c r="I29"/>
      <c r="J29" s="33"/>
      <c r="K29" s="55"/>
      <c r="O29" s="33"/>
      <c r="P29" s="33"/>
      <c r="Q29" s="18"/>
    </row>
    <row r="30" spans="2:17" ht="15.95" customHeight="1" x14ac:dyDescent="0.2">
      <c r="B30" s="53" t="s">
        <v>11</v>
      </c>
      <c r="C30" s="57">
        <v>50665.368000000009</v>
      </c>
      <c r="D30" s="57">
        <v>43088.976000000002</v>
      </c>
      <c r="F30" s="53" t="s">
        <v>11</v>
      </c>
      <c r="G30" s="57">
        <v>53099.442000000003</v>
      </c>
      <c r="H30" s="57">
        <v>49642.703000000001</v>
      </c>
      <c r="I30"/>
      <c r="O30" s="33"/>
      <c r="P30" s="33"/>
      <c r="Q30" s="18"/>
    </row>
    <row r="31" spans="2:17" ht="15.95" customHeight="1" x14ac:dyDescent="0.2">
      <c r="I31"/>
      <c r="O31" s="33"/>
      <c r="P31" s="33"/>
      <c r="Q31" s="18"/>
    </row>
    <row r="32" spans="2:17" ht="15.95" customHeight="1" x14ac:dyDescent="0.2">
      <c r="H32" s="13" t="s">
        <v>9</v>
      </c>
      <c r="I32" s="29"/>
      <c r="J32" s="48"/>
      <c r="O32" s="33"/>
      <c r="P32" s="33"/>
      <c r="Q32" s="18"/>
    </row>
    <row r="33" spans="2:17" ht="15.95" customHeight="1" x14ac:dyDescent="0.2">
      <c r="B33"/>
      <c r="C33"/>
      <c r="D33"/>
      <c r="E33"/>
      <c r="F33"/>
      <c r="G33" s="31"/>
      <c r="H33" s="31"/>
      <c r="I33"/>
      <c r="J33" s="48"/>
      <c r="L33" s="18"/>
      <c r="O33" s="33"/>
      <c r="P33" s="33"/>
      <c r="Q33" s="18"/>
    </row>
    <row r="34" spans="2:17" ht="20.100000000000001" customHeight="1" x14ac:dyDescent="0.2">
      <c r="B34"/>
      <c r="C34"/>
      <c r="D34"/>
      <c r="E34"/>
      <c r="F34"/>
      <c r="G34" s="31"/>
      <c r="H34" s="31"/>
      <c r="I34"/>
      <c r="K34" s="55"/>
      <c r="O34" s="33"/>
      <c r="P34" s="33"/>
      <c r="Q34" s="18"/>
    </row>
    <row r="35" spans="2:17" x14ac:dyDescent="0.2">
      <c r="B35"/>
      <c r="C35"/>
      <c r="D35"/>
      <c r="E35"/>
      <c r="F35"/>
      <c r="G35" s="31"/>
      <c r="H35" s="31"/>
      <c r="I35"/>
      <c r="K35" s="48"/>
      <c r="O35" s="33"/>
      <c r="P35" s="33"/>
      <c r="Q35" s="18"/>
    </row>
    <row r="36" spans="2:17" x14ac:dyDescent="0.2">
      <c r="B36"/>
      <c r="C36"/>
      <c r="D36"/>
      <c r="E36"/>
      <c r="F36"/>
      <c r="G36" s="31"/>
      <c r="H36" s="31"/>
      <c r="I36"/>
      <c r="J36" s="48"/>
      <c r="O36" s="33"/>
      <c r="P36" s="33"/>
      <c r="Q36" s="18"/>
    </row>
    <row r="37" spans="2:17" x14ac:dyDescent="0.2">
      <c r="B37"/>
      <c r="C37"/>
      <c r="D37"/>
      <c r="E37"/>
      <c r="F37"/>
      <c r="G37" s="31"/>
      <c r="H37" s="31"/>
      <c r="I37"/>
      <c r="J37" s="48"/>
      <c r="O37" s="33"/>
      <c r="P37" s="33"/>
      <c r="Q37" s="18"/>
    </row>
    <row r="38" spans="2:17" x14ac:dyDescent="0.2">
      <c r="B38"/>
      <c r="C38"/>
      <c r="D38"/>
      <c r="E38"/>
      <c r="F38"/>
      <c r="G38" s="31"/>
      <c r="H38" s="31"/>
      <c r="J38" s="48"/>
      <c r="L38" s="28"/>
      <c r="O38" s="33"/>
      <c r="P38" s="33"/>
      <c r="Q38" s="18"/>
    </row>
    <row r="39" spans="2:17" x14ac:dyDescent="0.2">
      <c r="B39"/>
      <c r="C39"/>
      <c r="D39"/>
      <c r="E39"/>
      <c r="F39"/>
      <c r="G39" s="31"/>
      <c r="H39" s="31"/>
      <c r="J39" s="48"/>
      <c r="L39" s="28"/>
      <c r="O39" s="33"/>
      <c r="P39" s="33"/>
      <c r="Q39" s="18"/>
    </row>
    <row r="40" spans="2:17" x14ac:dyDescent="0.2">
      <c r="B40"/>
      <c r="C40"/>
      <c r="D40"/>
      <c r="E40"/>
      <c r="F40"/>
      <c r="G40" s="31"/>
      <c r="H40" s="31"/>
      <c r="J40" s="48"/>
      <c r="K40" s="48"/>
      <c r="L40" s="33"/>
      <c r="M40" s="33"/>
      <c r="N40" s="33"/>
      <c r="O40" s="33"/>
      <c r="P40" s="33"/>
      <c r="Q40" s="18"/>
    </row>
    <row r="41" spans="2:17" x14ac:dyDescent="0.2">
      <c r="B41"/>
      <c r="C41"/>
      <c r="D41"/>
      <c r="E41"/>
      <c r="F41"/>
      <c r="G41" s="31"/>
      <c r="H41" s="31"/>
      <c r="J41" s="56"/>
      <c r="K41" s="48"/>
      <c r="O41" s="33"/>
      <c r="P41" s="33"/>
      <c r="Q41" s="18"/>
    </row>
    <row r="42" spans="2:17" x14ac:dyDescent="0.2">
      <c r="B42"/>
      <c r="C42"/>
      <c r="D42"/>
      <c r="E42"/>
      <c r="F42"/>
      <c r="G42" s="31"/>
      <c r="H42" s="31"/>
      <c r="J42" s="48"/>
      <c r="K42" s="48"/>
      <c r="O42" s="33"/>
      <c r="P42" s="33"/>
      <c r="Q42" s="18"/>
    </row>
    <row r="43" spans="2:17" x14ac:dyDescent="0.2">
      <c r="B43"/>
      <c r="C43"/>
      <c r="D43"/>
      <c r="E43"/>
      <c r="F43"/>
      <c r="G43" s="31"/>
      <c r="H43" s="31"/>
      <c r="J43" s="48"/>
      <c r="K43" s="48"/>
      <c r="O43" s="33"/>
      <c r="P43" s="33"/>
      <c r="Q43" s="18"/>
    </row>
    <row r="44" spans="2:17" x14ac:dyDescent="0.2">
      <c r="B44"/>
      <c r="C44"/>
      <c r="D44"/>
      <c r="E44"/>
      <c r="F44"/>
      <c r="G44" s="31"/>
      <c r="H44" s="31"/>
      <c r="J44" s="48"/>
      <c r="O44" s="33"/>
      <c r="P44" s="33"/>
      <c r="Q44" s="18"/>
    </row>
    <row r="45" spans="2:17" x14ac:dyDescent="0.2">
      <c r="B45"/>
      <c r="C45"/>
      <c r="D45"/>
      <c r="E45"/>
      <c r="F45"/>
      <c r="G45" s="31"/>
      <c r="H45" s="31"/>
      <c r="K45" s="48"/>
      <c r="O45" s="33"/>
      <c r="P45" s="33"/>
      <c r="Q45" s="18"/>
    </row>
    <row r="46" spans="2:17" x14ac:dyDescent="0.2">
      <c r="B46"/>
      <c r="C46"/>
      <c r="D46"/>
      <c r="E46"/>
      <c r="F46"/>
      <c r="G46" s="31"/>
      <c r="H46" s="31"/>
      <c r="K46" s="48"/>
      <c r="L46" s="28"/>
      <c r="O46" s="33"/>
      <c r="P46" s="33"/>
      <c r="Q46" s="18"/>
    </row>
    <row r="47" spans="2:17" x14ac:dyDescent="0.2">
      <c r="B47"/>
      <c r="C47"/>
      <c r="D47"/>
      <c r="E47"/>
      <c r="F47"/>
      <c r="G47" s="31"/>
      <c r="H47" s="31"/>
      <c r="K47" s="48"/>
      <c r="O47" s="33"/>
      <c r="P47" s="33"/>
      <c r="Q47" s="18"/>
    </row>
    <row r="48" spans="2:17" x14ac:dyDescent="0.2">
      <c r="B48"/>
      <c r="C48"/>
      <c r="D48"/>
      <c r="E48"/>
      <c r="F48"/>
      <c r="G48" s="31"/>
      <c r="H48" s="31"/>
      <c r="O48" s="33"/>
      <c r="P48" s="33"/>
      <c r="Q48" s="18"/>
    </row>
    <row r="49" spans="2:17" x14ac:dyDescent="0.2">
      <c r="B49"/>
      <c r="C49"/>
      <c r="D49"/>
      <c r="E49"/>
      <c r="F49"/>
      <c r="G49" s="31"/>
      <c r="H49" s="31"/>
      <c r="L49" s="28"/>
      <c r="O49" s="33"/>
      <c r="P49" s="33"/>
      <c r="Q49" s="18"/>
    </row>
    <row r="50" spans="2:17" x14ac:dyDescent="0.2">
      <c r="B50"/>
      <c r="C50"/>
      <c r="D50"/>
      <c r="E50"/>
      <c r="F50"/>
      <c r="G50" s="31"/>
      <c r="H50" s="31"/>
      <c r="L50" s="28"/>
      <c r="P50" s="18"/>
      <c r="Q50" s="18"/>
    </row>
    <row r="51" spans="2:17" x14ac:dyDescent="0.2">
      <c r="B51"/>
      <c r="C51"/>
      <c r="D51"/>
      <c r="E51"/>
      <c r="F51"/>
      <c r="G51" s="31"/>
      <c r="H51" s="31"/>
      <c r="P51" s="18"/>
      <c r="Q51" s="18"/>
    </row>
    <row r="52" spans="2:17" x14ac:dyDescent="0.2">
      <c r="B52"/>
      <c r="C52"/>
      <c r="D52"/>
      <c r="E52"/>
      <c r="F52"/>
      <c r="G52" s="31"/>
      <c r="H52" s="31"/>
      <c r="I52" s="18"/>
      <c r="Q52" s="18"/>
    </row>
    <row r="53" spans="2:17" x14ac:dyDescent="0.2">
      <c r="B53"/>
      <c r="C53"/>
      <c r="D53"/>
      <c r="E53"/>
      <c r="F53"/>
      <c r="G53" s="31"/>
      <c r="H53" s="31"/>
      <c r="P53" s="18"/>
      <c r="Q53" s="18"/>
    </row>
    <row r="54" spans="2:17" x14ac:dyDescent="0.2">
      <c r="B54"/>
      <c r="C54"/>
      <c r="D54"/>
      <c r="E54"/>
      <c r="F54"/>
      <c r="G54" s="31"/>
      <c r="H54" s="31"/>
      <c r="P54" s="18"/>
      <c r="Q54" s="18"/>
    </row>
    <row r="55" spans="2:17" x14ac:dyDescent="0.2">
      <c r="B55"/>
      <c r="C55"/>
      <c r="D55"/>
      <c r="E55"/>
      <c r="F55"/>
      <c r="G55" s="31"/>
      <c r="H55" s="31"/>
      <c r="P55" s="18"/>
      <c r="Q55" s="18"/>
    </row>
    <row r="56" spans="2:17" x14ac:dyDescent="0.2">
      <c r="B56"/>
      <c r="C56"/>
      <c r="D56"/>
      <c r="E56"/>
      <c r="F56"/>
      <c r="G56" s="31"/>
      <c r="H56" s="31"/>
      <c r="P56" s="18"/>
      <c r="Q56" s="18"/>
    </row>
    <row r="57" spans="2:17" x14ac:dyDescent="0.2">
      <c r="B57"/>
      <c r="C57"/>
      <c r="D57"/>
      <c r="E57"/>
      <c r="F57"/>
      <c r="G57" s="31"/>
      <c r="H57" s="31"/>
      <c r="P57" s="18"/>
      <c r="Q57" s="18"/>
    </row>
    <row r="58" spans="2:17" x14ac:dyDescent="0.2">
      <c r="B58"/>
      <c r="C58"/>
      <c r="D58"/>
      <c r="E58"/>
      <c r="F58"/>
      <c r="G58" s="31"/>
      <c r="H58" s="31"/>
      <c r="P58" s="18"/>
      <c r="Q58" s="18"/>
    </row>
    <row r="59" spans="2:17" x14ac:dyDescent="0.2">
      <c r="B59"/>
      <c r="C59"/>
      <c r="D59"/>
      <c r="E59"/>
      <c r="F59"/>
      <c r="G59" s="31"/>
      <c r="H59" s="31"/>
      <c r="P59" s="18"/>
      <c r="Q59" s="18"/>
    </row>
    <row r="60" spans="2:17" x14ac:dyDescent="0.2">
      <c r="B60"/>
      <c r="C60"/>
      <c r="D60"/>
      <c r="E60"/>
      <c r="F60"/>
      <c r="G60" s="31"/>
      <c r="H60" s="31"/>
      <c r="P60" s="18"/>
      <c r="Q60" s="18"/>
    </row>
    <row r="61" spans="2:17" x14ac:dyDescent="0.2">
      <c r="B61"/>
      <c r="C61"/>
      <c r="D61"/>
      <c r="E61"/>
      <c r="F61"/>
      <c r="G61" s="31"/>
      <c r="H61" s="31"/>
      <c r="P61" s="18"/>
      <c r="Q61" s="18"/>
    </row>
    <row r="62" spans="2:17" x14ac:dyDescent="0.2">
      <c r="B62"/>
      <c r="C62"/>
      <c r="D62"/>
      <c r="E62"/>
      <c r="F62"/>
      <c r="G62" s="31"/>
      <c r="H62" s="31"/>
    </row>
    <row r="63" spans="2:17" x14ac:dyDescent="0.2">
      <c r="B63"/>
      <c r="C63"/>
      <c r="D63"/>
      <c r="E63"/>
      <c r="F63"/>
      <c r="G63" s="31"/>
      <c r="H63" s="31"/>
    </row>
    <row r="64" spans="2:17" x14ac:dyDescent="0.2">
      <c r="B64"/>
      <c r="C64"/>
      <c r="D64"/>
      <c r="E64"/>
      <c r="F64"/>
      <c r="G64" s="31"/>
      <c r="H64" s="31"/>
    </row>
    <row r="65" spans="2:8" x14ac:dyDescent="0.2">
      <c r="B65"/>
      <c r="C65"/>
      <c r="D65"/>
      <c r="E65"/>
      <c r="F65"/>
      <c r="G65" s="31"/>
      <c r="H65" s="31"/>
    </row>
    <row r="66" spans="2:8" x14ac:dyDescent="0.2">
      <c r="B66"/>
      <c r="C66"/>
      <c r="D66"/>
      <c r="E66"/>
      <c r="F66"/>
      <c r="G66" s="31"/>
      <c r="H66" s="31"/>
    </row>
    <row r="67" spans="2:8" x14ac:dyDescent="0.2">
      <c r="B67"/>
      <c r="C67"/>
      <c r="D67"/>
      <c r="E67"/>
      <c r="F67"/>
      <c r="G67" s="31"/>
      <c r="H67" s="31"/>
    </row>
    <row r="68" spans="2:8" x14ac:dyDescent="0.2">
      <c r="B68"/>
      <c r="C68"/>
      <c r="D68"/>
      <c r="E68"/>
      <c r="F68"/>
      <c r="G68" s="31"/>
      <c r="H68" s="31"/>
    </row>
    <row r="69" spans="2:8" x14ac:dyDescent="0.2">
      <c r="B69"/>
      <c r="C69"/>
      <c r="D69"/>
      <c r="E69"/>
      <c r="F69"/>
      <c r="G69" s="31"/>
      <c r="H69" s="31"/>
    </row>
    <row r="70" spans="2:8" x14ac:dyDescent="0.2">
      <c r="B70"/>
      <c r="C70"/>
      <c r="D70"/>
      <c r="E70"/>
      <c r="F70"/>
      <c r="G70" s="31"/>
      <c r="H70" s="31"/>
    </row>
    <row r="71" spans="2:8" x14ac:dyDescent="0.2">
      <c r="B71"/>
      <c r="C71"/>
      <c r="D71"/>
      <c r="E71"/>
      <c r="F71"/>
      <c r="G71" s="31"/>
      <c r="H71" s="31"/>
    </row>
    <row r="72" spans="2:8" x14ac:dyDescent="0.2">
      <c r="B72"/>
      <c r="C72"/>
      <c r="D72"/>
      <c r="E72"/>
      <c r="F72"/>
      <c r="G72" s="31"/>
      <c r="H72" s="31"/>
    </row>
    <row r="73" spans="2:8" x14ac:dyDescent="0.2">
      <c r="B73"/>
      <c r="C73"/>
      <c r="D73"/>
      <c r="E73"/>
      <c r="F73"/>
      <c r="G73" s="31"/>
      <c r="H73" s="31"/>
    </row>
    <row r="74" spans="2:8" x14ac:dyDescent="0.2">
      <c r="B74"/>
      <c r="C74"/>
      <c r="D74"/>
      <c r="E74"/>
      <c r="F74"/>
      <c r="G74" s="31"/>
      <c r="H74" s="31"/>
    </row>
    <row r="75" spans="2:8" x14ac:dyDescent="0.2">
      <c r="B75"/>
      <c r="C75"/>
      <c r="D75"/>
      <c r="E75"/>
      <c r="F75"/>
      <c r="G75" s="31"/>
      <c r="H75" s="31"/>
    </row>
    <row r="76" spans="2:8" x14ac:dyDescent="0.2">
      <c r="B76"/>
      <c r="C76"/>
      <c r="D76"/>
      <c r="E76"/>
      <c r="F76"/>
      <c r="G76" s="31"/>
      <c r="H76" s="31"/>
    </row>
    <row r="77" spans="2:8" x14ac:dyDescent="0.2">
      <c r="B77"/>
      <c r="C77"/>
      <c r="D77"/>
      <c r="E77"/>
      <c r="F77"/>
      <c r="G77" s="31"/>
      <c r="H77" s="31"/>
    </row>
    <row r="78" spans="2:8" x14ac:dyDescent="0.2">
      <c r="B78"/>
      <c r="C78"/>
      <c r="D78"/>
      <c r="E78"/>
      <c r="F78"/>
      <c r="G78" s="31"/>
      <c r="H78" s="31"/>
    </row>
    <row r="79" spans="2:8" x14ac:dyDescent="0.2">
      <c r="B79"/>
      <c r="C79"/>
      <c r="D79"/>
      <c r="E79"/>
      <c r="F79"/>
      <c r="G79" s="31"/>
      <c r="H79" s="31"/>
    </row>
    <row r="80" spans="2:8" x14ac:dyDescent="0.2">
      <c r="B80"/>
      <c r="C80"/>
      <c r="D80"/>
      <c r="E80"/>
      <c r="F80"/>
      <c r="G80" s="31"/>
      <c r="H80" s="31"/>
    </row>
    <row r="81" spans="2:8" x14ac:dyDescent="0.2">
      <c r="B81"/>
      <c r="C81"/>
      <c r="D81"/>
      <c r="E81"/>
      <c r="F81"/>
      <c r="G81"/>
      <c r="H81"/>
    </row>
    <row r="82" spans="2:8" x14ac:dyDescent="0.2">
      <c r="B82"/>
      <c r="C82"/>
      <c r="D82"/>
      <c r="E82"/>
      <c r="F82"/>
      <c r="G82"/>
      <c r="H82"/>
    </row>
    <row r="83" spans="2:8" x14ac:dyDescent="0.2">
      <c r="B83"/>
      <c r="C83"/>
      <c r="D83"/>
      <c r="E83"/>
      <c r="F83"/>
      <c r="G83"/>
      <c r="H83"/>
    </row>
    <row r="84" spans="2:8" x14ac:dyDescent="0.2">
      <c r="B84"/>
      <c r="C84"/>
      <c r="D84"/>
      <c r="E84"/>
      <c r="F84"/>
      <c r="G84"/>
      <c r="H84"/>
    </row>
    <row r="85" spans="2:8" x14ac:dyDescent="0.2">
      <c r="B85"/>
      <c r="C85"/>
      <c r="D85"/>
      <c r="E85"/>
      <c r="F85"/>
      <c r="G85"/>
      <c r="H85"/>
    </row>
    <row r="86" spans="2:8" x14ac:dyDescent="0.2">
      <c r="B86"/>
      <c r="C86"/>
      <c r="D86"/>
      <c r="E86"/>
      <c r="F86"/>
      <c r="G86"/>
      <c r="H86"/>
    </row>
    <row r="87" spans="2:8" x14ac:dyDescent="0.2">
      <c r="B87"/>
      <c r="C87"/>
      <c r="D87"/>
      <c r="E87"/>
      <c r="F87"/>
      <c r="G87"/>
      <c r="H87"/>
    </row>
  </sheetData>
  <sheetProtection selectLockedCells="1" selectUnlockedCells="1"/>
  <sortState ref="L27:N44">
    <sortCondition descending="1" ref="N27:N44"/>
  </sortState>
  <hyperlinks>
    <hyperlink ref="H32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4.42578125" customWidth="1"/>
    <col min="3" max="3" width="11.7109375" customWidth="1"/>
    <col min="4" max="16" width="12.7109375" customWidth="1"/>
  </cols>
  <sheetData>
    <row r="1" spans="2:16" ht="29.85" customHeight="1" x14ac:dyDescent="0.2">
      <c r="B1" s="3" t="s">
        <v>59</v>
      </c>
      <c r="C1" s="2"/>
    </row>
    <row r="2" spans="2:16" ht="21.95" customHeight="1" x14ac:dyDescent="0.2">
      <c r="B2" s="5" t="s">
        <v>18</v>
      </c>
      <c r="C2" s="30" t="s">
        <v>2</v>
      </c>
      <c r="D2" s="41" t="s">
        <v>32</v>
      </c>
      <c r="E2" s="41" t="s">
        <v>36</v>
      </c>
      <c r="F2" s="41" t="s">
        <v>51</v>
      </c>
      <c r="G2" s="41" t="s">
        <v>52</v>
      </c>
      <c r="H2" s="41" t="s">
        <v>53</v>
      </c>
      <c r="I2" s="41" t="s">
        <v>54</v>
      </c>
      <c r="J2" s="41">
        <v>2016</v>
      </c>
      <c r="K2" s="41">
        <v>2017</v>
      </c>
      <c r="L2" s="41">
        <v>2018</v>
      </c>
      <c r="M2" s="41">
        <v>2019</v>
      </c>
      <c r="N2" s="41">
        <v>2020</v>
      </c>
      <c r="O2" s="41">
        <v>2021</v>
      </c>
      <c r="P2" s="41">
        <v>2022</v>
      </c>
    </row>
    <row r="3" spans="2:16" ht="21.95" customHeight="1" x14ac:dyDescent="0.2">
      <c r="B3" s="80" t="s">
        <v>40</v>
      </c>
      <c r="C3" s="67" t="s">
        <v>19</v>
      </c>
      <c r="D3" s="8">
        <v>854</v>
      </c>
      <c r="E3" s="8">
        <v>866</v>
      </c>
      <c r="F3" s="8">
        <v>875</v>
      </c>
      <c r="G3" s="8">
        <v>890</v>
      </c>
      <c r="H3" s="8">
        <v>931</v>
      </c>
      <c r="I3" s="8">
        <v>967</v>
      </c>
      <c r="J3" s="8">
        <v>983</v>
      </c>
      <c r="K3" s="8">
        <v>997</v>
      </c>
      <c r="L3" s="8">
        <v>1065</v>
      </c>
      <c r="M3" s="8">
        <v>1620</v>
      </c>
      <c r="N3" s="8">
        <v>1644</v>
      </c>
      <c r="O3" s="8">
        <v>1666</v>
      </c>
      <c r="P3" s="8">
        <v>1675</v>
      </c>
    </row>
    <row r="4" spans="2:16" ht="21.95" customHeight="1" x14ac:dyDescent="0.2">
      <c r="B4" s="81" t="s">
        <v>20</v>
      </c>
      <c r="C4" s="75" t="s">
        <v>41</v>
      </c>
      <c r="D4" s="20">
        <v>12765</v>
      </c>
      <c r="E4" s="20">
        <v>13132</v>
      </c>
      <c r="F4" s="20">
        <v>13187</v>
      </c>
      <c r="G4" s="20">
        <v>14016</v>
      </c>
      <c r="H4" s="20">
        <v>14676</v>
      </c>
      <c r="I4" s="20">
        <v>15452</v>
      </c>
      <c r="J4" s="20">
        <v>15440</v>
      </c>
      <c r="K4" s="20">
        <v>15382</v>
      </c>
      <c r="L4" s="20">
        <v>16451</v>
      </c>
      <c r="M4" s="20">
        <v>23187</v>
      </c>
      <c r="N4" s="20">
        <v>25197</v>
      </c>
      <c r="O4" s="20">
        <v>27189</v>
      </c>
      <c r="P4" s="20">
        <v>30618</v>
      </c>
    </row>
    <row r="5" spans="2:16" ht="15" customHeight="1" x14ac:dyDescent="0.2">
      <c r="B5" s="42"/>
    </row>
    <row r="7" spans="2:16" x14ac:dyDescent="0.2">
      <c r="O7" s="32" t="s">
        <v>9</v>
      </c>
    </row>
  </sheetData>
  <sheetProtection selectLockedCells="1" selectUnlockedCells="1"/>
  <hyperlinks>
    <hyperlink ref="O7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0" firstPageNumber="0" orientation="landscape" horizontalDpi="300" verticalDpi="300" r:id="rId1"/>
  <headerFooter alignWithMargins="0"/>
  <ignoredErrors>
    <ignoredError sqref="D2:E2 F2:I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5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9.8554687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30" ht="29.85" customHeight="1" x14ac:dyDescent="0.2">
      <c r="B1" s="45" t="s">
        <v>60</v>
      </c>
      <c r="C1" s="33"/>
      <c r="N1" s="22"/>
      <c r="O1" s="22"/>
      <c r="P1" s="22"/>
    </row>
    <row r="2" spans="2:30" ht="23.25" customHeight="1" x14ac:dyDescent="0.2">
      <c r="B2" s="46" t="s">
        <v>18</v>
      </c>
      <c r="C2" s="47" t="s">
        <v>2</v>
      </c>
      <c r="D2" s="34">
        <v>2010</v>
      </c>
      <c r="E2" s="34">
        <v>2011</v>
      </c>
      <c r="F2" s="34">
        <v>2012</v>
      </c>
      <c r="G2" s="34">
        <v>2013</v>
      </c>
      <c r="H2" s="34">
        <v>2014</v>
      </c>
      <c r="I2" s="34">
        <v>2015</v>
      </c>
      <c r="J2" s="34">
        <v>2016</v>
      </c>
      <c r="K2" s="34">
        <v>2017</v>
      </c>
      <c r="L2" s="34">
        <v>2018</v>
      </c>
      <c r="M2" s="34">
        <v>2019</v>
      </c>
      <c r="N2" s="34">
        <v>2020</v>
      </c>
      <c r="O2" s="34">
        <v>2021</v>
      </c>
      <c r="P2" s="34">
        <v>2022</v>
      </c>
      <c r="S2" s="22"/>
      <c r="T2" s="22"/>
      <c r="U2" s="22"/>
      <c r="V2" s="28"/>
      <c r="W2" s="28"/>
      <c r="X2" s="28"/>
      <c r="Y2" s="28"/>
      <c r="Z2" s="28"/>
      <c r="AA2" s="28"/>
      <c r="AB2" s="28"/>
      <c r="AC2" s="28"/>
      <c r="AD2" s="28"/>
    </row>
    <row r="3" spans="2:30" ht="18" customHeight="1" x14ac:dyDescent="0.2">
      <c r="B3" s="82" t="s">
        <v>21</v>
      </c>
      <c r="C3" s="83" t="s">
        <v>41</v>
      </c>
      <c r="D3" s="7">
        <v>12765</v>
      </c>
      <c r="E3" s="7">
        <v>13132</v>
      </c>
      <c r="F3" s="7">
        <v>13187</v>
      </c>
      <c r="G3" s="7">
        <v>14016</v>
      </c>
      <c r="H3" s="7">
        <v>14676</v>
      </c>
      <c r="I3" s="7">
        <v>15452</v>
      </c>
      <c r="J3" s="7">
        <v>15440</v>
      </c>
      <c r="K3" s="7">
        <v>15382</v>
      </c>
      <c r="L3" s="7">
        <v>16451</v>
      </c>
      <c r="M3" s="7">
        <v>23187</v>
      </c>
      <c r="N3" s="7">
        <v>25197</v>
      </c>
      <c r="O3" s="7">
        <v>27189</v>
      </c>
      <c r="P3" s="7">
        <v>30618</v>
      </c>
      <c r="S3" s="22"/>
      <c r="T3" s="22"/>
      <c r="U3" s="22"/>
      <c r="V3" s="28"/>
      <c r="W3" s="28"/>
      <c r="X3" s="28"/>
      <c r="Y3" s="28"/>
      <c r="Z3" s="28"/>
      <c r="AA3" s="28"/>
      <c r="AB3" s="28"/>
      <c r="AC3" s="28"/>
      <c r="AD3" s="28"/>
    </row>
    <row r="4" spans="2:30" ht="18" customHeight="1" x14ac:dyDescent="0.2">
      <c r="B4" s="84" t="s">
        <v>22</v>
      </c>
      <c r="C4" s="85" t="s">
        <v>41</v>
      </c>
      <c r="D4" s="35">
        <v>10469.293</v>
      </c>
      <c r="E4" s="35">
        <v>9395.2919999999995</v>
      </c>
      <c r="F4" s="35">
        <v>8852.7440000000006</v>
      </c>
      <c r="G4" s="35">
        <v>13240.865</v>
      </c>
      <c r="H4" s="35">
        <v>12689.089</v>
      </c>
      <c r="I4" s="35">
        <v>10714.611999999999</v>
      </c>
      <c r="J4" s="35">
        <v>17588.108</v>
      </c>
      <c r="K4" s="35">
        <v>22670.385999999999</v>
      </c>
      <c r="L4" s="35">
        <v>25243.701000000001</v>
      </c>
      <c r="M4" s="35">
        <v>28869.391</v>
      </c>
      <c r="N4" s="35">
        <v>32894.453000000001</v>
      </c>
      <c r="O4" s="35">
        <v>50665.368000000002</v>
      </c>
      <c r="P4" s="35">
        <v>53099.442000000003</v>
      </c>
      <c r="S4" s="22"/>
      <c r="T4" s="22"/>
      <c r="U4" s="22"/>
      <c r="V4" s="28"/>
      <c r="W4" s="28"/>
      <c r="X4" s="28"/>
      <c r="Y4" s="28"/>
      <c r="Z4" s="28"/>
      <c r="AA4" s="28"/>
      <c r="AB4" s="28"/>
      <c r="AC4" s="28"/>
      <c r="AD4" s="28"/>
    </row>
    <row r="5" spans="2:30" ht="18" customHeight="1" x14ac:dyDescent="0.2">
      <c r="B5" s="86" t="s">
        <v>23</v>
      </c>
      <c r="C5" s="87" t="s">
        <v>41</v>
      </c>
      <c r="D5" s="36">
        <v>1549.6659999999999</v>
      </c>
      <c r="E5" s="36">
        <v>2505.1529999999998</v>
      </c>
      <c r="F5" s="36">
        <v>3682.1529999999998</v>
      </c>
      <c r="G5" s="36">
        <v>2865.7379999999998</v>
      </c>
      <c r="H5" s="36">
        <v>4443.66</v>
      </c>
      <c r="I5" s="36">
        <v>6545.576</v>
      </c>
      <c r="J5" s="36">
        <v>10800.445</v>
      </c>
      <c r="K5" s="36">
        <v>10976.463</v>
      </c>
      <c r="L5" s="36">
        <v>18234.977999999999</v>
      </c>
      <c r="M5" s="36">
        <v>18743.599999999999</v>
      </c>
      <c r="N5" s="36">
        <v>27531.931</v>
      </c>
      <c r="O5" s="36">
        <v>32744.222000000002</v>
      </c>
      <c r="P5" s="36">
        <v>61390.512000000002</v>
      </c>
      <c r="S5" s="22"/>
      <c r="T5" s="22"/>
      <c r="U5" s="22"/>
      <c r="V5" s="28"/>
      <c r="W5" s="28"/>
      <c r="X5" s="28"/>
      <c r="Y5" s="28"/>
      <c r="Z5" s="28"/>
      <c r="AA5" s="28"/>
      <c r="AB5" s="28"/>
      <c r="AC5" s="28"/>
      <c r="AD5" s="28"/>
    </row>
    <row r="6" spans="2:30" ht="12" customHeight="1" x14ac:dyDescent="0.2">
      <c r="B6" s="88"/>
      <c r="C6" s="8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.95" customHeight="1" x14ac:dyDescent="0.2">
      <c r="B7" s="90" t="s">
        <v>24</v>
      </c>
      <c r="C7" s="91" t="s">
        <v>25</v>
      </c>
      <c r="D7" s="37">
        <f>(D5/D3)*100</f>
        <v>12.139960830395612</v>
      </c>
      <c r="E7" s="37">
        <f t="shared" ref="E7" si="0">(E5/E3)*100</f>
        <v>19.076705756929634</v>
      </c>
      <c r="F7" s="37">
        <f t="shared" ref="F7:G7" si="1">(F5/F3)*100</f>
        <v>27.922598013194811</v>
      </c>
      <c r="G7" s="37">
        <f t="shared" si="1"/>
        <v>20.446190068493149</v>
      </c>
      <c r="H7" s="37">
        <f t="shared" ref="H7:I7" si="2">(H5/H3)*100</f>
        <v>30.278413736712999</v>
      </c>
      <c r="I7" s="37">
        <f t="shared" si="2"/>
        <v>42.360704115972041</v>
      </c>
      <c r="J7" s="37">
        <f t="shared" ref="J7:K7" si="3">(J5/J3)*100</f>
        <v>69.951068652849742</v>
      </c>
      <c r="K7" s="37">
        <f t="shared" si="3"/>
        <v>71.359140553894164</v>
      </c>
      <c r="L7" s="37">
        <f t="shared" ref="L7:N7" si="4">(L5/L3)*100</f>
        <v>110.84419184244119</v>
      </c>
      <c r="M7" s="37">
        <f t="shared" si="4"/>
        <v>80.836675723465731</v>
      </c>
      <c r="N7" s="37">
        <f t="shared" si="4"/>
        <v>109.2667023852046</v>
      </c>
      <c r="O7" s="37">
        <f t="shared" ref="O7:P7" si="5">(O5/O3)*100</f>
        <v>120.43187318400825</v>
      </c>
      <c r="P7" s="37">
        <f t="shared" si="5"/>
        <v>200.50464432686655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21.95" customHeight="1" x14ac:dyDescent="0.2">
      <c r="B8" s="92" t="s">
        <v>26</v>
      </c>
      <c r="C8" s="93" t="s">
        <v>41</v>
      </c>
      <c r="D8" s="38">
        <f>D3+D4-D5</f>
        <v>21684.626999999997</v>
      </c>
      <c r="E8" s="38">
        <f t="shared" ref="E8" si="6">E3+E4-E5</f>
        <v>20022.139000000003</v>
      </c>
      <c r="F8" s="38">
        <f t="shared" ref="F8:G8" si="7">F3+F4-F5</f>
        <v>18357.591</v>
      </c>
      <c r="G8" s="38">
        <f t="shared" si="7"/>
        <v>24391.126999999997</v>
      </c>
      <c r="H8" s="38">
        <f t="shared" ref="H8:I8" si="8">H3+H4-H5</f>
        <v>22921.429</v>
      </c>
      <c r="I8" s="38">
        <f t="shared" si="8"/>
        <v>19621.036</v>
      </c>
      <c r="J8" s="38">
        <f t="shared" ref="J8:K8" si="9">J3+J4-J5</f>
        <v>22227.663</v>
      </c>
      <c r="K8" s="38">
        <f t="shared" si="9"/>
        <v>27075.922999999999</v>
      </c>
      <c r="L8" s="38">
        <f t="shared" ref="L8:N8" si="10">L3+L4-L5</f>
        <v>23459.723000000002</v>
      </c>
      <c r="M8" s="38">
        <f t="shared" si="10"/>
        <v>33312.791000000005</v>
      </c>
      <c r="N8" s="38">
        <f t="shared" si="10"/>
        <v>30559.522000000001</v>
      </c>
      <c r="O8" s="38">
        <f t="shared" ref="O8:P8" si="11">O3+O4-O5</f>
        <v>45110.146000000001</v>
      </c>
      <c r="P8" s="38">
        <f t="shared" si="11"/>
        <v>22326.930000000008</v>
      </c>
    </row>
    <row r="9" spans="2:30" ht="21.95" customHeight="1" x14ac:dyDescent="0.2">
      <c r="B9" s="90" t="s">
        <v>33</v>
      </c>
      <c r="C9" s="91" t="s">
        <v>25</v>
      </c>
      <c r="D9" s="37">
        <f>(D3/D8)*100</f>
        <v>58.866587836627318</v>
      </c>
      <c r="E9" s="37">
        <f t="shared" ref="E9" si="12">(E3/E8)*100</f>
        <v>65.587398029750958</v>
      </c>
      <c r="F9" s="37">
        <f t="shared" ref="F9:G9" si="13">(F3/F8)*100</f>
        <v>71.834044020263875</v>
      </c>
      <c r="G9" s="37">
        <f t="shared" si="13"/>
        <v>57.463519418352426</v>
      </c>
      <c r="H9" s="37">
        <f t="shared" ref="H9:I9" si="14">(H3/H8)*100</f>
        <v>64.02742167602203</v>
      </c>
      <c r="I9" s="37">
        <f t="shared" si="14"/>
        <v>78.752212676231764</v>
      </c>
      <c r="J9" s="37">
        <f t="shared" ref="J9:K9" si="15">(J3/J8)*100</f>
        <v>69.462993028101963</v>
      </c>
      <c r="K9" s="37">
        <f t="shared" si="15"/>
        <v>56.810621008192406</v>
      </c>
      <c r="L9" s="37">
        <f t="shared" ref="L9:N9" si="16">(L3/L8)*100</f>
        <v>70.12444264580617</v>
      </c>
      <c r="M9" s="37">
        <f t="shared" si="16"/>
        <v>69.603894792243608</v>
      </c>
      <c r="N9" s="37">
        <f t="shared" si="16"/>
        <v>82.452205895105294</v>
      </c>
      <c r="O9" s="37">
        <f t="shared" ref="O9:P9" si="17">(O3/O8)*100</f>
        <v>60.272471740614634</v>
      </c>
      <c r="P9" s="37">
        <f t="shared" si="17"/>
        <v>137.1348411984988</v>
      </c>
    </row>
    <row r="10" spans="2:30" ht="21.95" customHeight="1" x14ac:dyDescent="0.2">
      <c r="B10" s="92" t="s">
        <v>35</v>
      </c>
      <c r="C10" s="93" t="s">
        <v>25</v>
      </c>
      <c r="D10" s="39">
        <f>(D3-D5)/D8*100</f>
        <v>51.720207131070325</v>
      </c>
      <c r="E10" s="39">
        <f t="shared" ref="E10" si="18">(E3-E5)/E8*100</f>
        <v>53.075483093989092</v>
      </c>
      <c r="F10" s="39">
        <f t="shared" ref="F10:G10" si="19">(F3-F5)/F8*100</f>
        <v>51.776112671864183</v>
      </c>
      <c r="G10" s="39">
        <f t="shared" si="19"/>
        <v>45.714419018030625</v>
      </c>
      <c r="H10" s="39">
        <f t="shared" ref="H10:I10" si="20">(H3-H5)/H8*100</f>
        <v>44.640934036006222</v>
      </c>
      <c r="I10" s="39">
        <f t="shared" si="20"/>
        <v>45.392220879672202</v>
      </c>
      <c r="J10" s="39">
        <f t="shared" ref="J10:K10" si="21">(J3-J5)/J8*100</f>
        <v>20.872887086690131</v>
      </c>
      <c r="K10" s="39">
        <f t="shared" si="21"/>
        <v>16.271050113416262</v>
      </c>
      <c r="L10" s="61">
        <f>(L3-L5)/L8*100</f>
        <v>-7.6044290889538599</v>
      </c>
      <c r="M10" s="64">
        <f t="shared" ref="M10:N10" si="22">(M3-M5)/M8*100</f>
        <v>13.338420068135392</v>
      </c>
      <c r="N10" s="61">
        <f t="shared" si="22"/>
        <v>-7.6406005303355213</v>
      </c>
      <c r="O10" s="61">
        <f t="shared" ref="O10:P10" si="23">(O3-O5)/O8*100</f>
        <v>-12.314794990909588</v>
      </c>
      <c r="P10" s="61">
        <f t="shared" si="23"/>
        <v>-137.82688439476451</v>
      </c>
    </row>
    <row r="11" spans="2:30" ht="6" customHeight="1" x14ac:dyDescent="0.2"/>
    <row r="12" spans="2:30" x14ac:dyDescent="0.2">
      <c r="B12" s="58" t="s">
        <v>27</v>
      </c>
    </row>
    <row r="13" spans="2:30" x14ac:dyDescent="0.2">
      <c r="B13" s="58" t="s">
        <v>28</v>
      </c>
    </row>
    <row r="14" spans="2:30" x14ac:dyDescent="0.2">
      <c r="B14" s="58" t="s">
        <v>29</v>
      </c>
      <c r="O14" s="21" t="s">
        <v>9</v>
      </c>
    </row>
    <row r="15" spans="2:30" x14ac:dyDescent="0.2">
      <c r="B15" s="58" t="s">
        <v>30</v>
      </c>
    </row>
    <row r="16" spans="2:30" x14ac:dyDescent="0.2">
      <c r="B16" s="58" t="s">
        <v>31</v>
      </c>
    </row>
    <row r="17" spans="2:3" x14ac:dyDescent="0.2">
      <c r="C17" s="22"/>
    </row>
    <row r="18" spans="2:3" x14ac:dyDescent="0.2">
      <c r="B18" s="62" t="s">
        <v>66</v>
      </c>
      <c r="C18" s="22"/>
    </row>
    <row r="24" spans="2:3" x14ac:dyDescent="0.2">
      <c r="C24" s="22"/>
    </row>
    <row r="25" spans="2:3" x14ac:dyDescent="0.2">
      <c r="C25" s="22"/>
    </row>
  </sheetData>
  <sheetProtection selectLockedCells="1" selectUnlockedCells="1"/>
  <hyperlinks>
    <hyperlink ref="O14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1" firstPageNumber="0" fitToWidth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ÍNDICE</vt:lpstr>
      <vt:lpstr>1</vt:lpstr>
      <vt:lpstr>2</vt:lpstr>
      <vt:lpstr>3</vt:lpstr>
      <vt:lpstr>4</vt:lpstr>
      <vt:lpstr>5</vt:lpstr>
      <vt:lpstr>'1'!Área_de_Impressão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2019-06-04T09:27:45Z</cp:lastPrinted>
  <dcterms:created xsi:type="dcterms:W3CDTF">2011-10-20T09:20:09Z</dcterms:created>
  <dcterms:modified xsi:type="dcterms:W3CDTF">2023-08-28T14:52:36Z</dcterms:modified>
</cp:coreProperties>
</file>