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drawings/drawing3.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drawings/drawing4.xml" ContentType="application/vnd.openxmlformats-officedocument.drawing+xml"/>
  <Override PartName="/xl/charts/chart13.xml" ContentType="application/vnd.openxmlformats-officedocument.drawingml.chart+xml"/>
  <Override PartName="/xl/theme/themeOverride13.xml" ContentType="application/vnd.openxmlformats-officedocument.themeOverride+xml"/>
  <Override PartName="/xl/drawings/drawing5.xml" ContentType="application/vnd.openxmlformats-officedocument.drawing+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nadias\Documents\WORK_D\AMIS\GlobalAgrimar\ATUALIZACAO_2023\FICHEIROS\Leite_Ovos_Mel\"/>
    </mc:Choice>
  </mc:AlternateContent>
  <bookViews>
    <workbookView xWindow="0" yWindow="0" windowWidth="16380" windowHeight="12810" tabRatio="678"/>
  </bookViews>
  <sheets>
    <sheet name="ÍNDICE" sheetId="1" r:id="rId1"/>
    <sheet name="1" sheetId="2" r:id="rId2"/>
    <sheet name="2" sheetId="3" r:id="rId3"/>
    <sheet name="3" sheetId="4" r:id="rId4"/>
    <sheet name="4" sheetId="5" r:id="rId5"/>
    <sheet name="5" sheetId="10" r:id="rId6"/>
    <sheet name="6" sheetId="6" r:id="rId7"/>
    <sheet name="7" sheetId="7" r:id="rId8"/>
    <sheet name="8" sheetId="8" r:id="rId9"/>
    <sheet name="9" sheetId="9" r:id="rId10"/>
  </sheets>
  <definedNames>
    <definedName name="_xlnm.Print_Area" localSheetId="1">'1'!$B$1:$M$38</definedName>
    <definedName name="_xlnm.Print_Area" localSheetId="2">'2'!$B$1:$M$15</definedName>
    <definedName name="_xlnm.Print_Area" localSheetId="3">'3'!$B$1:$N$21</definedName>
    <definedName name="_xlnm.Print_Area" localSheetId="4">'4'!$B$1:$L$43</definedName>
    <definedName name="_xlnm.Print_Area" localSheetId="6">'6'!$B$1:$K$15</definedName>
    <definedName name="_xlnm.Print_Area" localSheetId="7">'7'!$B$1:$D$38</definedName>
    <definedName name="_xlnm.Print_Area" localSheetId="8">'8'!$B$1:$C$8</definedName>
    <definedName name="_xlnm.Print_Area" localSheetId="9">'9'!$B$1:$C$46</definedName>
  </definedNames>
  <calcPr calcId="152511"/>
</workbook>
</file>

<file path=xl/calcChain.xml><?xml version="1.0" encoding="utf-8"?>
<calcChain xmlns="http://schemas.openxmlformats.org/spreadsheetml/2006/main">
  <c r="O23" i="2" l="1"/>
  <c r="Q20" i="7" l="1"/>
  <c r="P44" i="9" l="1"/>
  <c r="P46" i="9" s="1"/>
  <c r="P43" i="9"/>
  <c r="P35" i="9"/>
  <c r="P36" i="9" s="1"/>
  <c r="P34" i="9"/>
  <c r="P26" i="9"/>
  <c r="P27" i="9" s="1"/>
  <c r="P25" i="9"/>
  <c r="P17" i="9"/>
  <c r="P19" i="9" s="1"/>
  <c r="P16" i="9"/>
  <c r="P8" i="9"/>
  <c r="P10" i="9" s="1"/>
  <c r="P7" i="9"/>
  <c r="Q20" i="4"/>
  <c r="Q17" i="4"/>
  <c r="Q14" i="4"/>
  <c r="Q11" i="4"/>
  <c r="Q8" i="4"/>
  <c r="Q5" i="4"/>
  <c r="P14" i="3"/>
  <c r="P13" i="3"/>
  <c r="P12" i="3"/>
  <c r="P11" i="3"/>
  <c r="P10" i="3"/>
  <c r="P9" i="3"/>
  <c r="P8" i="3"/>
  <c r="P7" i="3"/>
  <c r="P6" i="3"/>
  <c r="P5" i="3"/>
  <c r="P4" i="3"/>
  <c r="P3" i="3"/>
  <c r="Q38" i="2"/>
  <c r="Q35" i="2"/>
  <c r="Q32" i="2"/>
  <c r="Q29" i="2"/>
  <c r="Q26" i="2"/>
  <c r="Q23" i="2"/>
  <c r="Q20" i="2"/>
  <c r="Q17" i="2"/>
  <c r="Q14" i="2"/>
  <c r="Q11" i="2"/>
  <c r="Q8" i="2"/>
  <c r="Q5" i="2"/>
  <c r="P37" i="9" l="1"/>
  <c r="P45" i="9"/>
  <c r="P28" i="9"/>
  <c r="P18" i="9"/>
  <c r="P9" i="9"/>
  <c r="H30" i="10"/>
  <c r="G30" i="10"/>
  <c r="M35" i="2"/>
  <c r="M5" i="2"/>
  <c r="P20" i="7" l="1"/>
  <c r="O20" i="7"/>
  <c r="N20" i="7"/>
  <c r="M20" i="7"/>
  <c r="L20" i="7"/>
  <c r="K20" i="7"/>
  <c r="J20" i="7"/>
  <c r="I20" i="7"/>
  <c r="H20" i="7"/>
  <c r="G20" i="7"/>
  <c r="F20" i="7"/>
  <c r="E20" i="7"/>
  <c r="O44" i="9" l="1"/>
  <c r="O46" i="9" s="1"/>
  <c r="O43" i="9"/>
  <c r="O35" i="9"/>
  <c r="O37" i="9" s="1"/>
  <c r="O34" i="9"/>
  <c r="O26" i="9"/>
  <c r="O27" i="9" s="1"/>
  <c r="O25" i="9"/>
  <c r="O17" i="9"/>
  <c r="O19" i="9" s="1"/>
  <c r="O16" i="9"/>
  <c r="O8" i="9"/>
  <c r="O10" i="9" s="1"/>
  <c r="O7" i="9"/>
  <c r="P20" i="4"/>
  <c r="P17" i="4"/>
  <c r="P14" i="4"/>
  <c r="P11" i="4"/>
  <c r="P8" i="4"/>
  <c r="P5" i="4"/>
  <c r="O14" i="3"/>
  <c r="O13" i="3"/>
  <c r="O12" i="3"/>
  <c r="O11" i="3"/>
  <c r="O10" i="3"/>
  <c r="O9" i="3"/>
  <c r="O8" i="3"/>
  <c r="O7" i="3"/>
  <c r="O6" i="3"/>
  <c r="O5" i="3"/>
  <c r="O4" i="3"/>
  <c r="O3" i="3"/>
  <c r="O28" i="9" l="1"/>
  <c r="O9" i="9"/>
  <c r="O18" i="9"/>
  <c r="O45" i="9"/>
  <c r="O36" i="9"/>
  <c r="P38" i="2"/>
  <c r="P35" i="2"/>
  <c r="P32" i="2"/>
  <c r="P29" i="2"/>
  <c r="P26" i="2"/>
  <c r="P23" i="2"/>
  <c r="P20" i="2"/>
  <c r="P17" i="2"/>
  <c r="P14" i="2"/>
  <c r="P11" i="2"/>
  <c r="P8" i="2"/>
  <c r="P5" i="2"/>
  <c r="N5" i="8" l="1"/>
  <c r="M5" i="8" l="1"/>
  <c r="N44" i="9" l="1"/>
  <c r="N46" i="9" s="1"/>
  <c r="N43" i="9"/>
  <c r="N35" i="9"/>
  <c r="N37" i="9" s="1"/>
  <c r="N34" i="9"/>
  <c r="N26" i="9"/>
  <c r="N28" i="9" s="1"/>
  <c r="N25" i="9"/>
  <c r="N17" i="9"/>
  <c r="N19" i="9" s="1"/>
  <c r="N16" i="9"/>
  <c r="N8" i="9"/>
  <c r="N10" i="9" s="1"/>
  <c r="N7" i="9"/>
  <c r="O20" i="4"/>
  <c r="O17" i="4"/>
  <c r="O14" i="4"/>
  <c r="O11" i="4"/>
  <c r="O8" i="4"/>
  <c r="O5" i="4"/>
  <c r="N14" i="3"/>
  <c r="N13" i="3"/>
  <c r="N12" i="3"/>
  <c r="N11" i="3"/>
  <c r="N10" i="3"/>
  <c r="N9" i="3"/>
  <c r="N8" i="3"/>
  <c r="N7" i="3"/>
  <c r="N6" i="3"/>
  <c r="N5" i="3"/>
  <c r="N4" i="3"/>
  <c r="N3" i="3"/>
  <c r="O38" i="2"/>
  <c r="O35" i="2"/>
  <c r="O32" i="2"/>
  <c r="O29" i="2"/>
  <c r="O26" i="2"/>
  <c r="O20" i="2"/>
  <c r="O17" i="2"/>
  <c r="O14" i="2"/>
  <c r="O11" i="2"/>
  <c r="O8" i="2"/>
  <c r="O5" i="2"/>
  <c r="N18" i="9" l="1"/>
  <c r="N9" i="9"/>
  <c r="N45" i="9"/>
  <c r="N36" i="9"/>
  <c r="N27" i="9"/>
  <c r="D15" i="10" l="1"/>
  <c r="C15" i="10"/>
  <c r="M44" i="9" l="1"/>
  <c r="M46" i="9" s="1"/>
  <c r="M43" i="9"/>
  <c r="M35" i="9"/>
  <c r="M37" i="9" s="1"/>
  <c r="M34" i="9"/>
  <c r="M26" i="9"/>
  <c r="M28" i="9" s="1"/>
  <c r="M25" i="9"/>
  <c r="M17" i="9"/>
  <c r="M19" i="9" s="1"/>
  <c r="M16" i="9"/>
  <c r="M8" i="9"/>
  <c r="M10" i="9" s="1"/>
  <c r="M7" i="9"/>
  <c r="L5" i="8"/>
  <c r="M18" i="9" l="1"/>
  <c r="M27" i="9"/>
  <c r="M45" i="9"/>
  <c r="M9" i="9"/>
  <c r="M36" i="9"/>
  <c r="N20" i="4" l="1"/>
  <c r="N17" i="4"/>
  <c r="N14" i="4"/>
  <c r="N11" i="4"/>
  <c r="N8" i="4"/>
  <c r="N5" i="4"/>
  <c r="M14" i="3"/>
  <c r="M13" i="3"/>
  <c r="M12" i="3"/>
  <c r="M11" i="3"/>
  <c r="M10" i="3"/>
  <c r="M9" i="3"/>
  <c r="M8" i="3"/>
  <c r="M7" i="3"/>
  <c r="M6" i="3"/>
  <c r="M5" i="3"/>
  <c r="M4" i="3"/>
  <c r="M3" i="3"/>
  <c r="N38" i="2"/>
  <c r="N35" i="2"/>
  <c r="N32" i="2"/>
  <c r="N29" i="2"/>
  <c r="N26" i="2"/>
  <c r="N23" i="2"/>
  <c r="N20" i="2"/>
  <c r="N17" i="2"/>
  <c r="N14" i="2"/>
  <c r="N11" i="2"/>
  <c r="N8" i="2"/>
  <c r="N5" i="2"/>
  <c r="L44" i="9" l="1"/>
  <c r="L46" i="9" s="1"/>
  <c r="L43" i="9"/>
  <c r="L35" i="9"/>
  <c r="L37" i="9" s="1"/>
  <c r="L34" i="9"/>
  <c r="L26" i="9"/>
  <c r="L28" i="9" s="1"/>
  <c r="L25" i="9"/>
  <c r="L17" i="9"/>
  <c r="L19" i="9" s="1"/>
  <c r="L16" i="9"/>
  <c r="L8" i="9"/>
  <c r="L10" i="9" s="1"/>
  <c r="L7" i="9"/>
  <c r="L45" i="9" l="1"/>
  <c r="L36" i="9"/>
  <c r="L27" i="9"/>
  <c r="L18" i="9"/>
  <c r="L9" i="9"/>
  <c r="C30" i="10"/>
  <c r="D30" i="10"/>
  <c r="G15" i="10"/>
  <c r="K42" i="5"/>
  <c r="L21" i="5"/>
  <c r="K21" i="5"/>
  <c r="G21" i="5"/>
  <c r="H21" i="5"/>
  <c r="K17" i="2"/>
  <c r="K5" i="8" l="1"/>
  <c r="M20" i="4" l="1"/>
  <c r="M17" i="4"/>
  <c r="M14" i="4"/>
  <c r="M11" i="4"/>
  <c r="M8" i="4"/>
  <c r="M5" i="4"/>
  <c r="L14" i="3"/>
  <c r="L13" i="3"/>
  <c r="L12" i="3"/>
  <c r="L11" i="3"/>
  <c r="L10" i="3"/>
  <c r="L9" i="3"/>
  <c r="L8" i="3"/>
  <c r="L7" i="3"/>
  <c r="L6" i="3"/>
  <c r="L5" i="3"/>
  <c r="L4" i="3"/>
  <c r="L3" i="3"/>
  <c r="M38" i="2"/>
  <c r="M32" i="2"/>
  <c r="M29" i="2"/>
  <c r="M26" i="2"/>
  <c r="M23" i="2"/>
  <c r="M20" i="2"/>
  <c r="M17" i="2"/>
  <c r="M14" i="2"/>
  <c r="M11" i="2"/>
  <c r="M8" i="2"/>
  <c r="J5" i="8" l="1"/>
  <c r="K44" i="9" l="1"/>
  <c r="K46" i="9" s="1"/>
  <c r="K43" i="9"/>
  <c r="K35" i="9"/>
  <c r="K37" i="9" s="1"/>
  <c r="K34" i="9"/>
  <c r="K26" i="9"/>
  <c r="K28" i="9" s="1"/>
  <c r="K25" i="9"/>
  <c r="K17" i="9"/>
  <c r="K19" i="9" s="1"/>
  <c r="K16" i="9"/>
  <c r="K8" i="9"/>
  <c r="K9" i="9" s="1"/>
  <c r="K7" i="9"/>
  <c r="L20" i="4"/>
  <c r="L17" i="4"/>
  <c r="L14" i="4"/>
  <c r="L11" i="4"/>
  <c r="L8" i="4"/>
  <c r="L5" i="4"/>
  <c r="K14" i="3"/>
  <c r="K13" i="3"/>
  <c r="K12" i="3"/>
  <c r="K11" i="3"/>
  <c r="K10" i="3"/>
  <c r="K9" i="3"/>
  <c r="K8" i="3"/>
  <c r="K7" i="3"/>
  <c r="K6" i="3"/>
  <c r="K5" i="3"/>
  <c r="K4" i="3"/>
  <c r="K3" i="3"/>
  <c r="L38" i="2"/>
  <c r="L35" i="2"/>
  <c r="L32" i="2"/>
  <c r="L29" i="2"/>
  <c r="L26" i="2"/>
  <c r="L23" i="2"/>
  <c r="L20" i="2"/>
  <c r="L17" i="2"/>
  <c r="L14" i="2"/>
  <c r="L11" i="2"/>
  <c r="L8" i="2"/>
  <c r="L5" i="2"/>
  <c r="K18" i="9" l="1"/>
  <c r="K27" i="9"/>
  <c r="K45" i="9"/>
  <c r="K10" i="9"/>
  <c r="K36" i="9"/>
  <c r="K30" i="10"/>
  <c r="L30" i="10"/>
  <c r="I5" i="8"/>
  <c r="H5" i="8"/>
  <c r="J44" i="9"/>
  <c r="J45" i="9" s="1"/>
  <c r="I44" i="9"/>
  <c r="I45" i="9" s="1"/>
  <c r="J43" i="9"/>
  <c r="I43" i="9"/>
  <c r="J35" i="9"/>
  <c r="J37" i="9" s="1"/>
  <c r="I35" i="9"/>
  <c r="I36" i="9" s="1"/>
  <c r="J34" i="9"/>
  <c r="I34" i="9"/>
  <c r="J26" i="9"/>
  <c r="J27" i="9" s="1"/>
  <c r="I26" i="9"/>
  <c r="I28" i="9" s="1"/>
  <c r="J25" i="9"/>
  <c r="I25" i="9"/>
  <c r="J17" i="9"/>
  <c r="J18" i="9" s="1"/>
  <c r="I17" i="9"/>
  <c r="I19" i="9" s="1"/>
  <c r="J16" i="9"/>
  <c r="I16" i="9"/>
  <c r="J8" i="9"/>
  <c r="J10" i="9" s="1"/>
  <c r="I8" i="9"/>
  <c r="I9" i="9" s="1"/>
  <c r="J7" i="9"/>
  <c r="I7" i="9"/>
  <c r="J36" i="9" l="1"/>
  <c r="J9" i="9"/>
  <c r="I46" i="9"/>
  <c r="J46" i="9"/>
  <c r="I37" i="9"/>
  <c r="J28" i="9"/>
  <c r="I27" i="9"/>
  <c r="J19" i="9"/>
  <c r="I18" i="9"/>
  <c r="I10" i="9"/>
  <c r="K20" i="4"/>
  <c r="K17" i="4"/>
  <c r="K14" i="4"/>
  <c r="K11" i="4"/>
  <c r="K8" i="4"/>
  <c r="K5" i="4"/>
  <c r="J14" i="3"/>
  <c r="J13" i="3"/>
  <c r="J12" i="3"/>
  <c r="J11" i="3"/>
  <c r="J10" i="3"/>
  <c r="J9" i="3"/>
  <c r="J8" i="3"/>
  <c r="J7" i="3"/>
  <c r="J6" i="3"/>
  <c r="J5" i="3"/>
  <c r="J4" i="3"/>
  <c r="J3" i="3"/>
  <c r="K38" i="2" l="1"/>
  <c r="K35" i="2"/>
  <c r="K32" i="2"/>
  <c r="K29" i="2"/>
  <c r="K26" i="2"/>
  <c r="K23" i="2"/>
  <c r="K20" i="2"/>
  <c r="K14" i="2"/>
  <c r="K11" i="2"/>
  <c r="K8" i="2"/>
  <c r="K5" i="2"/>
  <c r="G5" i="8" l="1"/>
  <c r="H44" i="9" l="1"/>
  <c r="H46" i="9" s="1"/>
  <c r="H43" i="9"/>
  <c r="H35" i="9"/>
  <c r="H37" i="9" s="1"/>
  <c r="H34" i="9"/>
  <c r="H26" i="9"/>
  <c r="H28" i="9" s="1"/>
  <c r="H25" i="9"/>
  <c r="H17" i="9"/>
  <c r="H19" i="9" s="1"/>
  <c r="H16" i="9"/>
  <c r="H8" i="9"/>
  <c r="H9" i="9" s="1"/>
  <c r="H7" i="9"/>
  <c r="H45" i="9" l="1"/>
  <c r="H36" i="9"/>
  <c r="H27" i="9"/>
  <c r="H18" i="9"/>
  <c r="H10" i="9"/>
  <c r="J20" i="4" l="1"/>
  <c r="J17" i="4"/>
  <c r="J14" i="4"/>
  <c r="J11" i="4"/>
  <c r="J8" i="4"/>
  <c r="J5" i="4"/>
  <c r="I14" i="3"/>
  <c r="I13" i="3"/>
  <c r="I12" i="3"/>
  <c r="I11" i="3"/>
  <c r="I10" i="3"/>
  <c r="I9" i="3"/>
  <c r="I8" i="3"/>
  <c r="I7" i="3"/>
  <c r="I6" i="3"/>
  <c r="I5" i="3"/>
  <c r="I4" i="3"/>
  <c r="I3" i="3"/>
  <c r="J38" i="2"/>
  <c r="J35" i="2"/>
  <c r="J32" i="2"/>
  <c r="J29" i="2"/>
  <c r="J26" i="2"/>
  <c r="J23" i="2"/>
  <c r="J20" i="2"/>
  <c r="J17" i="2"/>
  <c r="J14" i="2"/>
  <c r="J11" i="2"/>
  <c r="J8" i="2"/>
  <c r="J5" i="2"/>
  <c r="G42" i="5" l="1"/>
  <c r="F5" i="8" l="1"/>
  <c r="E5" i="8"/>
  <c r="D5" i="8"/>
  <c r="G44" i="9" l="1"/>
  <c r="G46" i="9" s="1"/>
  <c r="G43" i="9"/>
  <c r="G35" i="9"/>
  <c r="G37" i="9" s="1"/>
  <c r="G34" i="9"/>
  <c r="G26" i="9"/>
  <c r="G28" i="9" s="1"/>
  <c r="G25" i="9"/>
  <c r="G17" i="9"/>
  <c r="G19" i="9" s="1"/>
  <c r="G16" i="9"/>
  <c r="G8" i="9"/>
  <c r="G10" i="9" s="1"/>
  <c r="G7" i="9"/>
  <c r="L15" i="10"/>
  <c r="K15" i="10"/>
  <c r="H15" i="10"/>
  <c r="I20" i="4"/>
  <c r="I17" i="4"/>
  <c r="I14" i="4"/>
  <c r="I11" i="4"/>
  <c r="I8" i="4"/>
  <c r="I5" i="4"/>
  <c r="H20" i="4"/>
  <c r="H17" i="4"/>
  <c r="H14" i="4"/>
  <c r="H11" i="4"/>
  <c r="H8" i="4"/>
  <c r="H5" i="4"/>
  <c r="H14" i="3"/>
  <c r="H13" i="3"/>
  <c r="H12" i="3"/>
  <c r="H11" i="3"/>
  <c r="H10" i="3"/>
  <c r="H9" i="3"/>
  <c r="H8" i="3"/>
  <c r="H7" i="3"/>
  <c r="H6" i="3"/>
  <c r="H5" i="3"/>
  <c r="H4" i="3"/>
  <c r="H3" i="3"/>
  <c r="G14" i="3"/>
  <c r="G13" i="3"/>
  <c r="G12" i="3"/>
  <c r="G11" i="3"/>
  <c r="G10" i="3"/>
  <c r="G9" i="3"/>
  <c r="G8" i="3"/>
  <c r="G7" i="3"/>
  <c r="G6" i="3"/>
  <c r="G5" i="3"/>
  <c r="G4" i="3"/>
  <c r="G3" i="3"/>
  <c r="I38" i="2"/>
  <c r="I35" i="2"/>
  <c r="I32" i="2"/>
  <c r="I29" i="2"/>
  <c r="I26" i="2"/>
  <c r="I23" i="2"/>
  <c r="I20" i="2"/>
  <c r="I17" i="2"/>
  <c r="I14" i="2"/>
  <c r="I11" i="2"/>
  <c r="I8" i="2"/>
  <c r="I5" i="2"/>
  <c r="H38" i="2"/>
  <c r="H35" i="2"/>
  <c r="H32" i="2"/>
  <c r="H29" i="2"/>
  <c r="H26" i="2"/>
  <c r="H23" i="2"/>
  <c r="H20" i="2"/>
  <c r="H17" i="2"/>
  <c r="H14" i="2"/>
  <c r="H11" i="2"/>
  <c r="H8" i="2"/>
  <c r="H5" i="2"/>
  <c r="G9" i="9" l="1"/>
  <c r="G18" i="9"/>
  <c r="G27" i="9"/>
  <c r="G36" i="9"/>
  <c r="G45" i="9"/>
  <c r="G26" i="2"/>
  <c r="F26" i="2"/>
  <c r="G5" i="4" l="1"/>
  <c r="F5" i="4"/>
  <c r="E5" i="4"/>
  <c r="G20" i="4"/>
  <c r="F20" i="4"/>
  <c r="E20" i="4"/>
  <c r="G17" i="4"/>
  <c r="F17" i="4"/>
  <c r="E17" i="4"/>
  <c r="G14" i="4"/>
  <c r="F14" i="4"/>
  <c r="E14" i="4"/>
  <c r="G11" i="4"/>
  <c r="F11" i="4"/>
  <c r="E11" i="4"/>
  <c r="G8" i="4"/>
  <c r="F8" i="4"/>
  <c r="E8" i="4"/>
  <c r="C21" i="5" l="1"/>
  <c r="D21" i="5"/>
  <c r="F44" i="9"/>
  <c r="F46" i="9" s="1"/>
  <c r="F43" i="9"/>
  <c r="F35" i="9"/>
  <c r="F37" i="9" s="1"/>
  <c r="F34" i="9"/>
  <c r="F26" i="9"/>
  <c r="F28" i="9" s="1"/>
  <c r="F25" i="9"/>
  <c r="F17" i="9"/>
  <c r="F19" i="9" s="1"/>
  <c r="F16" i="9"/>
  <c r="F8" i="9"/>
  <c r="F10" i="9" s="1"/>
  <c r="F7" i="9"/>
  <c r="F14" i="3"/>
  <c r="F13" i="3"/>
  <c r="F12" i="3"/>
  <c r="F11" i="3"/>
  <c r="F10" i="3"/>
  <c r="F9" i="3"/>
  <c r="F8" i="3"/>
  <c r="F7" i="3"/>
  <c r="F6" i="3"/>
  <c r="F5" i="3"/>
  <c r="F4" i="3"/>
  <c r="F3" i="3"/>
  <c r="G38" i="2"/>
  <c r="G35" i="2"/>
  <c r="G32" i="2"/>
  <c r="G29" i="2"/>
  <c r="G23" i="2"/>
  <c r="G20" i="2"/>
  <c r="G17" i="2"/>
  <c r="G14" i="2"/>
  <c r="G11" i="2"/>
  <c r="G8" i="2"/>
  <c r="G5" i="2"/>
  <c r="F9" i="9" l="1"/>
  <c r="F18" i="9"/>
  <c r="F27" i="9"/>
  <c r="F36" i="9"/>
  <c r="F45" i="9"/>
  <c r="D44" i="9"/>
  <c r="D45" i="9" s="1"/>
  <c r="D43" i="9"/>
  <c r="D35" i="9"/>
  <c r="D36" i="9" s="1"/>
  <c r="D34" i="9"/>
  <c r="D26" i="9"/>
  <c r="D27" i="9" s="1"/>
  <c r="D25" i="9"/>
  <c r="D17" i="9"/>
  <c r="D16" i="9"/>
  <c r="D8" i="9"/>
  <c r="D7" i="9"/>
  <c r="D14" i="3"/>
  <c r="D13" i="3"/>
  <c r="D12" i="3"/>
  <c r="D11" i="3"/>
  <c r="D10" i="3"/>
  <c r="D9" i="3"/>
  <c r="D8" i="3"/>
  <c r="D7" i="3"/>
  <c r="D6" i="3"/>
  <c r="D5" i="3"/>
  <c r="D4" i="3"/>
  <c r="D3" i="3"/>
  <c r="E38" i="2"/>
  <c r="E35" i="2"/>
  <c r="E32" i="2"/>
  <c r="E29" i="2"/>
  <c r="E26" i="2"/>
  <c r="E23" i="2"/>
  <c r="E20" i="2"/>
  <c r="E17" i="2"/>
  <c r="E14" i="2"/>
  <c r="E11" i="2"/>
  <c r="E8" i="2"/>
  <c r="E5" i="2"/>
  <c r="E14" i="3"/>
  <c r="E13" i="3"/>
  <c r="E12" i="3"/>
  <c r="E11" i="3"/>
  <c r="E10" i="3"/>
  <c r="E9" i="3"/>
  <c r="E8" i="3"/>
  <c r="E7" i="3"/>
  <c r="E6" i="3"/>
  <c r="E5" i="3"/>
  <c r="E4" i="3"/>
  <c r="E3" i="3"/>
  <c r="E44" i="9"/>
  <c r="E46" i="9" s="1"/>
  <c r="E43" i="9"/>
  <c r="E35" i="9"/>
  <c r="E37" i="9" s="1"/>
  <c r="E34" i="9"/>
  <c r="E26" i="9"/>
  <c r="E28" i="9" s="1"/>
  <c r="E25" i="9"/>
  <c r="E17" i="9"/>
  <c r="E19" i="9" s="1"/>
  <c r="E16" i="9"/>
  <c r="E8" i="9"/>
  <c r="E10" i="9" s="1"/>
  <c r="E7" i="9"/>
  <c r="F38" i="2"/>
  <c r="F35" i="2"/>
  <c r="F32" i="2"/>
  <c r="F29" i="2"/>
  <c r="F23" i="2"/>
  <c r="F20" i="2"/>
  <c r="F17" i="2"/>
  <c r="F14" i="2"/>
  <c r="F11" i="2"/>
  <c r="F8" i="2"/>
  <c r="F5" i="2"/>
  <c r="C42" i="5"/>
  <c r="D42" i="5"/>
  <c r="H42" i="5"/>
  <c r="L42" i="5"/>
  <c r="E27" i="9" l="1"/>
  <c r="E36" i="9"/>
  <c r="E18" i="9"/>
  <c r="E45" i="9"/>
  <c r="D46" i="9"/>
  <c r="D37" i="9"/>
  <c r="D28" i="9"/>
  <c r="D18" i="9"/>
  <c r="D19" i="9"/>
  <c r="E9" i="9"/>
  <c r="D9" i="9"/>
  <c r="D10" i="9"/>
</calcChain>
</file>

<file path=xl/sharedStrings.xml><?xml version="1.0" encoding="utf-8"?>
<sst xmlns="http://schemas.openxmlformats.org/spreadsheetml/2006/main" count="566" uniqueCount="154">
  <si>
    <t>1. Comércio Internacional</t>
  </si>
  <si>
    <t>2. Preços Médios de Importação e Exportação</t>
  </si>
  <si>
    <t>4. Principais Destinos das Saídas</t>
  </si>
  <si>
    <t xml:space="preserve">Leite e Lacticínios - Comércio Internacional </t>
  </si>
  <si>
    <t>Produto</t>
  </si>
  <si>
    <t>Unidade</t>
  </si>
  <si>
    <t>Fluxo</t>
  </si>
  <si>
    <t>Entradas</t>
  </si>
  <si>
    <t>Saídas</t>
  </si>
  <si>
    <t>Saldo</t>
  </si>
  <si>
    <t>Iogurte e Quefir</t>
  </si>
  <si>
    <t>Soro de Leite</t>
  </si>
  <si>
    <t>Manteiga</t>
  </si>
  <si>
    <t>Queijo e Requeijão</t>
  </si>
  <si>
    <t>Voltar ao índice</t>
  </si>
  <si>
    <t>PT</t>
  </si>
  <si>
    <t>Total</t>
  </si>
  <si>
    <t>1. Leite e Natas em natureza</t>
  </si>
  <si>
    <t>3. Iogurte e Quefir</t>
  </si>
  <si>
    <r>
      <t xml:space="preserve">Valor 
</t>
    </r>
    <r>
      <rPr>
        <sz val="10"/>
        <color indexed="60"/>
        <rFont val="Arial"/>
        <family val="2"/>
      </rPr>
      <t>(1000 EUR)</t>
    </r>
  </si>
  <si>
    <t>Espanha</t>
  </si>
  <si>
    <t>Angola</t>
  </si>
  <si>
    <t>Países Baixos</t>
  </si>
  <si>
    <t>Cabo Verde</t>
  </si>
  <si>
    <t>Itália</t>
  </si>
  <si>
    <t>França</t>
  </si>
  <si>
    <t>Luxemburgo</t>
  </si>
  <si>
    <t>São Tomé e Príncipe</t>
  </si>
  <si>
    <t>Roménia</t>
  </si>
  <si>
    <t>Bélgica</t>
  </si>
  <si>
    <t>Ucrânia</t>
  </si>
  <si>
    <t>Guiné-Bissau</t>
  </si>
  <si>
    <t>Moçambique</t>
  </si>
  <si>
    <t>Polónia</t>
  </si>
  <si>
    <t>Macau</t>
  </si>
  <si>
    <t>Alemanha</t>
  </si>
  <si>
    <t>Suíça</t>
  </si>
  <si>
    <t>Grécia</t>
  </si>
  <si>
    <t>Canadá</t>
  </si>
  <si>
    <t>Outros países</t>
  </si>
  <si>
    <t>4. Soro de leite</t>
  </si>
  <si>
    <t>5. Manteiga</t>
  </si>
  <si>
    <t>6. Queijo e Requeijão</t>
  </si>
  <si>
    <t>Áustria</t>
  </si>
  <si>
    <t>Estados Unidos</t>
  </si>
  <si>
    <t>Marrocos</t>
  </si>
  <si>
    <t>Suécia</t>
  </si>
  <si>
    <t>Leite e Lacticínios - Produção</t>
  </si>
  <si>
    <t>Rubrica</t>
  </si>
  <si>
    <t>Leite de vaca</t>
  </si>
  <si>
    <t>Leite para consumo</t>
  </si>
  <si>
    <t>Leite em pó</t>
  </si>
  <si>
    <t>Nata para consumo</t>
  </si>
  <si>
    <t>Iogurtes e outros leites acidificados</t>
  </si>
  <si>
    <t>Queijo de vaca</t>
  </si>
  <si>
    <t>Soro de leite</t>
  </si>
  <si>
    <t>Leite e Lacticínios - Balanço de Aprovisionamento INE</t>
  </si>
  <si>
    <t>Consumo Humano</t>
  </si>
  <si>
    <t>Consumo Humano per capita</t>
  </si>
  <si>
    <t>Kg/habitante/ano</t>
  </si>
  <si>
    <t>Grau de Auto-Aprovisionamento</t>
  </si>
  <si>
    <t>%</t>
  </si>
  <si>
    <t>Leite e Lacticínios - Produção Certificada de Queijo e Requeijão</t>
  </si>
  <si>
    <t>Produção Certificada DOP e IGP</t>
  </si>
  <si>
    <t>Peso da Prod. Certificada na Prod. Total</t>
  </si>
  <si>
    <t>Leite e Lacticínios - Indicadores de análise do Comércio Internacional</t>
  </si>
  <si>
    <t>1. Leite</t>
  </si>
  <si>
    <t>Produção</t>
  </si>
  <si>
    <t>Importação</t>
  </si>
  <si>
    <t>Exportação</t>
  </si>
  <si>
    <t>Orientação Exportadora</t>
  </si>
  <si>
    <t>Consumo Aparente</t>
  </si>
  <si>
    <t>2. Soro de Leite</t>
  </si>
  <si>
    <t>4. Queijo</t>
  </si>
  <si>
    <t>Nota:</t>
  </si>
  <si>
    <t>Orientação Exportadora = Exportação / Produção x 100</t>
  </si>
  <si>
    <t>Consumo Aparente = Produção + Importação - Exportação</t>
  </si>
  <si>
    <t>Grau de Auto-Aprovisionamento = Produção / Consumo Aparente x 100</t>
  </si>
  <si>
    <t>Grau de Abastecimento do mercado interno = (Produção - Exportação) / Consumo Aparente x 100</t>
  </si>
  <si>
    <t>Preço Médio de Importação</t>
  </si>
  <si>
    <t>Preço Médio de Exportação</t>
  </si>
  <si>
    <t>* dados provisórios</t>
  </si>
  <si>
    <t>Leite - produção total</t>
  </si>
  <si>
    <t>Grau Abastec. do merc. interno</t>
  </si>
  <si>
    <t>3. Leites Acidificados (inc. Iogurtes)</t>
  </si>
  <si>
    <t>Fonte:</t>
  </si>
  <si>
    <t>Leite e Lacticínios - Destinos das Saídas - UE e Países Terceiros (PT)</t>
  </si>
  <si>
    <t>3. Destinos das Saídas - UE/Países Terceiros</t>
  </si>
  <si>
    <t>Códigos NC: 0401 a 0406</t>
  </si>
  <si>
    <r>
      <rPr>
        <vertAlign val="superscript"/>
        <sz val="9"/>
        <rFont val="Arial"/>
        <family val="2"/>
      </rPr>
      <t>a)</t>
    </r>
    <r>
      <rPr>
        <sz val="9"/>
        <rFont val="Arial"/>
        <family val="2"/>
      </rPr>
      <t xml:space="preserve"> inclui a produção na exploração agrícola e a produção industrial</t>
    </r>
  </si>
  <si>
    <t>tonelada</t>
  </si>
  <si>
    <r>
      <t>Quantidade</t>
    </r>
    <r>
      <rPr>
        <sz val="10"/>
        <color indexed="60"/>
        <rFont val="Arial"/>
        <family val="2"/>
      </rPr>
      <t xml:space="preserve"> 
(tonelada)</t>
    </r>
  </si>
  <si>
    <t>UE</t>
  </si>
  <si>
    <t>5. Principais Origens das Entradas</t>
  </si>
  <si>
    <t>6. Produção</t>
  </si>
  <si>
    <t>7. Balanço de Aprovisionamento INE</t>
  </si>
  <si>
    <t>8. Produção Certificada de Queijo</t>
  </si>
  <si>
    <t>9. Indicadores de análise do Comércio Internacional</t>
  </si>
  <si>
    <r>
      <rPr>
        <vertAlign val="superscript"/>
        <sz val="10"/>
        <rFont val="Arial"/>
        <family val="2"/>
      </rPr>
      <t>a)</t>
    </r>
    <r>
      <rPr>
        <sz val="10"/>
        <rFont val="Arial"/>
        <family val="2"/>
      </rPr>
      <t xml:space="preserve"> inclui a produção na exploração agrícola e a produção industrial</t>
    </r>
  </si>
  <si>
    <r>
      <rPr>
        <vertAlign val="superscript"/>
        <sz val="10"/>
        <rFont val="Arial"/>
        <family val="2"/>
      </rPr>
      <t>1)</t>
    </r>
    <r>
      <rPr>
        <sz val="10"/>
        <rFont val="Arial"/>
        <family val="2"/>
      </rPr>
      <t xml:space="preserve"> produção interna obtida por transformação de matérias primas nacionais. </t>
    </r>
  </si>
  <si>
    <t>Irlanda</t>
  </si>
  <si>
    <t>Bulgária</t>
  </si>
  <si>
    <t>Checa, República</t>
  </si>
  <si>
    <t>Dinamarca</t>
  </si>
  <si>
    <t>LEITE E LACTICÍNIOS</t>
  </si>
  <si>
    <t>China, República Popular da</t>
  </si>
  <si>
    <t>Arábia Saudita</t>
  </si>
  <si>
    <t>Israel</t>
  </si>
  <si>
    <t>Comércio Internacional - Entradas</t>
  </si>
  <si>
    <t>Comércio Internacional - Saídas</t>
  </si>
  <si>
    <t>Japão</t>
  </si>
  <si>
    <t>África do Sul</t>
  </si>
  <si>
    <t>Líbia, Jamahira Árabe da</t>
  </si>
  <si>
    <t>Croácia</t>
  </si>
  <si>
    <t>Cuba</t>
  </si>
  <si>
    <t>Queijo
 (exclui queijo fundido)</t>
  </si>
  <si>
    <t>Leites</t>
  </si>
  <si>
    <t>Leites acidificados 
(inc. iogurtes)</t>
  </si>
  <si>
    <t>Outros produtos Frescos
 (inc. natas)</t>
  </si>
  <si>
    <t>Leite de ovelha</t>
  </si>
  <si>
    <t>Leite de cabra</t>
  </si>
  <si>
    <t>103 tonelada</t>
  </si>
  <si>
    <t>Eslováquia</t>
  </si>
  <si>
    <t>Leite e Lacticínios - Preços Médios de Importação e Exportação (EUR / kg)</t>
  </si>
  <si>
    <t>Leite e Natas concentrados ou adicionados de açúcar</t>
  </si>
  <si>
    <t>2. Leite e Natas concentrados/adicion. açúcar</t>
  </si>
  <si>
    <t>Finlândia</t>
  </si>
  <si>
    <t>Reino Unido (Irlanda do Norte)</t>
  </si>
  <si>
    <t>Reino Unido (não inc. Irlanda do Norte)</t>
  </si>
  <si>
    <t>Malta</t>
  </si>
  <si>
    <t>Myanmar</t>
  </si>
  <si>
    <t>Egipto</t>
  </si>
  <si>
    <t>Lituânia</t>
  </si>
  <si>
    <t>Leite e Natas em natureza</t>
  </si>
  <si>
    <t>2022*</t>
  </si>
  <si>
    <t xml:space="preserve">Queijo e Requeijão - produção industrial </t>
  </si>
  <si>
    <r>
      <t xml:space="preserve">Quantidade
</t>
    </r>
    <r>
      <rPr>
        <sz val="10"/>
        <color rgb="FF808000"/>
        <rFont val="Arial"/>
        <family val="2"/>
      </rPr>
      <t>(tonelada)</t>
    </r>
  </si>
  <si>
    <r>
      <t xml:space="preserve">Valor
</t>
    </r>
    <r>
      <rPr>
        <sz val="10"/>
        <color rgb="FF808000"/>
        <rFont val="Arial"/>
        <family val="2"/>
      </rPr>
      <t>(1000 EUR)</t>
    </r>
  </si>
  <si>
    <r>
      <t>Quantidade</t>
    </r>
    <r>
      <rPr>
        <sz val="10"/>
        <color rgb="FF808000"/>
        <rFont val="Arial"/>
        <family val="2"/>
      </rPr>
      <t xml:space="preserve">
(tonelada)</t>
    </r>
  </si>
  <si>
    <r>
      <t>10</t>
    </r>
    <r>
      <rPr>
        <vertAlign val="superscript"/>
        <sz val="10"/>
        <color rgb="FF808000"/>
        <rFont val="Arial"/>
        <family val="2"/>
      </rPr>
      <t>3</t>
    </r>
    <r>
      <rPr>
        <sz val="10"/>
        <color rgb="FF808000"/>
        <rFont val="Arial"/>
        <family val="2"/>
      </rPr>
      <t xml:space="preserve"> tonelada</t>
    </r>
  </si>
  <si>
    <r>
      <t xml:space="preserve">Queijo e Requeijão - produção total </t>
    </r>
    <r>
      <rPr>
        <b/>
        <vertAlign val="superscript"/>
        <sz val="10"/>
        <color rgb="FF808000"/>
        <rFont val="Arial"/>
        <family val="2"/>
      </rPr>
      <t>a)</t>
    </r>
  </si>
  <si>
    <r>
      <t xml:space="preserve">Produção utilizável </t>
    </r>
    <r>
      <rPr>
        <vertAlign val="superscript"/>
        <sz val="10"/>
        <color rgb="FF808000"/>
        <rFont val="Arial"/>
        <family val="2"/>
      </rPr>
      <t>1)</t>
    </r>
  </si>
  <si>
    <r>
      <t>10</t>
    </r>
    <r>
      <rPr>
        <vertAlign val="superscript"/>
        <sz val="9"/>
        <color rgb="FF808000"/>
        <rFont val="Arial"/>
        <family val="2"/>
      </rPr>
      <t>3</t>
    </r>
    <r>
      <rPr>
        <sz val="9"/>
        <color rgb="FF808000"/>
        <rFont val="Arial"/>
        <family val="2"/>
      </rPr>
      <t xml:space="preserve"> tonelada</t>
    </r>
  </si>
  <si>
    <r>
      <t>Queijo e Requeijão - produção total</t>
    </r>
    <r>
      <rPr>
        <b/>
        <vertAlign val="superscript"/>
        <sz val="10"/>
        <color rgb="FF808000"/>
        <rFont val="Arial"/>
        <family val="2"/>
      </rPr>
      <t xml:space="preserve"> a)</t>
    </r>
  </si>
  <si>
    <t>atualizado em: ago/2023</t>
  </si>
  <si>
    <t>Leite e Lacticínios - Principais destinos das Saídas em 2022</t>
  </si>
  <si>
    <t>Leite e Lacticínios - Principais origens das Entradas em 2022</t>
  </si>
  <si>
    <t>Estónia</t>
  </si>
  <si>
    <t>Singapura</t>
  </si>
  <si>
    <t>Eslovénia</t>
  </si>
  <si>
    <t>Chipre</t>
  </si>
  <si>
    <t>Emirados Árabes Unidos</t>
  </si>
  <si>
    <t>Nigéria</t>
  </si>
  <si>
    <r>
      <t xml:space="preserve">Reino Unido </t>
    </r>
    <r>
      <rPr>
        <sz val="10"/>
        <color indexed="25"/>
        <rFont val="Arial"/>
        <family val="2"/>
      </rPr>
      <t>(não inc. Irlanda Norte)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</si>
</sst>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_-* #,##0\ _€_-;\-* #,##0\ _€_-;_-* &quot;-&quot;??\ _€_-;_-@_-"/>
  </numFmts>
  <fonts count="28" x14ac:knownFonts="1">
    <font>
      <sz val="10"/>
      <name val="Arial"/>
      <family val="2"/>
    </font>
    <font>
      <b/>
      <sz val="10"/>
      <color indexed="60"/>
      <name val="Arial"/>
      <family val="2"/>
    </font>
    <font>
      <sz val="10"/>
      <color indexed="25"/>
      <name val="Arial"/>
      <family val="2"/>
    </font>
    <font>
      <u/>
      <sz val="10"/>
      <color indexed="12"/>
      <name val="Arial"/>
      <family val="2"/>
    </font>
    <font>
      <b/>
      <sz val="12"/>
      <color indexed="56"/>
      <name val="Arial"/>
      <family val="2"/>
    </font>
    <font>
      <b/>
      <sz val="10"/>
      <color indexed="25"/>
      <name val="Arial"/>
      <family val="2"/>
    </font>
    <font>
      <i/>
      <sz val="10"/>
      <name val="Arial"/>
      <family val="2"/>
    </font>
    <font>
      <sz val="9"/>
      <name val="Arial"/>
      <family val="2"/>
    </font>
    <font>
      <sz val="10"/>
      <color indexed="60"/>
      <name val="Arial"/>
      <family val="2"/>
    </font>
    <font>
      <sz val="8"/>
      <name val="Arial"/>
      <family val="2"/>
    </font>
    <font>
      <b/>
      <sz val="14"/>
      <name val="Arial"/>
      <family val="2"/>
    </font>
    <font>
      <b/>
      <sz val="9"/>
      <color indexed="60"/>
      <name val="Arial"/>
      <family val="2"/>
    </font>
    <font>
      <b/>
      <sz val="10"/>
      <name val="Arial"/>
      <family val="2"/>
    </font>
    <font>
      <vertAlign val="superscript"/>
      <sz val="9"/>
      <name val="Arial"/>
      <family val="2"/>
    </font>
    <font>
      <sz val="10"/>
      <name val="Arial"/>
      <family val="2"/>
    </font>
    <font>
      <b/>
      <sz val="16"/>
      <color theme="0"/>
      <name val="Calibri"/>
      <family val="2"/>
      <scheme val="minor"/>
    </font>
    <font>
      <b/>
      <sz val="12"/>
      <color theme="0"/>
      <name val="Calibri"/>
      <family val="2"/>
      <scheme val="minor"/>
    </font>
    <font>
      <sz val="10"/>
      <color theme="1" tint="0.249977111117893"/>
      <name val="Arial"/>
      <family val="2"/>
    </font>
    <font>
      <b/>
      <sz val="13"/>
      <color indexed="56"/>
      <name val="Arial"/>
      <family val="2"/>
    </font>
    <font>
      <vertAlign val="superscript"/>
      <sz val="10"/>
      <name val="Arial"/>
      <family val="2"/>
    </font>
    <font>
      <sz val="14"/>
      <color rgb="FF222222"/>
      <name val="Arial"/>
      <family val="2"/>
    </font>
    <font>
      <sz val="9"/>
      <color theme="1"/>
      <name val="Calibri"/>
      <family val="2"/>
      <scheme val="minor"/>
    </font>
    <font>
      <b/>
      <sz val="10"/>
      <color rgb="FF808000"/>
      <name val="Arial"/>
      <family val="2"/>
    </font>
    <font>
      <sz val="10"/>
      <color rgb="FF808000"/>
      <name val="Arial"/>
      <family val="2"/>
    </font>
    <font>
      <vertAlign val="superscript"/>
      <sz val="10"/>
      <color rgb="FF808000"/>
      <name val="Arial"/>
      <family val="2"/>
    </font>
    <font>
      <b/>
      <vertAlign val="superscript"/>
      <sz val="10"/>
      <color rgb="FF808000"/>
      <name val="Arial"/>
      <family val="2"/>
    </font>
    <font>
      <sz val="9"/>
      <color rgb="FF808000"/>
      <name val="Arial"/>
      <family val="2"/>
    </font>
    <font>
      <vertAlign val="superscript"/>
      <sz val="9"/>
      <color rgb="FF808000"/>
      <name val="Arial"/>
      <family val="2"/>
    </font>
  </fonts>
  <fills count="7">
    <fill>
      <patternFill patternType="none"/>
    </fill>
    <fill>
      <patternFill patternType="gray125"/>
    </fill>
    <fill>
      <patternFill patternType="solid">
        <fgColor indexed="47"/>
        <bgColor indexed="26"/>
      </patternFill>
    </fill>
    <fill>
      <patternFill patternType="solid">
        <fgColor indexed="26"/>
        <bgColor indexed="9"/>
      </patternFill>
    </fill>
    <fill>
      <patternFill patternType="solid">
        <fgColor rgb="FF008080"/>
        <bgColor indexed="64"/>
      </patternFill>
    </fill>
    <fill>
      <patternFill patternType="solid">
        <fgColor theme="0" tint="-0.14999847407452621"/>
        <bgColor indexed="64"/>
      </patternFill>
    </fill>
    <fill>
      <patternFill patternType="solid">
        <fgColor rgb="FFEAEAEA"/>
        <bgColor indexed="26"/>
      </patternFill>
    </fill>
  </fills>
  <borders count="11">
    <border>
      <left/>
      <right/>
      <top/>
      <bottom/>
      <diagonal/>
    </border>
    <border>
      <left/>
      <right/>
      <top/>
      <bottom style="hair">
        <color indexed="47"/>
      </bottom>
      <diagonal/>
    </border>
    <border>
      <left/>
      <right/>
      <top style="hair">
        <color indexed="47"/>
      </top>
      <bottom style="hair">
        <color indexed="47"/>
      </bottom>
      <diagonal/>
    </border>
    <border>
      <left/>
      <right/>
      <top style="thin">
        <color indexed="47"/>
      </top>
      <bottom style="thin">
        <color indexed="47"/>
      </bottom>
      <diagonal/>
    </border>
    <border>
      <left/>
      <right/>
      <top/>
      <bottom style="thin">
        <color indexed="47"/>
      </bottom>
      <diagonal/>
    </border>
    <border>
      <left/>
      <right/>
      <top/>
      <bottom style="thin">
        <color theme="9" tint="0.39994506668294322"/>
      </bottom>
      <diagonal/>
    </border>
    <border>
      <left/>
      <right/>
      <top style="thin">
        <color theme="9" tint="0.39994506668294322"/>
      </top>
      <bottom style="hair">
        <color indexed="47"/>
      </bottom>
      <diagonal/>
    </border>
    <border>
      <left/>
      <right/>
      <top style="thin">
        <color theme="9" tint="0.39994506668294322"/>
      </top>
      <bottom/>
      <diagonal/>
    </border>
    <border>
      <left/>
      <right/>
      <top/>
      <bottom style="thin">
        <color theme="9" tint="0.39991454817346722"/>
      </bottom>
      <diagonal/>
    </border>
    <border>
      <left/>
      <right/>
      <top style="hair">
        <color indexed="47"/>
      </top>
      <bottom/>
      <diagonal/>
    </border>
    <border>
      <left/>
      <right/>
      <top style="thin">
        <color indexed="47"/>
      </top>
      <bottom/>
      <diagonal/>
    </border>
  </borders>
  <cellStyleXfs count="7">
    <xf numFmtId="0" fontId="0" fillId="0" borderId="0"/>
    <xf numFmtId="0" fontId="2" fillId="0" borderId="0" applyNumberFormat="0" applyFill="0" applyProtection="0">
      <alignment vertical="center"/>
    </xf>
    <xf numFmtId="0" fontId="3" fillId="0" borderId="0" applyNumberFormat="0" applyFill="0" applyBorder="0" applyAlignment="0" applyProtection="0"/>
    <xf numFmtId="0" fontId="1" fillId="2" borderId="0" applyNumberFormat="0" applyProtection="0">
      <alignment horizontal="center" vertical="center"/>
    </xf>
    <xf numFmtId="0" fontId="14" fillId="0" borderId="0"/>
    <xf numFmtId="43" fontId="14" fillId="0" borderId="0" applyFont="0" applyFill="0" applyBorder="0" applyAlignment="0" applyProtection="0"/>
    <xf numFmtId="9" fontId="14" fillId="0" borderId="0" applyFont="0" applyFill="0" applyBorder="0" applyAlignment="0" applyProtection="0"/>
  </cellStyleXfs>
  <cellXfs count="160">
    <xf numFmtId="0" fontId="0" fillId="0" borderId="0" xfId="0"/>
    <xf numFmtId="0" fontId="3" fillId="0" borderId="0" xfId="2" applyNumberFormat="1" applyFont="1" applyFill="1" applyBorder="1" applyAlignment="1" applyProtection="1"/>
    <xf numFmtId="0" fontId="0" fillId="0" borderId="0" xfId="0" applyAlignment="1">
      <alignment vertical="center"/>
    </xf>
    <xf numFmtId="0" fontId="4" fillId="0" borderId="0" xfId="0" applyFont="1" applyAlignment="1">
      <alignment vertical="center"/>
    </xf>
    <xf numFmtId="0" fontId="1" fillId="2" borderId="0" xfId="3" applyNumberFormat="1" applyFont="1" applyBorder="1" applyProtection="1">
      <alignment horizontal="center" vertical="center"/>
    </xf>
    <xf numFmtId="0" fontId="1" fillId="2" borderId="0" xfId="3" applyNumberFormat="1" applyFont="1" applyBorder="1" applyAlignment="1" applyProtection="1">
      <alignment vertical="center"/>
    </xf>
    <xf numFmtId="0" fontId="1" fillId="2" borderId="0" xfId="3" applyNumberFormat="1" applyFont="1" applyBorder="1" applyAlignment="1" applyProtection="1">
      <alignment horizontal="right" vertical="center"/>
    </xf>
    <xf numFmtId="3" fontId="0" fillId="0" borderId="0" xfId="0" applyNumberFormat="1" applyFill="1" applyBorder="1" applyAlignment="1">
      <alignment vertical="center"/>
    </xf>
    <xf numFmtId="3" fontId="0" fillId="0" borderId="0" xfId="0" applyNumberFormat="1" applyBorder="1" applyAlignment="1">
      <alignment vertical="center"/>
    </xf>
    <xf numFmtId="3" fontId="6" fillId="3" borderId="1" xfId="0" applyNumberFormat="1" applyFont="1" applyFill="1" applyBorder="1" applyAlignment="1">
      <alignment vertical="center"/>
    </xf>
    <xf numFmtId="0" fontId="7" fillId="0" borderId="0" xfId="0" applyFont="1" applyAlignment="1">
      <alignment vertical="center"/>
    </xf>
    <xf numFmtId="0" fontId="3" fillId="0" borderId="0" xfId="2" applyNumberFormat="1" applyFont="1" applyFill="1" applyBorder="1" applyAlignment="1" applyProtection="1">
      <alignment horizontal="right"/>
    </xf>
    <xf numFmtId="3" fontId="7" fillId="0" borderId="0" xfId="0" applyNumberFormat="1" applyFont="1" applyAlignment="1">
      <alignment vertical="center"/>
    </xf>
    <xf numFmtId="3" fontId="0" fillId="0" borderId="0" xfId="0" applyNumberFormat="1" applyAlignment="1">
      <alignment vertical="center"/>
    </xf>
    <xf numFmtId="0" fontId="1" fillId="2" borderId="0" xfId="3" applyNumberFormat="1" applyFont="1" applyBorder="1" applyAlignment="1" applyProtection="1">
      <alignment horizontal="center" vertical="center"/>
    </xf>
    <xf numFmtId="2" fontId="0" fillId="0" borderId="0" xfId="0" applyNumberFormat="1" applyFill="1" applyBorder="1" applyAlignment="1">
      <alignment horizontal="center" vertical="center"/>
    </xf>
    <xf numFmtId="2" fontId="0" fillId="0" borderId="0" xfId="0" applyNumberFormat="1" applyBorder="1" applyAlignment="1">
      <alignment horizontal="center" vertical="center"/>
    </xf>
    <xf numFmtId="4" fontId="0" fillId="3" borderId="1" xfId="0" applyNumberFormat="1" applyFont="1" applyFill="1" applyBorder="1" applyAlignment="1">
      <alignment horizontal="center" vertical="center"/>
    </xf>
    <xf numFmtId="0" fontId="8" fillId="2" borderId="0" xfId="3" applyNumberFormat="1" applyFont="1" applyBorder="1" applyProtection="1">
      <alignment horizontal="center" vertical="center"/>
    </xf>
    <xf numFmtId="0" fontId="10" fillId="0" borderId="0" xfId="0" applyFont="1" applyAlignment="1">
      <alignment vertical="center"/>
    </xf>
    <xf numFmtId="0" fontId="11" fillId="2" borderId="0" xfId="3" applyNumberFormat="1" applyFont="1" applyBorder="1" applyAlignment="1" applyProtection="1">
      <alignment horizontal="right" vertical="center" wrapText="1"/>
    </xf>
    <xf numFmtId="0" fontId="5" fillId="0" borderId="0" xfId="0" applyNumberFormat="1" applyFont="1" applyFill="1" applyProtection="1"/>
    <xf numFmtId="0" fontId="5" fillId="3" borderId="0" xfId="0" applyNumberFormat="1" applyFont="1" applyFill="1" applyProtection="1"/>
    <xf numFmtId="3" fontId="0" fillId="3" borderId="0" xfId="0" applyNumberFormat="1" applyFill="1" applyBorder="1" applyAlignment="1">
      <alignment vertical="center"/>
    </xf>
    <xf numFmtId="0" fontId="5" fillId="3" borderId="2" xfId="0" applyNumberFormat="1" applyFont="1" applyFill="1" applyBorder="1" applyAlignment="1" applyProtection="1">
      <alignment vertical="center"/>
    </xf>
    <xf numFmtId="0" fontId="0" fillId="0" borderId="0" xfId="0" applyAlignment="1">
      <alignment horizontal="right" vertical="center" wrapText="1"/>
    </xf>
    <xf numFmtId="3" fontId="0" fillId="0" borderId="0" xfId="0" applyNumberFormat="1"/>
    <xf numFmtId="164" fontId="0" fillId="0" borderId="0" xfId="0" applyNumberFormat="1" applyBorder="1" applyAlignment="1">
      <alignment vertical="center"/>
    </xf>
    <xf numFmtId="164" fontId="0" fillId="0" borderId="0" xfId="0" applyNumberFormat="1" applyFont="1" applyBorder="1" applyAlignment="1">
      <alignment horizontal="right" vertical="center"/>
    </xf>
    <xf numFmtId="164" fontId="0" fillId="3" borderId="0" xfId="0" applyNumberFormat="1" applyFill="1" applyBorder="1" applyAlignment="1">
      <alignment vertical="center"/>
    </xf>
    <xf numFmtId="164" fontId="0" fillId="3" borderId="0" xfId="0" applyNumberFormat="1" applyFont="1" applyFill="1" applyBorder="1" applyAlignment="1">
      <alignment horizontal="right" vertical="center"/>
    </xf>
    <xf numFmtId="165" fontId="0" fillId="0" borderId="0" xfId="0" applyNumberFormat="1" applyFont="1" applyBorder="1" applyAlignment="1">
      <alignment horizontal="right" vertical="center"/>
    </xf>
    <xf numFmtId="165" fontId="0" fillId="3" borderId="0" xfId="0" applyNumberFormat="1" applyFill="1" applyBorder="1" applyAlignment="1">
      <alignment vertical="center"/>
    </xf>
    <xf numFmtId="164" fontId="0" fillId="3" borderId="1" xfId="0" applyNumberFormat="1" applyFont="1" applyFill="1" applyBorder="1" applyAlignment="1">
      <alignment horizontal="right" vertical="center"/>
    </xf>
    <xf numFmtId="3" fontId="0" fillId="0" borderId="0" xfId="0" applyNumberFormat="1" applyFill="1" applyBorder="1" applyAlignment="1">
      <alignment horizontal="right" vertical="center"/>
    </xf>
    <xf numFmtId="3" fontId="0" fillId="3" borderId="0" xfId="0" applyNumberFormat="1" applyFill="1" applyBorder="1" applyAlignment="1">
      <alignment horizontal="right" vertical="center"/>
    </xf>
    <xf numFmtId="164" fontId="0" fillId="0" borderId="0" xfId="0" applyNumberFormat="1" applyFont="1" applyFill="1" applyBorder="1" applyAlignment="1">
      <alignment horizontal="right" vertical="center"/>
    </xf>
    <xf numFmtId="0" fontId="3" fillId="0" borderId="0" xfId="2" applyNumberFormat="1" applyFont="1" applyFill="1" applyBorder="1" applyAlignment="1" applyProtection="1">
      <alignment horizontal="right" vertical="center"/>
    </xf>
    <xf numFmtId="0" fontId="9" fillId="0" borderId="0" xfId="0" applyFont="1" applyFill="1" applyBorder="1" applyAlignment="1">
      <alignment vertical="center"/>
    </xf>
    <xf numFmtId="164" fontId="0" fillId="3" borderId="3" xfId="0" applyNumberFormat="1" applyFill="1" applyBorder="1" applyAlignment="1">
      <alignment vertical="center"/>
    </xf>
    <xf numFmtId="3" fontId="0" fillId="0" borderId="3" xfId="0" applyNumberFormat="1" applyBorder="1" applyAlignment="1">
      <alignment vertical="center"/>
    </xf>
    <xf numFmtId="164" fontId="0" fillId="0" borderId="4" xfId="0" applyNumberFormat="1" applyBorder="1" applyAlignment="1">
      <alignment vertical="center"/>
    </xf>
    <xf numFmtId="0" fontId="12" fillId="0" borderId="0" xfId="0" applyFont="1" applyBorder="1" applyAlignment="1">
      <alignment vertical="center" wrapText="1"/>
    </xf>
    <xf numFmtId="0" fontId="0" fillId="0" borderId="0" xfId="0" applyBorder="1" applyAlignment="1">
      <alignment horizontal="center" vertical="center"/>
    </xf>
    <xf numFmtId="1" fontId="0" fillId="0" borderId="0" xfId="0" applyNumberFormat="1" applyAlignment="1">
      <alignment vertical="center"/>
    </xf>
    <xf numFmtId="0" fontId="15" fillId="4" borderId="0" xfId="4" applyFont="1" applyFill="1" applyAlignment="1">
      <alignment horizontal="center" vertical="center"/>
    </xf>
    <xf numFmtId="0" fontId="16" fillId="4" borderId="0" xfId="4" applyFont="1" applyFill="1" applyAlignment="1">
      <alignment horizontal="center" vertical="center" wrapText="1"/>
    </xf>
    <xf numFmtId="0" fontId="3" fillId="5" borderId="0" xfId="2" applyNumberFormat="1" applyFont="1" applyFill="1" applyBorder="1" applyAlignment="1" applyProtection="1"/>
    <xf numFmtId="165" fontId="0" fillId="0" borderId="0" xfId="0" applyNumberFormat="1" applyFont="1" applyFill="1" applyBorder="1" applyAlignment="1">
      <alignment horizontal="right" vertical="center"/>
    </xf>
    <xf numFmtId="0" fontId="18" fillId="0" borderId="0" xfId="0" applyFont="1" applyAlignment="1">
      <alignment vertical="center"/>
    </xf>
    <xf numFmtId="0" fontId="0" fillId="0" borderId="0" xfId="0" applyFont="1" applyAlignment="1">
      <alignment vertical="center"/>
    </xf>
    <xf numFmtId="164" fontId="0" fillId="3" borderId="0" xfId="0" applyNumberFormat="1" applyFill="1" applyBorder="1" applyAlignment="1">
      <alignment horizontal="right" vertical="center"/>
    </xf>
    <xf numFmtId="165" fontId="0" fillId="3" borderId="0" xfId="0" applyNumberFormat="1" applyFill="1" applyBorder="1" applyAlignment="1">
      <alignment horizontal="right" vertical="center"/>
    </xf>
    <xf numFmtId="3" fontId="7" fillId="0" borderId="0" xfId="0" applyNumberFormat="1" applyFont="1"/>
    <xf numFmtId="0" fontId="3" fillId="5" borderId="0" xfId="2" applyNumberFormat="1" applyFill="1" applyBorder="1" applyAlignment="1" applyProtection="1"/>
    <xf numFmtId="164" fontId="0" fillId="0" borderId="0" xfId="0" applyNumberFormat="1"/>
    <xf numFmtId="3" fontId="0" fillId="0" borderId="0" xfId="0" applyNumberFormat="1" applyFont="1" applyBorder="1" applyAlignment="1">
      <alignment horizontal="right" vertical="center"/>
    </xf>
    <xf numFmtId="164" fontId="0" fillId="0" borderId="1" xfId="0" applyNumberFormat="1" applyBorder="1" applyAlignment="1">
      <alignment horizontal="right" vertical="center"/>
    </xf>
    <xf numFmtId="3" fontId="12" fillId="3" borderId="2" xfId="0" applyNumberFormat="1" applyFont="1" applyFill="1" applyBorder="1" applyAlignment="1">
      <alignment vertical="center"/>
    </xf>
    <xf numFmtId="0" fontId="0" fillId="0" borderId="0" xfId="0" applyAlignment="1">
      <alignment horizontal="left" vertical="center" wrapText="1"/>
    </xf>
    <xf numFmtId="164" fontId="0" fillId="3" borderId="4" xfId="0" applyNumberFormat="1" applyFill="1" applyBorder="1" applyAlignment="1">
      <alignment vertical="center"/>
    </xf>
    <xf numFmtId="3" fontId="0" fillId="0" borderId="5" xfId="0" applyNumberFormat="1" applyBorder="1" applyAlignment="1">
      <alignment vertical="center"/>
    </xf>
    <xf numFmtId="0" fontId="20" fillId="0" borderId="0" xfId="0" applyFont="1"/>
    <xf numFmtId="165" fontId="0" fillId="0" borderId="0" xfId="0" applyNumberFormat="1"/>
    <xf numFmtId="164" fontId="0" fillId="3" borderId="5" xfId="0" applyNumberFormat="1" applyFont="1" applyFill="1" applyBorder="1" applyAlignment="1">
      <alignment horizontal="right" vertical="center"/>
    </xf>
    <xf numFmtId="3" fontId="0" fillId="0" borderId="7" xfId="0" applyNumberFormat="1" applyFill="1" applyBorder="1" applyAlignment="1">
      <alignment horizontal="right" vertical="center"/>
    </xf>
    <xf numFmtId="164" fontId="0" fillId="3" borderId="8"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3" fontId="0" fillId="6" borderId="0" xfId="0" applyNumberFormat="1" applyFill="1" applyBorder="1" applyAlignment="1">
      <alignment vertical="center"/>
    </xf>
    <xf numFmtId="3" fontId="0" fillId="6" borderId="0" xfId="0" applyNumberFormat="1" applyFont="1" applyFill="1" applyBorder="1" applyAlignment="1">
      <alignment horizontal="right" vertical="center"/>
    </xf>
    <xf numFmtId="0" fontId="21" fillId="0" borderId="0" xfId="0" quotePrefix="1" applyFont="1" applyAlignment="1">
      <alignment horizontal="center" vertical="top"/>
    </xf>
    <xf numFmtId="164" fontId="7" fillId="0" borderId="0" xfId="0" applyNumberFormat="1" applyFont="1"/>
    <xf numFmtId="0" fontId="4" fillId="0" borderId="0" xfId="0" applyFont="1" applyFill="1" applyAlignment="1">
      <alignment vertical="center"/>
    </xf>
    <xf numFmtId="0" fontId="0" fillId="0" borderId="0" xfId="0" applyFill="1" applyAlignment="1">
      <alignment vertical="center"/>
    </xf>
    <xf numFmtId="0" fontId="5" fillId="0" borderId="0" xfId="0" applyNumberFormat="1" applyFont="1" applyFill="1" applyAlignment="1" applyProtection="1">
      <alignment vertical="center"/>
    </xf>
    <xf numFmtId="0" fontId="5" fillId="3" borderId="0" xfId="0" applyNumberFormat="1" applyFont="1" applyFill="1" applyAlignment="1" applyProtection="1">
      <alignment vertical="center"/>
    </xf>
    <xf numFmtId="1" fontId="0" fillId="0" borderId="0" xfId="0" applyNumberFormat="1"/>
    <xf numFmtId="164" fontId="0" fillId="0" borderId="0" xfId="0" applyNumberFormat="1" applyFill="1" applyBorder="1" applyAlignment="1">
      <alignment vertical="center"/>
    </xf>
    <xf numFmtId="164" fontId="0" fillId="0" borderId="0" xfId="0" applyNumberFormat="1" applyFill="1" applyBorder="1" applyAlignment="1">
      <alignment horizontal="right" vertical="center"/>
    </xf>
    <xf numFmtId="3" fontId="0" fillId="3" borderId="0" xfId="0" applyNumberFormat="1" applyFont="1" applyFill="1" applyBorder="1" applyAlignment="1">
      <alignment horizontal="right" vertical="center"/>
    </xf>
    <xf numFmtId="0" fontId="17" fillId="0" borderId="0" xfId="0" applyFont="1" applyAlignment="1"/>
    <xf numFmtId="3" fontId="0" fillId="0" borderId="0" xfId="0" applyNumberFormat="1" applyFont="1"/>
    <xf numFmtId="164" fontId="0" fillId="0" borderId="0" xfId="0" applyNumberFormat="1" applyFont="1"/>
    <xf numFmtId="3" fontId="0" fillId="0" borderId="9" xfId="0" applyNumberFormat="1" applyBorder="1" applyAlignment="1">
      <alignment vertical="center"/>
    </xf>
    <xf numFmtId="3" fontId="6" fillId="3" borderId="4" xfId="0" applyNumberFormat="1" applyFont="1" applyFill="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3" fontId="0" fillId="0" borderId="10" xfId="0" applyNumberFormat="1" applyFont="1" applyBorder="1" applyAlignment="1">
      <alignment horizontal="right" vertical="center"/>
    </xf>
    <xf numFmtId="2" fontId="0" fillId="0" borderId="0" xfId="0" applyNumberFormat="1" applyAlignment="1">
      <alignment vertical="center"/>
    </xf>
    <xf numFmtId="1" fontId="0" fillId="0" borderId="0" xfId="0" applyNumberFormat="1" applyFill="1" applyAlignment="1">
      <alignment vertical="center"/>
    </xf>
    <xf numFmtId="166" fontId="0" fillId="0" borderId="0" xfId="5" applyNumberFormat="1" applyFont="1" applyFill="1" applyAlignment="1">
      <alignment vertical="center"/>
    </xf>
    <xf numFmtId="9" fontId="0" fillId="0" borderId="0" xfId="6" applyFont="1"/>
    <xf numFmtId="0" fontId="23" fillId="0" borderId="0" xfId="1" applyNumberFormat="1" applyFont="1" applyFill="1" applyProtection="1">
      <alignment vertical="center"/>
    </xf>
    <xf numFmtId="0" fontId="23" fillId="0" borderId="0" xfId="0" applyFont="1" applyBorder="1" applyAlignment="1">
      <alignment vertical="center"/>
    </xf>
    <xf numFmtId="0" fontId="23" fillId="3" borderId="1" xfId="0" applyFont="1" applyFill="1" applyBorder="1" applyAlignment="1">
      <alignment vertical="center"/>
    </xf>
    <xf numFmtId="0" fontId="23" fillId="0" borderId="9" xfId="1" applyNumberFormat="1" applyFont="1" applyFill="1" applyBorder="1" applyProtection="1">
      <alignment vertical="center"/>
    </xf>
    <xf numFmtId="0" fontId="23" fillId="3" borderId="4" xfId="0" applyFont="1" applyFill="1" applyBorder="1" applyAlignment="1">
      <alignment vertical="center"/>
    </xf>
    <xf numFmtId="0" fontId="23" fillId="0" borderId="0" xfId="0" applyFont="1" applyBorder="1" applyAlignment="1">
      <alignment horizontal="left" vertical="center"/>
    </xf>
    <xf numFmtId="0" fontId="23" fillId="3" borderId="1" xfId="0" applyFont="1" applyFill="1" applyBorder="1" applyAlignment="1">
      <alignment horizontal="left" vertical="center"/>
    </xf>
    <xf numFmtId="0" fontId="23" fillId="0" borderId="0" xfId="1" applyNumberFormat="1" applyFont="1" applyFill="1" applyAlignment="1" applyProtection="1">
      <alignment horizontal="center" vertical="center"/>
    </xf>
    <xf numFmtId="0" fontId="23" fillId="0" borderId="0" xfId="0" applyFont="1" applyBorder="1" applyAlignment="1">
      <alignment horizontal="center" vertical="center"/>
    </xf>
    <xf numFmtId="0" fontId="23" fillId="3" borderId="1" xfId="0" applyFont="1" applyFill="1" applyBorder="1" applyAlignment="1">
      <alignment horizontal="center" vertical="center"/>
    </xf>
    <xf numFmtId="0" fontId="22" fillId="0" borderId="0" xfId="0" applyFont="1" applyFill="1" applyBorder="1" applyAlignment="1">
      <alignment horizontal="left" vertical="center" indent="2"/>
    </xf>
    <xf numFmtId="0" fontId="23" fillId="0" borderId="0" xfId="0" applyFont="1" applyFill="1" applyBorder="1" applyAlignment="1">
      <alignment horizontal="center" vertical="center"/>
    </xf>
    <xf numFmtId="0" fontId="22" fillId="3" borderId="0" xfId="0" applyFont="1" applyFill="1" applyBorder="1" applyAlignment="1">
      <alignment horizontal="left" vertical="center"/>
    </xf>
    <xf numFmtId="0" fontId="23" fillId="3" borderId="0" xfId="0" applyFont="1" applyFill="1" applyBorder="1" applyAlignment="1">
      <alignment horizontal="center" vertical="center"/>
    </xf>
    <xf numFmtId="0" fontId="22" fillId="0" borderId="0" xfId="0" applyFont="1" applyBorder="1" applyAlignment="1">
      <alignment vertical="center"/>
    </xf>
    <xf numFmtId="0" fontId="22" fillId="3" borderId="0" xfId="0" applyFont="1" applyFill="1"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horizontal="left" vertical="center" indent="2"/>
    </xf>
    <xf numFmtId="0" fontId="22" fillId="0" borderId="0" xfId="0" applyFont="1" applyBorder="1" applyAlignment="1">
      <alignment horizontal="left" vertical="center" indent="4"/>
    </xf>
    <xf numFmtId="0" fontId="22" fillId="3" borderId="1" xfId="0" applyFont="1" applyFill="1" applyBorder="1" applyAlignment="1">
      <alignment horizontal="left" vertical="center"/>
    </xf>
    <xf numFmtId="0" fontId="26" fillId="0" borderId="0" xfId="0" applyFont="1" applyBorder="1" applyAlignment="1">
      <alignment horizontal="center" vertical="center"/>
    </xf>
    <xf numFmtId="0" fontId="23" fillId="3" borderId="0" xfId="0" applyFont="1" applyFill="1" applyBorder="1" applyAlignment="1">
      <alignment vertical="center"/>
    </xf>
    <xf numFmtId="0" fontId="26" fillId="3" borderId="0" xfId="0" applyFont="1" applyFill="1" applyBorder="1" applyAlignment="1">
      <alignment horizontal="center" vertical="center"/>
    </xf>
    <xf numFmtId="0" fontId="23" fillId="0" borderId="0" xfId="1" applyNumberFormat="1" applyFont="1" applyFill="1" applyBorder="1" applyAlignment="1" applyProtection="1">
      <alignment horizontal="center" vertical="center"/>
    </xf>
    <xf numFmtId="0" fontId="23" fillId="3" borderId="5" xfId="0" applyFont="1" applyFill="1" applyBorder="1" applyAlignment="1">
      <alignment vertical="center"/>
    </xf>
    <xf numFmtId="0" fontId="26" fillId="3" borderId="5" xfId="0" applyFont="1" applyFill="1" applyBorder="1" applyAlignment="1">
      <alignment horizontal="center" vertical="center"/>
    </xf>
    <xf numFmtId="0" fontId="23" fillId="0" borderId="7" xfId="0" applyFont="1" applyBorder="1" applyAlignment="1">
      <alignment vertical="center"/>
    </xf>
    <xf numFmtId="0" fontId="26" fillId="0" borderId="7" xfId="0" applyFont="1" applyBorder="1" applyAlignment="1">
      <alignment horizontal="center" vertical="center"/>
    </xf>
    <xf numFmtId="0" fontId="23" fillId="3" borderId="8" xfId="0" applyFont="1" applyFill="1" applyBorder="1" applyAlignment="1">
      <alignment vertical="center"/>
    </xf>
    <xf numFmtId="0" fontId="26" fillId="3" borderId="8" xfId="0" applyFont="1" applyFill="1" applyBorder="1" applyAlignment="1">
      <alignment horizontal="center"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0" xfId="0" applyFont="1" applyFill="1" applyBorder="1" applyAlignment="1">
      <alignment horizontal="left" vertical="center"/>
    </xf>
    <xf numFmtId="0" fontId="23" fillId="0" borderId="5" xfId="0" applyFont="1" applyBorder="1" applyAlignment="1">
      <alignment vertical="center"/>
    </xf>
    <xf numFmtId="0" fontId="23" fillId="0" borderId="5" xfId="0" applyFont="1" applyBorder="1" applyAlignment="1">
      <alignment horizontal="center" vertical="center"/>
    </xf>
    <xf numFmtId="0" fontId="22" fillId="3" borderId="4" xfId="0" applyFont="1" applyFill="1" applyBorder="1" applyAlignment="1">
      <alignment vertical="center"/>
    </xf>
    <xf numFmtId="0" fontId="23" fillId="3" borderId="4" xfId="0" applyFont="1" applyFill="1" applyBorder="1" applyAlignment="1">
      <alignment horizontal="center" vertical="center"/>
    </xf>
    <xf numFmtId="0" fontId="22" fillId="0" borderId="3" xfId="0" applyFont="1" applyBorder="1" applyAlignment="1">
      <alignment vertical="center"/>
    </xf>
    <xf numFmtId="0" fontId="23" fillId="0" borderId="3" xfId="0" applyFont="1" applyBorder="1" applyAlignment="1">
      <alignment horizontal="center" vertical="center"/>
    </xf>
    <xf numFmtId="0" fontId="22" fillId="3" borderId="3" xfId="0" applyFont="1" applyFill="1" applyBorder="1" applyAlignment="1">
      <alignment vertical="center"/>
    </xf>
    <xf numFmtId="0" fontId="23" fillId="3" borderId="3" xfId="0" applyFont="1" applyFill="1" applyBorder="1" applyAlignment="1">
      <alignment horizontal="center" vertical="center"/>
    </xf>
    <xf numFmtId="0" fontId="22" fillId="0" borderId="4" xfId="0" applyFont="1" applyBorder="1" applyAlignment="1">
      <alignment vertical="center" wrapText="1"/>
    </xf>
    <xf numFmtId="0" fontId="23" fillId="0" borderId="4" xfId="0" applyFont="1" applyBorder="1" applyAlignment="1">
      <alignment horizontal="center" vertical="center"/>
    </xf>
    <xf numFmtId="3" fontId="0" fillId="0" borderId="0" xfId="0" applyNumberFormat="1" applyFill="1" applyAlignment="1">
      <alignment vertical="center"/>
    </xf>
    <xf numFmtId="0" fontId="0" fillId="0" borderId="0" xfId="0" applyAlignment="1">
      <alignment horizontal="center" vertical="center"/>
    </xf>
    <xf numFmtId="0" fontId="0" fillId="0" borderId="0" xfId="0" applyFill="1" applyAlignment="1">
      <alignment horizontal="right"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left" vertical="center" wrapText="1"/>
    </xf>
    <xf numFmtId="0" fontId="22" fillId="0" borderId="1" xfId="0" applyFont="1" applyBorder="1" applyAlignment="1">
      <alignment horizontal="left" vertical="center" wrapText="1"/>
    </xf>
    <xf numFmtId="0" fontId="23" fillId="0" borderId="1" xfId="0" applyFont="1" applyBorder="1" applyAlignment="1">
      <alignment horizontal="center" vertical="center" wrapText="1"/>
    </xf>
    <xf numFmtId="0" fontId="22" fillId="0" borderId="2" xfId="0" applyFont="1" applyBorder="1" applyAlignment="1">
      <alignment horizontal="left" vertical="center"/>
    </xf>
    <xf numFmtId="0" fontId="22" fillId="0" borderId="7"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wrapText="1"/>
    </xf>
    <xf numFmtId="0" fontId="22" fillId="0" borderId="6"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Border="1" applyAlignment="1">
      <alignment horizontal="center" vertical="center"/>
    </xf>
    <xf numFmtId="0" fontId="22" fillId="0" borderId="0" xfId="0" applyFont="1" applyBorder="1" applyAlignment="1">
      <alignment horizontal="center" vertical="center"/>
    </xf>
    <xf numFmtId="0" fontId="0" fillId="0" borderId="0" xfId="0" applyAlignment="1">
      <alignment horizontal="center" vertical="center" wrapText="1"/>
    </xf>
  </cellXfs>
  <cellStyles count="7">
    <cellStyle name="Col_Unidade" xfId="1"/>
    <cellStyle name="Hiperligação" xfId="2" builtinId="8"/>
    <cellStyle name="Linha1" xfId="3"/>
    <cellStyle name="Normal" xfId="0" builtinId="0"/>
    <cellStyle name="Normal_Tarifs préférentiels PAR zone et SH2  2" xfId="4"/>
    <cellStyle name="Percentagem" xfId="6" builtinId="5"/>
    <cellStyle name="Vírgula" xfId="5"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33"/>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804C19"/>
      <rgbColor rgb="00993366"/>
      <rgbColor rgb="00333399"/>
      <rgbColor rgb="00333333"/>
    </indexedColors>
    <mruColors>
      <color rgb="FF808000"/>
      <color rgb="FF996633"/>
      <color rgb="FFEAEAEA"/>
      <color rgb="FF969696"/>
      <color rgb="FFB2B2B2"/>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a:t>Leite e Natas em Natureza - Preço Médio de Importação e de Exportação</a:t>
            </a:r>
            <a:r>
              <a:rPr lang="pt-PT" baseline="0"/>
              <a:t> </a:t>
            </a:r>
            <a:r>
              <a:rPr lang="pt-PT" b="0" baseline="0"/>
              <a:t>(€/kg)</a:t>
            </a:r>
            <a:endParaRPr lang="pt-PT" b="0"/>
          </a:p>
        </c:rich>
      </c:tx>
      <c:layout>
        <c:manualLayout>
          <c:xMode val="edge"/>
          <c:yMode val="edge"/>
          <c:x val="0.11795202159641696"/>
          <c:y val="3.1601876304391884E-4"/>
        </c:manualLayout>
      </c:layout>
      <c:overlay val="0"/>
      <c:spPr>
        <a:noFill/>
        <a:ln w="25400">
          <a:noFill/>
        </a:ln>
      </c:spPr>
    </c:title>
    <c:autoTitleDeleted val="0"/>
    <c:plotArea>
      <c:layout>
        <c:manualLayout>
          <c:layoutTarget val="inner"/>
          <c:xMode val="edge"/>
          <c:yMode val="edge"/>
          <c:x val="7.7437114773317287E-2"/>
          <c:y val="0.13819108046457521"/>
          <c:w val="0.87050906003258166"/>
          <c:h val="0.66582914572864327"/>
        </c:manualLayout>
      </c:layout>
      <c:lineChart>
        <c:grouping val="standard"/>
        <c:varyColors val="0"/>
        <c:ser>
          <c:idx val="1"/>
          <c:order val="0"/>
          <c:tx>
            <c:strRef>
              <c:f>'2'!$C$3</c:f>
              <c:strCache>
                <c:ptCount val="1"/>
                <c:pt idx="0">
                  <c:v>Preço Médio de Importação</c:v>
                </c:pt>
              </c:strCache>
            </c:strRef>
          </c:tx>
          <c:spPr>
            <a:ln w="34925">
              <a:solidFill>
                <a:srgbClr val="F79646">
                  <a:lumMod val="75000"/>
                </a:srgbClr>
              </a:solidFill>
              <a:prstDash val="solid"/>
            </a:ln>
          </c:spPr>
          <c:marker>
            <c:symbol val="none"/>
          </c:marker>
          <c:cat>
            <c:numRef>
              <c:f>'2'!$D$2:$P$2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'2'!$D$3:$P$3</c:f>
              <c:numCache>
                <c:formatCode>0.00</c:formatCode>
                <c:ptCount val="13"/>
                <c:pt idx="0">
                  <c:v>0.43062066504753826</c:v>
                </c:pt>
                <c:pt idx="1">
                  <c:v>0.45375916332325905</c:v>
                </c:pt>
                <c:pt idx="2">
                  <c:v>0.47754215244727188</c:v>
                </c:pt>
                <c:pt idx="3">
                  <c:v>0.54232441836254264</c:v>
                </c:pt>
                <c:pt idx="4">
                  <c:v>0.5779148817229679</c:v>
                </c:pt>
                <c:pt idx="5">
                  <c:v>0.59963082429087744</c:v>
                </c:pt>
                <c:pt idx="6">
                  <c:v>0.53112875034240914</c:v>
                </c:pt>
                <c:pt idx="7">
                  <c:v>0.62491821576671625</c:v>
                </c:pt>
                <c:pt idx="8">
                  <c:v>0.6222833311629643</c:v>
                </c:pt>
                <c:pt idx="9">
                  <c:v>0.64603989052543132</c:v>
                </c:pt>
                <c:pt idx="10">
                  <c:v>0.65649981075908481</c:v>
                </c:pt>
                <c:pt idx="11">
                  <c:v>0.74208731759436641</c:v>
                </c:pt>
                <c:pt idx="12">
                  <c:v>0.99024356505571987</c:v>
                </c:pt>
              </c:numCache>
            </c:numRef>
          </c:val>
          <c:smooth val="0"/>
        </c:ser>
        <c:ser>
          <c:idx val="0"/>
          <c:order val="1"/>
          <c:tx>
            <c:strRef>
              <c:f>'2'!$C$4</c:f>
              <c:strCache>
                <c:ptCount val="1"/>
                <c:pt idx="0">
                  <c:v>Preço Médio de Exportação</c:v>
                </c:pt>
              </c:strCache>
            </c:strRef>
          </c:tx>
          <c:spPr>
            <a:ln w="34925">
              <a:solidFill>
                <a:srgbClr val="008080"/>
              </a:solidFill>
              <a:prstDash val="solid"/>
            </a:ln>
          </c:spPr>
          <c:marker>
            <c:symbol val="none"/>
          </c:marker>
          <c:cat>
            <c:numRef>
              <c:f>'2'!$D$2:$P$2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'2'!$D$4:$P$4</c:f>
              <c:numCache>
                <c:formatCode>#,##0.00</c:formatCode>
                <c:ptCount val="13"/>
                <c:pt idx="0">
                  <c:v>0.38709916923704257</c:v>
                </c:pt>
                <c:pt idx="1">
                  <c:v>0.41582032976295646</c:v>
                </c:pt>
                <c:pt idx="2">
                  <c:v>0.42524409925064288</c:v>
                </c:pt>
                <c:pt idx="3">
                  <c:v>0.47073332740174234</c:v>
                </c:pt>
                <c:pt idx="4">
                  <c:v>0.48424948243098703</c:v>
                </c:pt>
                <c:pt idx="5">
                  <c:v>0.41333761254118523</c:v>
                </c:pt>
                <c:pt idx="6">
                  <c:v>0.50649420964289305</c:v>
                </c:pt>
                <c:pt idx="7">
                  <c:v>0.51278890990248072</c:v>
                </c:pt>
                <c:pt idx="8">
                  <c:v>0.55400513931287487</c:v>
                </c:pt>
                <c:pt idx="9">
                  <c:v>0.50623589359380039</c:v>
                </c:pt>
                <c:pt idx="10">
                  <c:v>0.47050502042146941</c:v>
                </c:pt>
                <c:pt idx="11">
                  <c:v>0.47700938288156891</c:v>
                </c:pt>
                <c:pt idx="12">
                  <c:v>0.5617510033258345</c:v>
                </c:pt>
              </c:numCache>
            </c:numRef>
          </c:val>
          <c:smooth val="0"/>
        </c:ser>
        <c:dLbls>
          <c:showLegendKey val="0"/>
          <c:showVal val="0"/>
          <c:showCatName val="0"/>
          <c:showSerName val="0"/>
          <c:showPercent val="0"/>
          <c:showBubbleSize val="0"/>
        </c:dLbls>
        <c:smooth val="0"/>
        <c:axId val="-574078880"/>
        <c:axId val="-574075072"/>
      </c:lineChart>
      <c:catAx>
        <c:axId val="-574078880"/>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574075072"/>
        <c:crosses val="autoZero"/>
        <c:auto val="1"/>
        <c:lblAlgn val="ctr"/>
        <c:lblOffset val="100"/>
        <c:tickLblSkip val="1"/>
        <c:tickMarkSkip val="1"/>
        <c:noMultiLvlLbl val="0"/>
      </c:catAx>
      <c:valAx>
        <c:axId val="-574075072"/>
        <c:scaling>
          <c:orientation val="minMax"/>
          <c:max val="1"/>
        </c:scaling>
        <c:delete val="0"/>
        <c:axPos val="l"/>
        <c:majorGridlines>
          <c:spPr>
            <a:ln w="38100">
              <a:solidFill>
                <a:schemeClr val="bg1"/>
              </a:solidFill>
              <a:prstDash val="solid"/>
            </a:ln>
          </c:spPr>
        </c:majorGridlines>
        <c:numFmt formatCode="0.00" sourceLinked="1"/>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574078880"/>
        <c:crosses val="autoZero"/>
        <c:crossBetween val="between"/>
        <c:majorUnit val="0.2"/>
      </c:valAx>
      <c:spPr>
        <a:solidFill>
          <a:schemeClr val="bg1">
            <a:lumMod val="95000"/>
          </a:schemeClr>
        </a:solidFill>
        <a:ln w="12700">
          <a:noFill/>
          <a:prstDash val="solid"/>
        </a:ln>
      </c:spPr>
    </c:plotArea>
    <c:legend>
      <c:legendPos val="b"/>
      <c:layout>
        <c:manualLayout>
          <c:xMode val="edge"/>
          <c:yMode val="edge"/>
          <c:x val="9.7860677251409151E-2"/>
          <c:y val="0.89631632223446467"/>
          <c:w val="0.82195064756249725"/>
          <c:h val="0.10368331944855014"/>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a:t>Soro de Leite - </a:t>
            </a:r>
            <a:r>
              <a:rPr lang="pt-PT" sz="1200" b="1" i="0" u="none" strike="noStrike" baseline="0">
                <a:effectLst/>
              </a:rPr>
              <a:t>Destinos de Saída  UE e PT </a:t>
            </a:r>
            <a:r>
              <a:rPr lang="pt-PT" sz="1200" b="0" i="0" u="none" strike="noStrike" baseline="0">
                <a:effectLst/>
              </a:rPr>
              <a:t>(t)</a:t>
            </a:r>
            <a:endParaRPr lang="pt-PT" b="0"/>
          </a:p>
        </c:rich>
      </c:tx>
      <c:layout>
        <c:manualLayout>
          <c:xMode val="edge"/>
          <c:yMode val="edge"/>
          <c:x val="0.2163533242555207"/>
          <c:y val="4.4900393766254057E-3"/>
        </c:manualLayout>
      </c:layout>
      <c:overlay val="0"/>
      <c:spPr>
        <a:noFill/>
        <a:ln w="25400">
          <a:noFill/>
        </a:ln>
      </c:spPr>
    </c:title>
    <c:autoTitleDeleted val="0"/>
    <c:plotArea>
      <c:layout>
        <c:manualLayout>
          <c:layoutTarget val="inner"/>
          <c:xMode val="edge"/>
          <c:yMode val="edge"/>
          <c:x val="9.5246808248185683E-2"/>
          <c:y val="0.13819095477386933"/>
          <c:w val="0.86784874930112499"/>
          <c:h val="0.70002874648495117"/>
        </c:manualLayout>
      </c:layout>
      <c:lineChart>
        <c:grouping val="standard"/>
        <c:varyColors val="0"/>
        <c:ser>
          <c:idx val="0"/>
          <c:order val="0"/>
          <c:tx>
            <c:strRef>
              <c:f>'3'!$D$12</c:f>
              <c:strCache>
                <c:ptCount val="1"/>
                <c:pt idx="0">
                  <c:v>UE</c:v>
                </c:pt>
              </c:strCache>
            </c:strRef>
          </c:tx>
          <c:spPr>
            <a:ln w="34925">
              <a:solidFill>
                <a:srgbClr val="008080"/>
              </a:solidFill>
              <a:prstDash val="solid"/>
            </a:ln>
          </c:spPr>
          <c:marker>
            <c:symbol val="none"/>
          </c:marker>
          <c:cat>
            <c:numRef>
              <c:f>'3'!$E$2:$Q$2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'3'!$E$12:$Q$12</c:f>
              <c:numCache>
                <c:formatCode>#,##0</c:formatCode>
                <c:ptCount val="13"/>
                <c:pt idx="0">
                  <c:v>16827.625</c:v>
                </c:pt>
                <c:pt idx="1">
                  <c:v>19753.197</c:v>
                </c:pt>
                <c:pt idx="2">
                  <c:v>14762.995000000001</c:v>
                </c:pt>
                <c:pt idx="3">
                  <c:v>16257.097</c:v>
                </c:pt>
                <c:pt idx="4">
                  <c:v>18579.159</c:v>
                </c:pt>
                <c:pt idx="5">
                  <c:v>16626.313999999998</c:v>
                </c:pt>
                <c:pt idx="6">
                  <c:v>17809.883999999998</c:v>
                </c:pt>
                <c:pt idx="7">
                  <c:v>28802.651999999998</c:v>
                </c:pt>
                <c:pt idx="8">
                  <c:v>24935.483</c:v>
                </c:pt>
                <c:pt idx="9">
                  <c:v>29605.157999999999</c:v>
                </c:pt>
                <c:pt idx="10">
                  <c:v>24727.925999999999</c:v>
                </c:pt>
                <c:pt idx="11">
                  <c:v>17490.550999999999</c:v>
                </c:pt>
                <c:pt idx="12">
                  <c:v>17210.475999999999</c:v>
                </c:pt>
              </c:numCache>
            </c:numRef>
          </c:val>
          <c:smooth val="0"/>
        </c:ser>
        <c:ser>
          <c:idx val="2"/>
          <c:order val="1"/>
          <c:tx>
            <c:strRef>
              <c:f>'3'!$D$13</c:f>
              <c:strCache>
                <c:ptCount val="1"/>
                <c:pt idx="0">
                  <c:v>PT</c:v>
                </c:pt>
              </c:strCache>
            </c:strRef>
          </c:tx>
          <c:spPr>
            <a:ln w="34925">
              <a:solidFill>
                <a:srgbClr val="E46C0A"/>
              </a:solidFill>
            </a:ln>
          </c:spPr>
          <c:marker>
            <c:symbol val="none"/>
          </c:marker>
          <c:cat>
            <c:numRef>
              <c:f>'3'!$E$2:$Q$2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'3'!$E$13:$Q$13</c:f>
              <c:numCache>
                <c:formatCode>#,##0</c:formatCode>
                <c:ptCount val="13"/>
                <c:pt idx="0">
                  <c:v>236.00800000000001</c:v>
                </c:pt>
                <c:pt idx="1">
                  <c:v>796.8</c:v>
                </c:pt>
                <c:pt idx="2">
                  <c:v>2249.8690000000001</c:v>
                </c:pt>
                <c:pt idx="3">
                  <c:v>1303.732</c:v>
                </c:pt>
                <c:pt idx="4">
                  <c:v>1165.1790000000001</c:v>
                </c:pt>
                <c:pt idx="5">
                  <c:v>3025.8049999999998</c:v>
                </c:pt>
                <c:pt idx="6">
                  <c:v>858.21100000000001</c:v>
                </c:pt>
                <c:pt idx="7">
                  <c:v>3229.6970000000001</c:v>
                </c:pt>
                <c:pt idx="8">
                  <c:v>4851.0540000000001</c:v>
                </c:pt>
                <c:pt idx="9">
                  <c:v>5402.9160000000002</c:v>
                </c:pt>
                <c:pt idx="10">
                  <c:v>4040.0639999999999</c:v>
                </c:pt>
                <c:pt idx="11">
                  <c:v>6584.7129999999997</c:v>
                </c:pt>
                <c:pt idx="12">
                  <c:v>3194.04</c:v>
                </c:pt>
              </c:numCache>
            </c:numRef>
          </c:val>
          <c:smooth val="0"/>
        </c:ser>
        <c:dLbls>
          <c:showLegendKey val="0"/>
          <c:showVal val="0"/>
          <c:showCatName val="0"/>
          <c:showSerName val="0"/>
          <c:showPercent val="0"/>
          <c:showBubbleSize val="0"/>
        </c:dLbls>
        <c:smooth val="0"/>
        <c:axId val="-216611264"/>
        <c:axId val="-216599840"/>
      </c:lineChart>
      <c:catAx>
        <c:axId val="-216611264"/>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pt-PT"/>
          </a:p>
        </c:txPr>
        <c:crossAx val="-216599840"/>
        <c:crosses val="autoZero"/>
        <c:auto val="1"/>
        <c:lblAlgn val="ctr"/>
        <c:lblOffset val="100"/>
        <c:tickLblSkip val="1"/>
        <c:tickMarkSkip val="1"/>
        <c:noMultiLvlLbl val="0"/>
      </c:catAx>
      <c:valAx>
        <c:axId val="-216599840"/>
        <c:scaling>
          <c:orientation val="minMax"/>
        </c:scaling>
        <c:delete val="0"/>
        <c:axPos val="l"/>
        <c:majorGridlines>
          <c:spPr>
            <a:ln w="38100">
              <a:solidFill>
                <a:schemeClr val="bg1"/>
              </a:solidFill>
              <a:prstDash val="solid"/>
            </a:ln>
          </c:spPr>
        </c:majorGridlines>
        <c:numFmt formatCode="#,##0" sourceLinked="1"/>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216611264"/>
        <c:crosses val="autoZero"/>
        <c:crossBetween val="between"/>
      </c:valAx>
      <c:spPr>
        <a:solidFill>
          <a:schemeClr val="bg1">
            <a:lumMod val="95000"/>
          </a:schemeClr>
        </a:solidFill>
        <a:ln w="12700">
          <a:noFill/>
          <a:prstDash val="solid"/>
        </a:ln>
      </c:spPr>
    </c:plotArea>
    <c:legend>
      <c:legendPos val="b"/>
      <c:layout>
        <c:manualLayout>
          <c:xMode val="edge"/>
          <c:yMode val="edge"/>
          <c:x val="0.20490642848940646"/>
          <c:y val="0.912793499943238"/>
          <c:w val="0.60931758530183722"/>
          <c:h val="5.3432123067949866E-2"/>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a:t>Manteiga - </a:t>
            </a:r>
            <a:r>
              <a:rPr lang="pt-PT" sz="1200" b="1" i="0" u="none" strike="noStrike" baseline="0">
                <a:effectLst/>
              </a:rPr>
              <a:t>Destinos de Saída  UE e PT </a:t>
            </a:r>
            <a:r>
              <a:rPr lang="pt-PT" sz="1200" b="0" i="0" u="none" strike="noStrike" baseline="0">
                <a:effectLst/>
              </a:rPr>
              <a:t>(t)</a:t>
            </a:r>
            <a:endParaRPr lang="pt-PT" b="0"/>
          </a:p>
        </c:rich>
      </c:tx>
      <c:layout>
        <c:manualLayout>
          <c:xMode val="edge"/>
          <c:yMode val="edge"/>
          <c:x val="0.23073350211522786"/>
          <c:y val="3.0497216617931557E-2"/>
        </c:manualLayout>
      </c:layout>
      <c:overlay val="0"/>
      <c:spPr>
        <a:noFill/>
        <a:ln w="25400">
          <a:noFill/>
        </a:ln>
      </c:spPr>
    </c:title>
    <c:autoTitleDeleted val="0"/>
    <c:plotArea>
      <c:layout>
        <c:manualLayout>
          <c:layoutTarget val="inner"/>
          <c:xMode val="edge"/>
          <c:yMode val="edge"/>
          <c:x val="0.13789645647271623"/>
          <c:y val="0.13819095477386933"/>
          <c:w val="0.83925569862019311"/>
          <c:h val="0.66813701461272834"/>
        </c:manualLayout>
      </c:layout>
      <c:lineChart>
        <c:grouping val="standard"/>
        <c:varyColors val="0"/>
        <c:ser>
          <c:idx val="0"/>
          <c:order val="0"/>
          <c:tx>
            <c:strRef>
              <c:f>'3'!$D$15</c:f>
              <c:strCache>
                <c:ptCount val="1"/>
                <c:pt idx="0">
                  <c:v>UE</c:v>
                </c:pt>
              </c:strCache>
            </c:strRef>
          </c:tx>
          <c:spPr>
            <a:ln w="34925">
              <a:solidFill>
                <a:srgbClr val="008080"/>
              </a:solidFill>
              <a:prstDash val="solid"/>
            </a:ln>
          </c:spPr>
          <c:marker>
            <c:symbol val="none"/>
          </c:marker>
          <c:cat>
            <c:numRef>
              <c:f>'3'!$E$2:$Q$2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'3'!$E$15:$Q$15</c:f>
              <c:numCache>
                <c:formatCode>#,##0</c:formatCode>
                <c:ptCount val="13"/>
                <c:pt idx="0">
                  <c:v>20577.643</c:v>
                </c:pt>
                <c:pt idx="1">
                  <c:v>12334.823</c:v>
                </c:pt>
                <c:pt idx="2">
                  <c:v>16498.124</c:v>
                </c:pt>
                <c:pt idx="3">
                  <c:v>12169.981</c:v>
                </c:pt>
                <c:pt idx="4">
                  <c:v>10934.319</c:v>
                </c:pt>
                <c:pt idx="5">
                  <c:v>15497.528</c:v>
                </c:pt>
                <c:pt idx="6">
                  <c:v>13552.588</c:v>
                </c:pt>
                <c:pt idx="7">
                  <c:v>12130.285</c:v>
                </c:pt>
                <c:pt idx="8">
                  <c:v>11243.208000000001</c:v>
                </c:pt>
                <c:pt idx="9">
                  <c:v>10988.184999999999</c:v>
                </c:pt>
                <c:pt idx="10">
                  <c:v>6426.134</c:v>
                </c:pt>
                <c:pt idx="11">
                  <c:v>10744.347</c:v>
                </c:pt>
                <c:pt idx="12">
                  <c:v>5080.1689999999999</c:v>
                </c:pt>
              </c:numCache>
            </c:numRef>
          </c:val>
          <c:smooth val="0"/>
        </c:ser>
        <c:ser>
          <c:idx val="2"/>
          <c:order val="1"/>
          <c:tx>
            <c:strRef>
              <c:f>'3'!$D$16</c:f>
              <c:strCache>
                <c:ptCount val="1"/>
                <c:pt idx="0">
                  <c:v>PT</c:v>
                </c:pt>
              </c:strCache>
            </c:strRef>
          </c:tx>
          <c:spPr>
            <a:ln w="34925">
              <a:solidFill>
                <a:srgbClr val="E46C0A"/>
              </a:solidFill>
            </a:ln>
          </c:spPr>
          <c:marker>
            <c:symbol val="none"/>
          </c:marker>
          <c:cat>
            <c:numRef>
              <c:f>'3'!$E$2:$Q$2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'3'!$E$16:$Q$16</c:f>
              <c:numCache>
                <c:formatCode>#,##0</c:formatCode>
                <c:ptCount val="13"/>
                <c:pt idx="0">
                  <c:v>1049.7260000000001</c:v>
                </c:pt>
                <c:pt idx="1">
                  <c:v>887.327</c:v>
                </c:pt>
                <c:pt idx="2">
                  <c:v>1487.4449999999999</c:v>
                </c:pt>
                <c:pt idx="3">
                  <c:v>1720.7139999999999</c:v>
                </c:pt>
                <c:pt idx="4">
                  <c:v>2380.6019999999999</c:v>
                </c:pt>
                <c:pt idx="5">
                  <c:v>3267.8910000000001</c:v>
                </c:pt>
                <c:pt idx="6">
                  <c:v>4124.1670000000004</c:v>
                </c:pt>
                <c:pt idx="7">
                  <c:v>3212.4740000000002</c:v>
                </c:pt>
                <c:pt idx="8">
                  <c:v>2540.2370000000001</c:v>
                </c:pt>
                <c:pt idx="9">
                  <c:v>2188.0889999999999</c:v>
                </c:pt>
                <c:pt idx="10">
                  <c:v>6681.6679999999997</c:v>
                </c:pt>
                <c:pt idx="11">
                  <c:v>4651.4930000000004</c:v>
                </c:pt>
                <c:pt idx="12">
                  <c:v>2697.125</c:v>
                </c:pt>
              </c:numCache>
            </c:numRef>
          </c:val>
          <c:smooth val="0"/>
        </c:ser>
        <c:dLbls>
          <c:showLegendKey val="0"/>
          <c:showVal val="0"/>
          <c:showCatName val="0"/>
          <c:showSerName val="0"/>
          <c:showPercent val="0"/>
          <c:showBubbleSize val="0"/>
        </c:dLbls>
        <c:smooth val="0"/>
        <c:axId val="-216589504"/>
        <c:axId val="-216616704"/>
      </c:lineChart>
      <c:catAx>
        <c:axId val="-216589504"/>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pt-PT"/>
          </a:p>
        </c:txPr>
        <c:crossAx val="-216616704"/>
        <c:crosses val="autoZero"/>
        <c:auto val="1"/>
        <c:lblAlgn val="ctr"/>
        <c:lblOffset val="100"/>
        <c:tickLblSkip val="1"/>
        <c:tickMarkSkip val="1"/>
        <c:noMultiLvlLbl val="0"/>
      </c:catAx>
      <c:valAx>
        <c:axId val="-216616704"/>
        <c:scaling>
          <c:orientation val="minMax"/>
          <c:max val="25000"/>
        </c:scaling>
        <c:delete val="0"/>
        <c:axPos val="l"/>
        <c:majorGridlines>
          <c:spPr>
            <a:ln w="38100">
              <a:solidFill>
                <a:schemeClr val="bg1"/>
              </a:solidFill>
              <a:prstDash val="solid"/>
            </a:ln>
          </c:spPr>
        </c:majorGridlines>
        <c:numFmt formatCode="#,##0" sourceLinked="1"/>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216589504"/>
        <c:crosses val="autoZero"/>
        <c:crossBetween val="between"/>
        <c:majorUnit val="5000"/>
      </c:valAx>
      <c:spPr>
        <a:solidFill>
          <a:schemeClr val="bg1">
            <a:lumMod val="95000"/>
          </a:schemeClr>
        </a:solidFill>
        <a:ln w="12700">
          <a:noFill/>
          <a:prstDash val="solid"/>
        </a:ln>
      </c:spPr>
    </c:plotArea>
    <c:legend>
      <c:legendPos val="b"/>
      <c:layout>
        <c:manualLayout>
          <c:xMode val="edge"/>
          <c:yMode val="edge"/>
          <c:x val="0.19291994750656166"/>
          <c:y val="0.89631634587343256"/>
          <c:w val="0.60931758530183733"/>
          <c:h val="5.3432123067949866E-2"/>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a:t>Queijo e Requeijão - </a:t>
            </a:r>
            <a:r>
              <a:rPr lang="pt-PT" sz="1200" b="1" i="0" u="none" strike="noStrike" baseline="0">
                <a:effectLst/>
              </a:rPr>
              <a:t>Destinos de Saída  UE e PT </a:t>
            </a:r>
            <a:r>
              <a:rPr lang="pt-PT" sz="1200" b="0" i="0" u="none" strike="noStrike" baseline="0">
                <a:effectLst/>
              </a:rPr>
              <a:t>(t)</a:t>
            </a:r>
            <a:endParaRPr lang="pt-PT" b="0"/>
          </a:p>
        </c:rich>
      </c:tx>
      <c:layout>
        <c:manualLayout>
          <c:xMode val="edge"/>
          <c:yMode val="edge"/>
          <c:x val="0.15548223518429377"/>
          <c:y val="3.5558351957491456E-2"/>
        </c:manualLayout>
      </c:layout>
      <c:overlay val="0"/>
      <c:spPr>
        <a:noFill/>
        <a:ln w="25400">
          <a:noFill/>
        </a:ln>
      </c:spPr>
    </c:title>
    <c:autoTitleDeleted val="0"/>
    <c:plotArea>
      <c:layout>
        <c:manualLayout>
          <c:layoutTarget val="inner"/>
          <c:xMode val="edge"/>
          <c:yMode val="edge"/>
          <c:x val="9.5246808248185683E-2"/>
          <c:y val="0.13819095477386933"/>
          <c:w val="0.87786518234036204"/>
          <c:h val="0.66582914572864327"/>
        </c:manualLayout>
      </c:layout>
      <c:lineChart>
        <c:grouping val="standard"/>
        <c:varyColors val="0"/>
        <c:ser>
          <c:idx val="0"/>
          <c:order val="0"/>
          <c:tx>
            <c:strRef>
              <c:f>'3'!$D$18</c:f>
              <c:strCache>
                <c:ptCount val="1"/>
                <c:pt idx="0">
                  <c:v>UE</c:v>
                </c:pt>
              </c:strCache>
            </c:strRef>
          </c:tx>
          <c:spPr>
            <a:ln w="34925">
              <a:solidFill>
                <a:srgbClr val="008080"/>
              </a:solidFill>
              <a:prstDash val="solid"/>
            </a:ln>
          </c:spPr>
          <c:marker>
            <c:symbol val="none"/>
          </c:marker>
          <c:cat>
            <c:numRef>
              <c:f>'3'!$E$2:$Q$2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'3'!$E$18:$Q$18</c:f>
              <c:numCache>
                <c:formatCode>#,##0</c:formatCode>
                <c:ptCount val="13"/>
                <c:pt idx="0">
                  <c:v>3854.627</c:v>
                </c:pt>
                <c:pt idx="1">
                  <c:v>5832.9759999999997</c:v>
                </c:pt>
                <c:pt idx="2">
                  <c:v>5689.9939999999997</c:v>
                </c:pt>
                <c:pt idx="3">
                  <c:v>4075.34</c:v>
                </c:pt>
                <c:pt idx="4">
                  <c:v>3918.9470000000001</c:v>
                </c:pt>
                <c:pt idx="5">
                  <c:v>3718.8180000000002</c:v>
                </c:pt>
                <c:pt idx="6">
                  <c:v>4629.5550000000003</c:v>
                </c:pt>
                <c:pt idx="7">
                  <c:v>4255.2179999999998</c:v>
                </c:pt>
                <c:pt idx="8">
                  <c:v>4463.4859999999999</c:v>
                </c:pt>
                <c:pt idx="9">
                  <c:v>4605.1729999999998</c:v>
                </c:pt>
                <c:pt idx="10">
                  <c:v>5004.6559999999999</c:v>
                </c:pt>
                <c:pt idx="11">
                  <c:v>5500.9030000000002</c:v>
                </c:pt>
                <c:pt idx="12">
                  <c:v>7826.0460000000003</c:v>
                </c:pt>
              </c:numCache>
            </c:numRef>
          </c:val>
          <c:smooth val="0"/>
        </c:ser>
        <c:ser>
          <c:idx val="2"/>
          <c:order val="1"/>
          <c:tx>
            <c:strRef>
              <c:f>'3'!$D$19</c:f>
              <c:strCache>
                <c:ptCount val="1"/>
                <c:pt idx="0">
                  <c:v>PT</c:v>
                </c:pt>
              </c:strCache>
            </c:strRef>
          </c:tx>
          <c:spPr>
            <a:ln w="34925">
              <a:solidFill>
                <a:srgbClr val="E46C0A"/>
              </a:solidFill>
            </a:ln>
          </c:spPr>
          <c:marker>
            <c:symbol val="none"/>
          </c:marker>
          <c:cat>
            <c:numRef>
              <c:f>'3'!$E$2:$Q$2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'3'!$E$19:$Q$19</c:f>
              <c:numCache>
                <c:formatCode>#,##0</c:formatCode>
                <c:ptCount val="13"/>
                <c:pt idx="0">
                  <c:v>3699.4319999999998</c:v>
                </c:pt>
                <c:pt idx="1">
                  <c:v>3725.1579999999999</c:v>
                </c:pt>
                <c:pt idx="2">
                  <c:v>4788.357</c:v>
                </c:pt>
                <c:pt idx="3">
                  <c:v>4185.6850000000004</c:v>
                </c:pt>
                <c:pt idx="4">
                  <c:v>5301.2860000000001</c:v>
                </c:pt>
                <c:pt idx="5">
                  <c:v>4623.1549999999997</c:v>
                </c:pt>
                <c:pt idx="6">
                  <c:v>4802.3720000000003</c:v>
                </c:pt>
                <c:pt idx="7">
                  <c:v>5087.4080000000004</c:v>
                </c:pt>
                <c:pt idx="8">
                  <c:v>4329.34</c:v>
                </c:pt>
                <c:pt idx="9">
                  <c:v>4307.2640000000001</c:v>
                </c:pt>
                <c:pt idx="10">
                  <c:v>3187.2449999999999</c:v>
                </c:pt>
                <c:pt idx="11">
                  <c:v>4055.607</c:v>
                </c:pt>
                <c:pt idx="12">
                  <c:v>4147.7870000000003</c:v>
                </c:pt>
              </c:numCache>
            </c:numRef>
          </c:val>
          <c:smooth val="0"/>
        </c:ser>
        <c:dLbls>
          <c:showLegendKey val="0"/>
          <c:showVal val="0"/>
          <c:showCatName val="0"/>
          <c:showSerName val="0"/>
          <c:showPercent val="0"/>
          <c:showBubbleSize val="0"/>
        </c:dLbls>
        <c:smooth val="0"/>
        <c:axId val="-216618336"/>
        <c:axId val="-216613440"/>
      </c:lineChart>
      <c:catAx>
        <c:axId val="-216618336"/>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pt-PT"/>
          </a:p>
        </c:txPr>
        <c:crossAx val="-216613440"/>
        <c:crosses val="autoZero"/>
        <c:auto val="1"/>
        <c:lblAlgn val="ctr"/>
        <c:lblOffset val="100"/>
        <c:tickLblSkip val="1"/>
        <c:tickMarkSkip val="1"/>
        <c:noMultiLvlLbl val="0"/>
      </c:catAx>
      <c:valAx>
        <c:axId val="-216613440"/>
        <c:scaling>
          <c:orientation val="minMax"/>
        </c:scaling>
        <c:delete val="0"/>
        <c:axPos val="l"/>
        <c:majorGridlines>
          <c:spPr>
            <a:ln w="38100">
              <a:solidFill>
                <a:schemeClr val="bg1"/>
              </a:solidFill>
              <a:prstDash val="solid"/>
            </a:ln>
          </c:spPr>
        </c:majorGridlines>
        <c:numFmt formatCode="#,##0" sourceLinked="1"/>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216618336"/>
        <c:crosses val="autoZero"/>
        <c:crossBetween val="between"/>
        <c:majorUnit val="1000"/>
      </c:valAx>
      <c:spPr>
        <a:solidFill>
          <a:schemeClr val="bg1">
            <a:lumMod val="95000"/>
          </a:schemeClr>
        </a:solidFill>
        <a:ln w="12700">
          <a:noFill/>
          <a:prstDash val="solid"/>
        </a:ln>
      </c:spPr>
    </c:plotArea>
    <c:legend>
      <c:legendPos val="b"/>
      <c:layout>
        <c:manualLayout>
          <c:xMode val="edge"/>
          <c:yMode val="edge"/>
          <c:x val="0.19291989961108877"/>
          <c:y val="0.89631634587343256"/>
          <c:w val="0.60931758530183722"/>
          <c:h val="5.3432123067949866E-2"/>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sz="1200" b="1" i="0" kern="1200" baseline="0">
                <a:solidFill>
                  <a:srgbClr val="008080"/>
                </a:solidFill>
                <a:effectLst/>
                <a:latin typeface="Arial"/>
                <a:ea typeface="Arial"/>
                <a:cs typeface="Arial"/>
              </a:rPr>
              <a:t>Queijo e Requeijão - Peso da Produção Certificada na Prod. total (%)</a:t>
            </a:r>
            <a:endParaRPr lang="pt-PT">
              <a:effectLst/>
            </a:endParaRPr>
          </a:p>
        </c:rich>
      </c:tx>
      <c:layout>
        <c:manualLayout>
          <c:xMode val="edge"/>
          <c:yMode val="edge"/>
          <c:x val="0.12463532459216387"/>
          <c:y val="2.4586564865996356E-2"/>
        </c:manualLayout>
      </c:layout>
      <c:overlay val="0"/>
      <c:spPr>
        <a:noFill/>
        <a:ln w="25400">
          <a:noFill/>
        </a:ln>
      </c:spPr>
    </c:title>
    <c:autoTitleDeleted val="0"/>
    <c:plotArea>
      <c:layout>
        <c:manualLayout>
          <c:layoutTarget val="inner"/>
          <c:xMode val="edge"/>
          <c:yMode val="edge"/>
          <c:x val="0.10031765056574715"/>
          <c:y val="0.17348423674332467"/>
          <c:w val="0.84055283687796445"/>
          <c:h val="0.66582914572864327"/>
        </c:manualLayout>
      </c:layout>
      <c:lineChart>
        <c:grouping val="standard"/>
        <c:varyColors val="0"/>
        <c:ser>
          <c:idx val="1"/>
          <c:order val="0"/>
          <c:spPr>
            <a:ln w="34925">
              <a:solidFill>
                <a:srgbClr val="F79646">
                  <a:lumMod val="75000"/>
                </a:srgbClr>
              </a:solidFill>
              <a:prstDash val="solid"/>
            </a:ln>
          </c:spPr>
          <c:marker>
            <c:symbol val="none"/>
          </c:marker>
          <c:cat>
            <c:numRef>
              <c:f>'8'!$D$2:$P$2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'8'!$D$5:$P$5</c:f>
              <c:numCache>
                <c:formatCode>#\ ##0.0</c:formatCode>
                <c:ptCount val="13"/>
                <c:pt idx="0">
                  <c:v>1.7197690235161787</c:v>
                </c:pt>
                <c:pt idx="1">
                  <c:v>1.7144064039720839</c:v>
                </c:pt>
                <c:pt idx="2">
                  <c:v>1.6869333605209833</c:v>
                </c:pt>
                <c:pt idx="3">
                  <c:v>1.9620394406739377</c:v>
                </c:pt>
                <c:pt idx="4">
                  <c:v>1.7446480212895996</c:v>
                </c:pt>
                <c:pt idx="5">
                  <c:v>1.843930294037607</c:v>
                </c:pt>
                <c:pt idx="6">
                  <c:v>1.7753080027317316</c:v>
                </c:pt>
                <c:pt idx="7">
                  <c:v>2.1934812376249431</c:v>
                </c:pt>
                <c:pt idx="8">
                  <c:v>1.8379615107828797</c:v>
                </c:pt>
                <c:pt idx="9">
                  <c:v>2.2085050113122175</c:v>
                </c:pt>
                <c:pt idx="10">
                  <c:v>1.8301167666414302</c:v>
                </c:pt>
              </c:numCache>
            </c:numRef>
          </c:val>
          <c:smooth val="0"/>
        </c:ser>
        <c:dLbls>
          <c:showLegendKey val="0"/>
          <c:showVal val="0"/>
          <c:showCatName val="0"/>
          <c:showSerName val="0"/>
          <c:showPercent val="0"/>
          <c:showBubbleSize val="0"/>
        </c:dLbls>
        <c:smooth val="0"/>
        <c:axId val="-216591136"/>
        <c:axId val="-216617792"/>
      </c:lineChart>
      <c:catAx>
        <c:axId val="-216591136"/>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216617792"/>
        <c:crosses val="autoZero"/>
        <c:auto val="1"/>
        <c:lblAlgn val="ctr"/>
        <c:lblOffset val="100"/>
        <c:tickLblSkip val="1"/>
        <c:tickMarkSkip val="1"/>
        <c:noMultiLvlLbl val="0"/>
      </c:catAx>
      <c:valAx>
        <c:axId val="-216617792"/>
        <c:scaling>
          <c:orientation val="minMax"/>
        </c:scaling>
        <c:delete val="0"/>
        <c:axPos val="l"/>
        <c:majorGridlines>
          <c:spPr>
            <a:ln w="38100">
              <a:solidFill>
                <a:schemeClr val="bg1"/>
              </a:solidFill>
              <a:prstDash val="solid"/>
            </a:ln>
          </c:spPr>
        </c:majorGridlines>
        <c:numFmt formatCode="#,##0.00" sourceLinked="0"/>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216591136"/>
        <c:crosses val="autoZero"/>
        <c:crossBetween val="between"/>
      </c:valAx>
      <c:spPr>
        <a:solidFill>
          <a:schemeClr val="bg1">
            <a:lumMod val="95000"/>
          </a:schemeClr>
        </a:solidFill>
        <a:ln w="12700">
          <a:noFill/>
          <a:prstDash val="solid"/>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Calibri"/>
                <a:ea typeface="Calibri"/>
                <a:cs typeface="Calibri"/>
              </a:defRPr>
            </a:pPr>
            <a:r>
              <a:rPr lang="pt-PT"/>
              <a:t>Leite - Produção,</a:t>
            </a:r>
            <a:r>
              <a:rPr lang="pt-PT" baseline="0"/>
              <a:t> Importação, Exportação e Consumo Aparente </a:t>
            </a:r>
            <a:r>
              <a:rPr lang="pt-PT" b="0" baseline="0"/>
              <a:t>(t)</a:t>
            </a:r>
            <a:endParaRPr lang="pt-PT" b="0"/>
          </a:p>
        </c:rich>
      </c:tx>
      <c:layout>
        <c:manualLayout>
          <c:xMode val="edge"/>
          <c:yMode val="edge"/>
          <c:x val="0.19230109517745164"/>
          <c:y val="3.6366661251305686E-2"/>
        </c:manualLayout>
      </c:layout>
      <c:overlay val="0"/>
      <c:spPr>
        <a:noFill/>
        <a:ln w="25400">
          <a:noFill/>
        </a:ln>
      </c:spPr>
    </c:title>
    <c:autoTitleDeleted val="0"/>
    <c:plotArea>
      <c:layout>
        <c:manualLayout>
          <c:layoutTarget val="inner"/>
          <c:xMode val="edge"/>
          <c:yMode val="edge"/>
          <c:x val="9.5246808248185683E-2"/>
          <c:y val="0.13819095477386933"/>
          <c:w val="0.86577203062206587"/>
          <c:h val="0.66582914572864327"/>
        </c:manualLayout>
      </c:layout>
      <c:barChart>
        <c:barDir val="col"/>
        <c:grouping val="clustered"/>
        <c:varyColors val="0"/>
        <c:ser>
          <c:idx val="0"/>
          <c:order val="1"/>
          <c:tx>
            <c:strRef>
              <c:f>'9'!$B$5</c:f>
              <c:strCache>
                <c:ptCount val="1"/>
                <c:pt idx="0">
                  <c:v>Importação</c:v>
                </c:pt>
              </c:strCache>
            </c:strRef>
          </c:tx>
          <c:spPr>
            <a:ln w="38100">
              <a:noFill/>
              <a:prstDash val="sysDot"/>
            </a:ln>
          </c:spPr>
          <c:invertIfNegative val="0"/>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'9'!$D$5:$P$5</c:f>
              <c:numCache>
                <c:formatCode>#,##0</c:formatCode>
                <c:ptCount val="13"/>
                <c:pt idx="0">
                  <c:v>216316.386</c:v>
                </c:pt>
                <c:pt idx="1">
                  <c:v>218688.80900000001</c:v>
                </c:pt>
                <c:pt idx="2">
                  <c:v>216396.98499999999</c:v>
                </c:pt>
                <c:pt idx="3">
                  <c:v>161147.247</c:v>
                </c:pt>
                <c:pt idx="4">
                  <c:v>148885.41500000001</c:v>
                </c:pt>
                <c:pt idx="5">
                  <c:v>121382.30899999999</c:v>
                </c:pt>
                <c:pt idx="6">
                  <c:v>106429.682</c:v>
                </c:pt>
                <c:pt idx="7">
                  <c:v>70332.933000000005</c:v>
                </c:pt>
                <c:pt idx="8">
                  <c:v>74488.100000000006</c:v>
                </c:pt>
                <c:pt idx="9">
                  <c:v>73169.505000000005</c:v>
                </c:pt>
                <c:pt idx="10">
                  <c:v>70484.229000000007</c:v>
                </c:pt>
                <c:pt idx="11">
                  <c:v>67243.126000000004</c:v>
                </c:pt>
                <c:pt idx="12">
                  <c:v>64065.512000000002</c:v>
                </c:pt>
              </c:numCache>
            </c:numRef>
          </c:val>
        </c:ser>
        <c:ser>
          <c:idx val="2"/>
          <c:order val="2"/>
          <c:tx>
            <c:strRef>
              <c:f>'9'!$B$6</c:f>
              <c:strCache>
                <c:ptCount val="1"/>
                <c:pt idx="0">
                  <c:v>Exportação</c:v>
                </c:pt>
              </c:strCache>
            </c:strRef>
          </c:tx>
          <c:invertIfNegative val="0"/>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'9'!$D$6:$P$6</c:f>
              <c:numCache>
                <c:formatCode>#,##0</c:formatCode>
                <c:ptCount val="13"/>
                <c:pt idx="0">
                  <c:v>248321.97700000001</c:v>
                </c:pt>
                <c:pt idx="1">
                  <c:v>257573.74600000001</c:v>
                </c:pt>
                <c:pt idx="2">
                  <c:v>280497.891</c:v>
                </c:pt>
                <c:pt idx="3">
                  <c:v>229370.728</c:v>
                </c:pt>
                <c:pt idx="4">
                  <c:v>230998.663</c:v>
                </c:pt>
                <c:pt idx="5">
                  <c:v>216943.579</c:v>
                </c:pt>
                <c:pt idx="6">
                  <c:v>140277.96299999999</c:v>
                </c:pt>
                <c:pt idx="7">
                  <c:v>125222.12699999999</c:v>
                </c:pt>
                <c:pt idx="8">
                  <c:v>108065.03</c:v>
                </c:pt>
                <c:pt idx="9">
                  <c:v>113319.52499999999</c:v>
                </c:pt>
                <c:pt idx="10">
                  <c:v>108828.114</c:v>
                </c:pt>
                <c:pt idx="11">
                  <c:v>125211.428</c:v>
                </c:pt>
                <c:pt idx="12">
                  <c:v>151349.38699999999</c:v>
                </c:pt>
              </c:numCache>
            </c:numRef>
          </c:val>
        </c:ser>
        <c:dLbls>
          <c:showLegendKey val="0"/>
          <c:showVal val="0"/>
          <c:showCatName val="0"/>
          <c:showSerName val="0"/>
          <c:showPercent val="0"/>
          <c:showBubbleSize val="0"/>
        </c:dLbls>
        <c:gapWidth val="150"/>
        <c:axId val="-216590592"/>
        <c:axId val="-216615072"/>
      </c:barChart>
      <c:lineChart>
        <c:grouping val="standard"/>
        <c:varyColors val="0"/>
        <c:ser>
          <c:idx val="1"/>
          <c:order val="0"/>
          <c:tx>
            <c:strRef>
              <c:f>'9'!$B$4</c:f>
              <c:strCache>
                <c:ptCount val="1"/>
                <c:pt idx="0">
                  <c:v>Produção</c:v>
                </c:pt>
              </c:strCache>
            </c:strRef>
          </c:tx>
          <c:spPr>
            <a:ln w="34925">
              <a:solidFill>
                <a:srgbClr val="F79646">
                  <a:lumMod val="75000"/>
                </a:srgbClr>
              </a:solidFill>
              <a:prstDash val="solid"/>
            </a:ln>
          </c:spPr>
          <c:marker>
            <c:symbol val="none"/>
          </c:marker>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'9'!$D$4:$P$4</c:f>
              <c:numCache>
                <c:formatCode>#,##0</c:formatCode>
                <c:ptCount val="13"/>
                <c:pt idx="0">
                  <c:v>830900</c:v>
                </c:pt>
                <c:pt idx="1">
                  <c:v>851051</c:v>
                </c:pt>
                <c:pt idx="2">
                  <c:v>859012</c:v>
                </c:pt>
                <c:pt idx="3">
                  <c:v>834470</c:v>
                </c:pt>
                <c:pt idx="4">
                  <c:v>831530</c:v>
                </c:pt>
                <c:pt idx="5">
                  <c:v>747596</c:v>
                </c:pt>
                <c:pt idx="6">
                  <c:v>709826</c:v>
                </c:pt>
                <c:pt idx="7">
                  <c:v>714188</c:v>
                </c:pt>
                <c:pt idx="8">
                  <c:v>756268</c:v>
                </c:pt>
                <c:pt idx="9">
                  <c:v>692526.530165</c:v>
                </c:pt>
                <c:pt idx="10">
                  <c:v>707836</c:v>
                </c:pt>
                <c:pt idx="11">
                  <c:v>663635</c:v>
                </c:pt>
                <c:pt idx="12">
                  <c:v>651581</c:v>
                </c:pt>
              </c:numCache>
            </c:numRef>
          </c:val>
          <c:smooth val="0"/>
        </c:ser>
        <c:ser>
          <c:idx val="3"/>
          <c:order val="3"/>
          <c:tx>
            <c:strRef>
              <c:f>'9'!$B$8</c:f>
              <c:strCache>
                <c:ptCount val="1"/>
                <c:pt idx="0">
                  <c:v>Consumo Aparente</c:v>
                </c:pt>
              </c:strCache>
            </c:strRef>
          </c:tx>
          <c:spPr>
            <a:ln w="38100">
              <a:solidFill>
                <a:srgbClr val="009999"/>
              </a:solidFill>
              <a:prstDash val="sysDot"/>
            </a:ln>
          </c:spPr>
          <c:marker>
            <c:symbol val="none"/>
          </c:marker>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'9'!$D$8:$P$8</c:f>
              <c:numCache>
                <c:formatCode>#,##0</c:formatCode>
                <c:ptCount val="13"/>
                <c:pt idx="0">
                  <c:v>798894.40899999999</c:v>
                </c:pt>
                <c:pt idx="1">
                  <c:v>812166.06299999985</c:v>
                </c:pt>
                <c:pt idx="2">
                  <c:v>794911.09399999981</c:v>
                </c:pt>
                <c:pt idx="3">
                  <c:v>766246.51899999997</c:v>
                </c:pt>
                <c:pt idx="4">
                  <c:v>749416.75200000009</c:v>
                </c:pt>
                <c:pt idx="5">
                  <c:v>652034.73</c:v>
                </c:pt>
                <c:pt idx="6">
                  <c:v>675977.71900000004</c:v>
                </c:pt>
                <c:pt idx="7">
                  <c:v>659298.80599999998</c:v>
                </c:pt>
                <c:pt idx="8">
                  <c:v>722691.07</c:v>
                </c:pt>
                <c:pt idx="9">
                  <c:v>652376.51016499999</c:v>
                </c:pt>
                <c:pt idx="10">
                  <c:v>669492.11499999999</c:v>
                </c:pt>
                <c:pt idx="11">
                  <c:v>605666.69800000009</c:v>
                </c:pt>
                <c:pt idx="12">
                  <c:v>564297.125</c:v>
                </c:pt>
              </c:numCache>
            </c:numRef>
          </c:val>
          <c:smooth val="0"/>
        </c:ser>
        <c:dLbls>
          <c:showLegendKey val="0"/>
          <c:showVal val="0"/>
          <c:showCatName val="0"/>
          <c:showSerName val="0"/>
          <c:showPercent val="0"/>
          <c:showBubbleSize val="0"/>
        </c:dLbls>
        <c:marker val="1"/>
        <c:smooth val="0"/>
        <c:axId val="-216590592"/>
        <c:axId val="-216615072"/>
      </c:lineChart>
      <c:catAx>
        <c:axId val="-216590592"/>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900" b="0" i="0" u="none" strike="noStrike" baseline="0">
                <a:solidFill>
                  <a:srgbClr val="000000"/>
                </a:solidFill>
                <a:latin typeface="Calibri"/>
                <a:ea typeface="Calibri"/>
                <a:cs typeface="Calibri"/>
              </a:defRPr>
            </a:pPr>
            <a:endParaRPr lang="pt-PT"/>
          </a:p>
        </c:txPr>
        <c:crossAx val="-216615072"/>
        <c:crosses val="autoZero"/>
        <c:auto val="1"/>
        <c:lblAlgn val="ctr"/>
        <c:lblOffset val="100"/>
        <c:tickLblSkip val="1"/>
        <c:tickMarkSkip val="1"/>
        <c:noMultiLvlLbl val="0"/>
      </c:catAx>
      <c:valAx>
        <c:axId val="-216615072"/>
        <c:scaling>
          <c:orientation val="minMax"/>
        </c:scaling>
        <c:delete val="0"/>
        <c:axPos val="l"/>
        <c:majorGridlines>
          <c:spPr>
            <a:ln w="38100">
              <a:solidFill>
                <a:schemeClr val="bg1"/>
              </a:solidFill>
              <a:prstDash val="solid"/>
            </a:ln>
          </c:spPr>
        </c:majorGridlines>
        <c:numFmt formatCode="#,##0" sourceLinked="0"/>
        <c:majorTickMark val="none"/>
        <c:minorTickMark val="none"/>
        <c:tickLblPos val="nextTo"/>
        <c:spPr>
          <a:ln w="3175">
            <a:noFill/>
            <a:prstDash val="solid"/>
          </a:ln>
        </c:spPr>
        <c:txPr>
          <a:bodyPr rot="0" vert="horz"/>
          <a:lstStyle/>
          <a:p>
            <a:pPr>
              <a:defRPr sz="1000" b="0" i="0" u="none" strike="noStrike" baseline="0">
                <a:solidFill>
                  <a:srgbClr val="FF6600"/>
                </a:solidFill>
                <a:latin typeface="Calibri"/>
                <a:ea typeface="Calibri"/>
                <a:cs typeface="Calibri"/>
              </a:defRPr>
            </a:pPr>
            <a:endParaRPr lang="pt-PT"/>
          </a:p>
        </c:txPr>
        <c:crossAx val="-216590592"/>
        <c:crosses val="autoZero"/>
        <c:crossBetween val="between"/>
      </c:valAx>
      <c:spPr>
        <a:solidFill>
          <a:sysClr val="window" lastClr="FFFFFF">
            <a:lumMod val="95000"/>
          </a:sysClr>
        </a:solidFill>
        <a:ln w="12700">
          <a:noFill/>
          <a:prstDash val="solid"/>
        </a:ln>
      </c:spPr>
    </c:plotArea>
    <c:legend>
      <c:legendPos val="b"/>
      <c:legendEntry>
        <c:idx val="0"/>
        <c:txPr>
          <a:bodyPr/>
          <a:lstStyle/>
          <a:p>
            <a:pPr>
              <a:defRPr sz="920" b="0" i="0" u="none" strike="noStrike" baseline="0">
                <a:solidFill>
                  <a:srgbClr val="000000"/>
                </a:solidFill>
                <a:latin typeface="Calibri"/>
                <a:ea typeface="Calibri"/>
                <a:cs typeface="Calibri"/>
              </a:defRPr>
            </a:pPr>
            <a:endParaRPr lang="pt-PT"/>
          </a:p>
        </c:txPr>
      </c:legendEntry>
      <c:legendEntry>
        <c:idx val="1"/>
        <c:txPr>
          <a:bodyPr/>
          <a:lstStyle/>
          <a:p>
            <a:pPr>
              <a:defRPr sz="920" b="0" i="0" u="none" strike="noStrike" baseline="0">
                <a:solidFill>
                  <a:srgbClr val="000000"/>
                </a:solidFill>
                <a:latin typeface="Calibri"/>
                <a:ea typeface="Calibri"/>
                <a:cs typeface="Calibri"/>
              </a:defRPr>
            </a:pPr>
            <a:endParaRPr lang="pt-PT"/>
          </a:p>
        </c:txPr>
      </c:legendEntry>
      <c:legendEntry>
        <c:idx val="2"/>
        <c:txPr>
          <a:bodyPr/>
          <a:lstStyle/>
          <a:p>
            <a:pPr>
              <a:defRPr sz="920" b="0" i="0" u="none" strike="noStrike" baseline="0">
                <a:solidFill>
                  <a:srgbClr val="000000"/>
                </a:solidFill>
                <a:latin typeface="Calibri"/>
                <a:ea typeface="Calibri"/>
                <a:cs typeface="Calibri"/>
              </a:defRPr>
            </a:pPr>
            <a:endParaRPr lang="pt-PT"/>
          </a:p>
        </c:txPr>
      </c:legendEntry>
      <c:legendEntry>
        <c:idx val="3"/>
        <c:txPr>
          <a:bodyPr/>
          <a:lstStyle/>
          <a:p>
            <a:pPr>
              <a:defRPr sz="920" b="0" i="0" u="none" strike="noStrike" baseline="0">
                <a:solidFill>
                  <a:srgbClr val="000000"/>
                </a:solidFill>
                <a:latin typeface="Calibri"/>
                <a:ea typeface="Calibri"/>
                <a:cs typeface="Calibri"/>
              </a:defRPr>
            </a:pPr>
            <a:endParaRPr lang="pt-PT"/>
          </a:p>
        </c:txPr>
      </c:legendEntry>
      <c:layout>
        <c:manualLayout>
          <c:xMode val="edge"/>
          <c:yMode val="edge"/>
          <c:x val="9.0855290247144727E-2"/>
          <c:y val="0.87839109094414047"/>
          <c:w val="0.83348724522135986"/>
          <c:h val="8.7128425807239229E-2"/>
        </c:manualLayout>
      </c:layout>
      <c:overlay val="1"/>
      <c:spPr>
        <a:solidFill>
          <a:srgbClr val="FFFFFF"/>
        </a:solidFill>
        <a:ln w="0">
          <a:noFill/>
          <a:prstDash val="solid"/>
        </a:ln>
      </c:spPr>
      <c:txPr>
        <a:bodyPr/>
        <a:lstStyle/>
        <a:p>
          <a:pPr>
            <a:defRPr sz="920" b="0" i="0" u="none" strike="noStrike" baseline="0">
              <a:solidFill>
                <a:srgbClr val="000000"/>
              </a:solidFill>
              <a:latin typeface="Calibri"/>
              <a:ea typeface="Calibri"/>
              <a:cs typeface="Calibri"/>
            </a:defRPr>
          </a:pPr>
          <a:endParaRPr lang="pt-PT"/>
        </a:p>
      </c:txPr>
    </c:legend>
    <c:plotVisOnly val="1"/>
    <c:dispBlanksAs val="gap"/>
    <c:showDLblsOverMax val="0"/>
  </c:chart>
  <c:spPr>
    <a:solidFill>
      <a:srgbClr val="FFFFFF"/>
    </a:solidFill>
    <a:ln w="3175">
      <a:noFill/>
      <a:prstDash val="dash"/>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Calibri"/>
                <a:ea typeface="Calibri"/>
                <a:cs typeface="Calibri"/>
              </a:defRPr>
            </a:pPr>
            <a:r>
              <a:rPr lang="pt-PT"/>
              <a:t>Soro de Leite - Produção,</a:t>
            </a:r>
            <a:r>
              <a:rPr lang="pt-PT" baseline="0"/>
              <a:t> Importação, Exportação e Consumo Aparente </a:t>
            </a:r>
            <a:r>
              <a:rPr lang="pt-PT" b="0" baseline="0"/>
              <a:t>(t)</a:t>
            </a:r>
            <a:endParaRPr lang="pt-PT" b="0"/>
          </a:p>
        </c:rich>
      </c:tx>
      <c:layout>
        <c:manualLayout>
          <c:xMode val="edge"/>
          <c:yMode val="edge"/>
          <c:x val="0.15981357638514365"/>
          <c:y val="1.1108160898492338E-2"/>
        </c:manualLayout>
      </c:layout>
      <c:overlay val="0"/>
      <c:spPr>
        <a:noFill/>
        <a:ln w="25400">
          <a:noFill/>
        </a:ln>
      </c:spPr>
    </c:title>
    <c:autoTitleDeleted val="0"/>
    <c:plotArea>
      <c:layout>
        <c:manualLayout>
          <c:layoutTarget val="inner"/>
          <c:xMode val="edge"/>
          <c:yMode val="edge"/>
          <c:x val="9.5246808248185683E-2"/>
          <c:y val="0.13819095477386933"/>
          <c:w val="0.87259406570197007"/>
          <c:h val="0.65831052362525322"/>
        </c:manualLayout>
      </c:layout>
      <c:barChart>
        <c:barDir val="col"/>
        <c:grouping val="clustered"/>
        <c:varyColors val="0"/>
        <c:ser>
          <c:idx val="0"/>
          <c:order val="1"/>
          <c:tx>
            <c:strRef>
              <c:f>'9'!$B$14</c:f>
              <c:strCache>
                <c:ptCount val="1"/>
                <c:pt idx="0">
                  <c:v>Importação</c:v>
                </c:pt>
              </c:strCache>
            </c:strRef>
          </c:tx>
          <c:invertIfNegative val="0"/>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'9'!$D$14:$P$14</c:f>
              <c:numCache>
                <c:formatCode>#,##0</c:formatCode>
                <c:ptCount val="13"/>
                <c:pt idx="0">
                  <c:v>6735.1490000000003</c:v>
                </c:pt>
                <c:pt idx="1">
                  <c:v>6427.3159999999998</c:v>
                </c:pt>
                <c:pt idx="2">
                  <c:v>6458.46</c:v>
                </c:pt>
                <c:pt idx="3">
                  <c:v>8882.5969999999998</c:v>
                </c:pt>
                <c:pt idx="4">
                  <c:v>9423.48</c:v>
                </c:pt>
                <c:pt idx="5">
                  <c:v>11319.243</c:v>
                </c:pt>
                <c:pt idx="6">
                  <c:v>10358.692999999999</c:v>
                </c:pt>
                <c:pt idx="7">
                  <c:v>10777.200999999999</c:v>
                </c:pt>
                <c:pt idx="8">
                  <c:v>10260.007</c:v>
                </c:pt>
                <c:pt idx="9">
                  <c:v>10875.169</c:v>
                </c:pt>
                <c:pt idx="10">
                  <c:v>11638.942999999999</c:v>
                </c:pt>
                <c:pt idx="11">
                  <c:v>11562.812</c:v>
                </c:pt>
                <c:pt idx="12">
                  <c:v>13139.099</c:v>
                </c:pt>
              </c:numCache>
            </c:numRef>
          </c:val>
        </c:ser>
        <c:ser>
          <c:idx val="2"/>
          <c:order val="2"/>
          <c:tx>
            <c:strRef>
              <c:f>'9'!$B$15</c:f>
              <c:strCache>
                <c:ptCount val="1"/>
                <c:pt idx="0">
                  <c:v>Exportação</c:v>
                </c:pt>
              </c:strCache>
            </c:strRef>
          </c:tx>
          <c:invertIfNegative val="0"/>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'9'!$D$15:$P$15</c:f>
              <c:numCache>
                <c:formatCode>#,##0</c:formatCode>
                <c:ptCount val="13"/>
                <c:pt idx="0">
                  <c:v>17063.633000000002</c:v>
                </c:pt>
                <c:pt idx="1">
                  <c:v>20549.996999999999</c:v>
                </c:pt>
                <c:pt idx="2">
                  <c:v>17012.864000000001</c:v>
                </c:pt>
                <c:pt idx="3">
                  <c:v>17560.829000000002</c:v>
                </c:pt>
                <c:pt idx="4">
                  <c:v>19744.338</c:v>
                </c:pt>
                <c:pt idx="5">
                  <c:v>19652.118999999999</c:v>
                </c:pt>
                <c:pt idx="6">
                  <c:v>18668.095000000001</c:v>
                </c:pt>
                <c:pt idx="7">
                  <c:v>32032.348999999998</c:v>
                </c:pt>
                <c:pt idx="8">
                  <c:v>29786.537</c:v>
                </c:pt>
                <c:pt idx="9">
                  <c:v>35008.074000000001</c:v>
                </c:pt>
                <c:pt idx="10">
                  <c:v>28767.99</c:v>
                </c:pt>
                <c:pt idx="11">
                  <c:v>24075.263999999999</c:v>
                </c:pt>
                <c:pt idx="12">
                  <c:v>20404.516</c:v>
                </c:pt>
              </c:numCache>
            </c:numRef>
          </c:val>
        </c:ser>
        <c:dLbls>
          <c:showLegendKey val="0"/>
          <c:showVal val="0"/>
          <c:showCatName val="0"/>
          <c:showSerName val="0"/>
          <c:showPercent val="0"/>
          <c:showBubbleSize val="0"/>
        </c:dLbls>
        <c:gapWidth val="150"/>
        <c:axId val="-216616160"/>
        <c:axId val="-216612352"/>
      </c:barChart>
      <c:lineChart>
        <c:grouping val="standard"/>
        <c:varyColors val="0"/>
        <c:ser>
          <c:idx val="1"/>
          <c:order val="0"/>
          <c:tx>
            <c:strRef>
              <c:f>'9'!$B$13</c:f>
              <c:strCache>
                <c:ptCount val="1"/>
                <c:pt idx="0">
                  <c:v>Produção</c:v>
                </c:pt>
              </c:strCache>
            </c:strRef>
          </c:tx>
          <c:spPr>
            <a:ln w="34925">
              <a:solidFill>
                <a:srgbClr val="F79646">
                  <a:lumMod val="75000"/>
                </a:srgbClr>
              </a:solidFill>
              <a:prstDash val="solid"/>
            </a:ln>
          </c:spPr>
          <c:marker>
            <c:symbol val="none"/>
          </c:marker>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'9'!$D$13:$P$13</c:f>
              <c:numCache>
                <c:formatCode>#,##0</c:formatCode>
                <c:ptCount val="13"/>
                <c:pt idx="0">
                  <c:v>43776</c:v>
                </c:pt>
                <c:pt idx="1">
                  <c:v>99489</c:v>
                </c:pt>
                <c:pt idx="2">
                  <c:v>95982</c:v>
                </c:pt>
                <c:pt idx="3">
                  <c:v>112433</c:v>
                </c:pt>
                <c:pt idx="4">
                  <c:v>138530</c:v>
                </c:pt>
                <c:pt idx="5">
                  <c:v>128445</c:v>
                </c:pt>
                <c:pt idx="6">
                  <c:v>127651</c:v>
                </c:pt>
                <c:pt idx="7">
                  <c:v>141072</c:v>
                </c:pt>
                <c:pt idx="8">
                  <c:v>104377</c:v>
                </c:pt>
                <c:pt idx="9">
                  <c:v>104603.37647599999</c:v>
                </c:pt>
                <c:pt idx="10">
                  <c:v>108038</c:v>
                </c:pt>
                <c:pt idx="11">
                  <c:v>113162</c:v>
                </c:pt>
                <c:pt idx="12">
                  <c:v>115416</c:v>
                </c:pt>
              </c:numCache>
            </c:numRef>
          </c:val>
          <c:smooth val="0"/>
        </c:ser>
        <c:ser>
          <c:idx val="3"/>
          <c:order val="3"/>
          <c:tx>
            <c:strRef>
              <c:f>'9'!$B$17</c:f>
              <c:strCache>
                <c:ptCount val="1"/>
                <c:pt idx="0">
                  <c:v>Consumo Aparente</c:v>
                </c:pt>
              </c:strCache>
            </c:strRef>
          </c:tx>
          <c:spPr>
            <a:ln w="38100">
              <a:solidFill>
                <a:srgbClr val="009999"/>
              </a:solidFill>
              <a:prstDash val="sysDot"/>
            </a:ln>
          </c:spPr>
          <c:marker>
            <c:symbol val="none"/>
          </c:marker>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'9'!$D$17:$P$17</c:f>
              <c:numCache>
                <c:formatCode>#,##0</c:formatCode>
                <c:ptCount val="13"/>
                <c:pt idx="0">
                  <c:v>33447.515999999996</c:v>
                </c:pt>
                <c:pt idx="1">
                  <c:v>85366.319000000003</c:v>
                </c:pt>
                <c:pt idx="2">
                  <c:v>85427.596000000005</c:v>
                </c:pt>
                <c:pt idx="3">
                  <c:v>103754.768</c:v>
                </c:pt>
                <c:pt idx="4">
                  <c:v>128209.14200000001</c:v>
                </c:pt>
                <c:pt idx="5">
                  <c:v>120112.12399999998</c:v>
                </c:pt>
                <c:pt idx="6">
                  <c:v>119341.598</c:v>
                </c:pt>
                <c:pt idx="7">
                  <c:v>119816.852</c:v>
                </c:pt>
                <c:pt idx="8">
                  <c:v>84850.47</c:v>
                </c:pt>
                <c:pt idx="9">
                  <c:v>80470.471475999977</c:v>
                </c:pt>
                <c:pt idx="10">
                  <c:v>90908.952999999994</c:v>
                </c:pt>
                <c:pt idx="11">
                  <c:v>100649.54800000001</c:v>
                </c:pt>
                <c:pt idx="12">
                  <c:v>108150.583</c:v>
                </c:pt>
              </c:numCache>
            </c:numRef>
          </c:val>
          <c:smooth val="0"/>
        </c:ser>
        <c:dLbls>
          <c:showLegendKey val="0"/>
          <c:showVal val="0"/>
          <c:showCatName val="0"/>
          <c:showSerName val="0"/>
          <c:showPercent val="0"/>
          <c:showBubbleSize val="0"/>
        </c:dLbls>
        <c:marker val="1"/>
        <c:smooth val="0"/>
        <c:axId val="-216616160"/>
        <c:axId val="-216612352"/>
      </c:lineChart>
      <c:catAx>
        <c:axId val="-216616160"/>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900" b="0" i="0" u="none" strike="noStrike" baseline="0">
                <a:solidFill>
                  <a:srgbClr val="000000"/>
                </a:solidFill>
                <a:latin typeface="Calibri"/>
                <a:ea typeface="Calibri"/>
                <a:cs typeface="Calibri"/>
              </a:defRPr>
            </a:pPr>
            <a:endParaRPr lang="pt-PT"/>
          </a:p>
        </c:txPr>
        <c:crossAx val="-216612352"/>
        <c:crosses val="autoZero"/>
        <c:auto val="1"/>
        <c:lblAlgn val="ctr"/>
        <c:lblOffset val="100"/>
        <c:tickLblSkip val="1"/>
        <c:tickMarkSkip val="1"/>
        <c:noMultiLvlLbl val="0"/>
      </c:catAx>
      <c:valAx>
        <c:axId val="-216612352"/>
        <c:scaling>
          <c:orientation val="minMax"/>
        </c:scaling>
        <c:delete val="0"/>
        <c:axPos val="l"/>
        <c:majorGridlines>
          <c:spPr>
            <a:ln w="38100">
              <a:solidFill>
                <a:schemeClr val="bg1"/>
              </a:solidFill>
              <a:prstDash val="solid"/>
            </a:ln>
          </c:spPr>
        </c:majorGridlines>
        <c:numFmt formatCode="#,##0" sourceLinked="0"/>
        <c:majorTickMark val="none"/>
        <c:minorTickMark val="none"/>
        <c:tickLblPos val="nextTo"/>
        <c:spPr>
          <a:ln w="3175">
            <a:noFill/>
            <a:prstDash val="solid"/>
          </a:ln>
        </c:spPr>
        <c:txPr>
          <a:bodyPr rot="0" vert="horz"/>
          <a:lstStyle/>
          <a:p>
            <a:pPr>
              <a:defRPr sz="1000" b="0" i="0" u="none" strike="noStrike" baseline="0">
                <a:solidFill>
                  <a:srgbClr val="FF6600"/>
                </a:solidFill>
                <a:latin typeface="Calibri"/>
                <a:ea typeface="Calibri"/>
                <a:cs typeface="Calibri"/>
              </a:defRPr>
            </a:pPr>
            <a:endParaRPr lang="pt-PT"/>
          </a:p>
        </c:txPr>
        <c:crossAx val="-216616160"/>
        <c:crosses val="autoZero"/>
        <c:crossBetween val="between"/>
      </c:valAx>
      <c:spPr>
        <a:solidFill>
          <a:sysClr val="window" lastClr="FFFFFF">
            <a:lumMod val="95000"/>
          </a:sysClr>
        </a:solidFill>
        <a:ln w="12700">
          <a:noFill/>
          <a:prstDash val="solid"/>
        </a:ln>
      </c:spPr>
    </c:plotArea>
    <c:legend>
      <c:legendPos val="b"/>
      <c:legendEntry>
        <c:idx val="2"/>
        <c:txPr>
          <a:bodyPr/>
          <a:lstStyle/>
          <a:p>
            <a:pPr>
              <a:defRPr sz="920" b="0" i="0" u="none" strike="noStrike" baseline="0">
                <a:solidFill>
                  <a:srgbClr val="000000"/>
                </a:solidFill>
                <a:latin typeface="Calibri"/>
                <a:ea typeface="Calibri"/>
                <a:cs typeface="Calibri"/>
              </a:defRPr>
            </a:pPr>
            <a:endParaRPr lang="pt-PT"/>
          </a:p>
        </c:txPr>
      </c:legendEntry>
      <c:layout>
        <c:manualLayout>
          <c:xMode val="edge"/>
          <c:yMode val="edge"/>
          <c:x val="9.0855362467359743E-2"/>
          <c:y val="0.89763174696956738"/>
          <c:w val="0.87103932572692733"/>
          <c:h val="6.5943549412085536E-2"/>
        </c:manualLayout>
      </c:layout>
      <c:overlay val="1"/>
      <c:spPr>
        <a:solidFill>
          <a:srgbClr val="FFFFFF"/>
        </a:solidFill>
        <a:ln w="0">
          <a:noFill/>
          <a:prstDash val="solid"/>
        </a:ln>
      </c:spPr>
      <c:txPr>
        <a:bodyPr/>
        <a:lstStyle/>
        <a:p>
          <a:pPr>
            <a:defRPr sz="920" b="0" i="0" u="none" strike="noStrike" baseline="0">
              <a:solidFill>
                <a:srgbClr val="000000"/>
              </a:solidFill>
              <a:latin typeface="Calibri"/>
              <a:ea typeface="Calibri"/>
              <a:cs typeface="Calibri"/>
            </a:defRPr>
          </a:pPr>
          <a:endParaRPr lang="pt-PT"/>
        </a:p>
      </c:txPr>
    </c:legend>
    <c:plotVisOnly val="1"/>
    <c:dispBlanksAs val="gap"/>
    <c:showDLblsOverMax val="0"/>
  </c:chart>
  <c:spPr>
    <a:solidFill>
      <a:srgbClr val="FFFFFF"/>
    </a:solidFill>
    <a:ln w="3175">
      <a:noFill/>
      <a:prstDash val="dash"/>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Calibri"/>
                <a:ea typeface="Calibri"/>
                <a:cs typeface="Calibri"/>
              </a:defRPr>
            </a:pPr>
            <a:r>
              <a:rPr lang="pt-PT"/>
              <a:t>Leites Acidificados (inc. Iogurtes) - Produção,</a:t>
            </a:r>
            <a:r>
              <a:rPr lang="pt-PT" baseline="0"/>
              <a:t> Importação, Exportação e Consumo Aparente </a:t>
            </a:r>
            <a:r>
              <a:rPr lang="pt-PT" b="0" baseline="0"/>
              <a:t>(t)</a:t>
            </a:r>
            <a:endParaRPr lang="pt-PT" b="0"/>
          </a:p>
        </c:rich>
      </c:tx>
      <c:layout>
        <c:manualLayout>
          <c:xMode val="edge"/>
          <c:yMode val="edge"/>
          <c:x val="0.16682134372443078"/>
          <c:y val="1.1108001681744452E-2"/>
        </c:manualLayout>
      </c:layout>
      <c:overlay val="0"/>
      <c:spPr>
        <a:noFill/>
        <a:ln w="25400">
          <a:noFill/>
        </a:ln>
      </c:spPr>
    </c:title>
    <c:autoTitleDeleted val="0"/>
    <c:plotArea>
      <c:layout>
        <c:manualLayout>
          <c:layoutTarget val="inner"/>
          <c:xMode val="edge"/>
          <c:yMode val="edge"/>
          <c:x val="0.11521672641868873"/>
          <c:y val="0.13819095477386933"/>
          <c:w val="0.85700437915211514"/>
          <c:h val="0.66582914572864327"/>
        </c:manualLayout>
      </c:layout>
      <c:barChart>
        <c:barDir val="col"/>
        <c:grouping val="clustered"/>
        <c:varyColors val="0"/>
        <c:ser>
          <c:idx val="0"/>
          <c:order val="1"/>
          <c:tx>
            <c:strRef>
              <c:f>'9'!$B$23</c:f>
              <c:strCache>
                <c:ptCount val="1"/>
                <c:pt idx="0">
                  <c:v>Importação</c:v>
                </c:pt>
              </c:strCache>
            </c:strRef>
          </c:tx>
          <c:invertIfNegative val="0"/>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'9'!$D$23:$P$23</c:f>
              <c:numCache>
                <c:formatCode>#,##0</c:formatCode>
                <c:ptCount val="13"/>
                <c:pt idx="0">
                  <c:v>139258.40700000001</c:v>
                </c:pt>
                <c:pt idx="1">
                  <c:v>152396.88099999999</c:v>
                </c:pt>
                <c:pt idx="2">
                  <c:v>148462.61199999999</c:v>
                </c:pt>
                <c:pt idx="3">
                  <c:v>137043.989</c:v>
                </c:pt>
                <c:pt idx="4">
                  <c:v>131291.826</c:v>
                </c:pt>
                <c:pt idx="5">
                  <c:v>135701.932</c:v>
                </c:pt>
                <c:pt idx="6">
                  <c:v>126543.288</c:v>
                </c:pt>
                <c:pt idx="7">
                  <c:v>125978.667</c:v>
                </c:pt>
                <c:pt idx="8">
                  <c:v>131129.682</c:v>
                </c:pt>
                <c:pt idx="9">
                  <c:v>136426.83600000001</c:v>
                </c:pt>
                <c:pt idx="10">
                  <c:v>134793.86300000001</c:v>
                </c:pt>
                <c:pt idx="11">
                  <c:v>133413.019</c:v>
                </c:pt>
                <c:pt idx="12">
                  <c:v>135033.14000000001</c:v>
                </c:pt>
              </c:numCache>
            </c:numRef>
          </c:val>
        </c:ser>
        <c:ser>
          <c:idx val="2"/>
          <c:order val="2"/>
          <c:tx>
            <c:strRef>
              <c:f>'9'!$B$24</c:f>
              <c:strCache>
                <c:ptCount val="1"/>
                <c:pt idx="0">
                  <c:v>Exportação</c:v>
                </c:pt>
              </c:strCache>
            </c:strRef>
          </c:tx>
          <c:invertIfNegative val="0"/>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'9'!$D$24:$P$24</c:f>
              <c:numCache>
                <c:formatCode>#,##0</c:formatCode>
                <c:ptCount val="13"/>
                <c:pt idx="0">
                  <c:v>17695.472000000002</c:v>
                </c:pt>
                <c:pt idx="1">
                  <c:v>12246.252</c:v>
                </c:pt>
                <c:pt idx="2">
                  <c:v>20131.377</c:v>
                </c:pt>
                <c:pt idx="3">
                  <c:v>18268.616000000002</c:v>
                </c:pt>
                <c:pt idx="4">
                  <c:v>16554.894</c:v>
                </c:pt>
                <c:pt idx="5">
                  <c:v>13842.605</c:v>
                </c:pt>
                <c:pt idx="6">
                  <c:v>11183.162</c:v>
                </c:pt>
                <c:pt idx="7">
                  <c:v>18593.919999999998</c:v>
                </c:pt>
                <c:pt idx="8">
                  <c:v>32758.562000000002</c:v>
                </c:pt>
                <c:pt idx="9">
                  <c:v>31963.356</c:v>
                </c:pt>
                <c:pt idx="10">
                  <c:v>32794.86</c:v>
                </c:pt>
                <c:pt idx="11">
                  <c:v>36070.523999999998</c:v>
                </c:pt>
                <c:pt idx="12">
                  <c:v>37204.375999999997</c:v>
                </c:pt>
              </c:numCache>
            </c:numRef>
          </c:val>
        </c:ser>
        <c:dLbls>
          <c:showLegendKey val="0"/>
          <c:showVal val="0"/>
          <c:showCatName val="0"/>
          <c:showSerName val="0"/>
          <c:showPercent val="0"/>
          <c:showBubbleSize val="0"/>
        </c:dLbls>
        <c:gapWidth val="150"/>
        <c:axId val="-216606368"/>
        <c:axId val="-216597664"/>
      </c:barChart>
      <c:lineChart>
        <c:grouping val="standard"/>
        <c:varyColors val="0"/>
        <c:ser>
          <c:idx val="1"/>
          <c:order val="0"/>
          <c:tx>
            <c:strRef>
              <c:f>'9'!$B$22</c:f>
              <c:strCache>
                <c:ptCount val="1"/>
                <c:pt idx="0">
                  <c:v>Produção</c:v>
                </c:pt>
              </c:strCache>
            </c:strRef>
          </c:tx>
          <c:spPr>
            <a:ln w="34925">
              <a:solidFill>
                <a:srgbClr val="F79646">
                  <a:lumMod val="75000"/>
                </a:srgbClr>
              </a:solidFill>
              <a:prstDash val="solid"/>
            </a:ln>
          </c:spPr>
          <c:marker>
            <c:symbol val="none"/>
          </c:marker>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'9'!$D$22:$P$22</c:f>
              <c:numCache>
                <c:formatCode>#,##0</c:formatCode>
                <c:ptCount val="13"/>
                <c:pt idx="0">
                  <c:v>115567</c:v>
                </c:pt>
                <c:pt idx="1">
                  <c:v>114207</c:v>
                </c:pt>
                <c:pt idx="2">
                  <c:v>112137</c:v>
                </c:pt>
                <c:pt idx="3">
                  <c:v>122752</c:v>
                </c:pt>
                <c:pt idx="4">
                  <c:v>114791</c:v>
                </c:pt>
                <c:pt idx="5">
                  <c:v>108221</c:v>
                </c:pt>
                <c:pt idx="6">
                  <c:v>111355</c:v>
                </c:pt>
                <c:pt idx="7">
                  <c:v>106361</c:v>
                </c:pt>
                <c:pt idx="8">
                  <c:v>117780</c:v>
                </c:pt>
                <c:pt idx="9">
                  <c:v>115460.064</c:v>
                </c:pt>
                <c:pt idx="10">
                  <c:v>116787</c:v>
                </c:pt>
                <c:pt idx="11">
                  <c:v>116975</c:v>
                </c:pt>
                <c:pt idx="12">
                  <c:v>124323</c:v>
                </c:pt>
              </c:numCache>
            </c:numRef>
          </c:val>
          <c:smooth val="0"/>
        </c:ser>
        <c:ser>
          <c:idx val="3"/>
          <c:order val="3"/>
          <c:tx>
            <c:strRef>
              <c:f>'9'!$B$26</c:f>
              <c:strCache>
                <c:ptCount val="1"/>
                <c:pt idx="0">
                  <c:v>Consumo Aparente</c:v>
                </c:pt>
              </c:strCache>
            </c:strRef>
          </c:tx>
          <c:spPr>
            <a:ln w="38100">
              <a:solidFill>
                <a:srgbClr val="009999"/>
              </a:solidFill>
              <a:prstDash val="sysDot"/>
            </a:ln>
          </c:spPr>
          <c:marker>
            <c:symbol val="none"/>
          </c:marker>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'9'!$D$26:$P$26</c:f>
              <c:numCache>
                <c:formatCode>#,##0</c:formatCode>
                <c:ptCount val="13"/>
                <c:pt idx="0">
                  <c:v>237129.935</c:v>
                </c:pt>
                <c:pt idx="1">
                  <c:v>254357.62899999999</c:v>
                </c:pt>
                <c:pt idx="2">
                  <c:v>240468.23499999999</c:v>
                </c:pt>
                <c:pt idx="3">
                  <c:v>241527.37299999999</c:v>
                </c:pt>
                <c:pt idx="4">
                  <c:v>229527.932</c:v>
                </c:pt>
                <c:pt idx="5">
                  <c:v>230080.32699999999</c:v>
                </c:pt>
                <c:pt idx="6">
                  <c:v>226715.12599999999</c:v>
                </c:pt>
                <c:pt idx="7">
                  <c:v>213745.74700000003</c:v>
                </c:pt>
                <c:pt idx="8">
                  <c:v>216151.12</c:v>
                </c:pt>
                <c:pt idx="9">
                  <c:v>219923.54400000002</c:v>
                </c:pt>
                <c:pt idx="10">
                  <c:v>218786.00300000003</c:v>
                </c:pt>
                <c:pt idx="11">
                  <c:v>214317.495</c:v>
                </c:pt>
                <c:pt idx="12">
                  <c:v>222151.76400000002</c:v>
                </c:pt>
              </c:numCache>
            </c:numRef>
          </c:val>
          <c:smooth val="0"/>
        </c:ser>
        <c:dLbls>
          <c:showLegendKey val="0"/>
          <c:showVal val="0"/>
          <c:showCatName val="0"/>
          <c:showSerName val="0"/>
          <c:showPercent val="0"/>
          <c:showBubbleSize val="0"/>
        </c:dLbls>
        <c:marker val="1"/>
        <c:smooth val="0"/>
        <c:axId val="-216606368"/>
        <c:axId val="-216597664"/>
      </c:lineChart>
      <c:catAx>
        <c:axId val="-216606368"/>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900" b="0" i="0" u="none" strike="noStrike" baseline="0">
                <a:solidFill>
                  <a:srgbClr val="000000"/>
                </a:solidFill>
                <a:latin typeface="Calibri"/>
                <a:ea typeface="Calibri"/>
                <a:cs typeface="Calibri"/>
              </a:defRPr>
            </a:pPr>
            <a:endParaRPr lang="pt-PT"/>
          </a:p>
        </c:txPr>
        <c:crossAx val="-216597664"/>
        <c:crosses val="autoZero"/>
        <c:auto val="1"/>
        <c:lblAlgn val="ctr"/>
        <c:lblOffset val="100"/>
        <c:tickLblSkip val="1"/>
        <c:tickMarkSkip val="1"/>
        <c:noMultiLvlLbl val="0"/>
      </c:catAx>
      <c:valAx>
        <c:axId val="-216597664"/>
        <c:scaling>
          <c:orientation val="minMax"/>
        </c:scaling>
        <c:delete val="0"/>
        <c:axPos val="l"/>
        <c:majorGridlines>
          <c:spPr>
            <a:ln w="38100">
              <a:solidFill>
                <a:schemeClr val="bg1"/>
              </a:solidFill>
              <a:prstDash val="solid"/>
            </a:ln>
          </c:spPr>
        </c:majorGridlines>
        <c:numFmt formatCode="#,##0" sourceLinked="0"/>
        <c:majorTickMark val="none"/>
        <c:minorTickMark val="none"/>
        <c:tickLblPos val="nextTo"/>
        <c:spPr>
          <a:ln w="3175">
            <a:noFill/>
            <a:prstDash val="solid"/>
          </a:ln>
        </c:spPr>
        <c:txPr>
          <a:bodyPr rot="0" vert="horz"/>
          <a:lstStyle/>
          <a:p>
            <a:pPr>
              <a:defRPr sz="1000" b="0" i="0" u="none" strike="noStrike" baseline="0">
                <a:solidFill>
                  <a:srgbClr val="FF6600"/>
                </a:solidFill>
                <a:latin typeface="Calibri"/>
                <a:ea typeface="Calibri"/>
                <a:cs typeface="Calibri"/>
              </a:defRPr>
            </a:pPr>
            <a:endParaRPr lang="pt-PT"/>
          </a:p>
        </c:txPr>
        <c:crossAx val="-216606368"/>
        <c:crosses val="autoZero"/>
        <c:crossBetween val="between"/>
      </c:valAx>
      <c:spPr>
        <a:solidFill>
          <a:sysClr val="window" lastClr="FFFFFF">
            <a:lumMod val="95000"/>
          </a:sysClr>
        </a:solidFill>
        <a:ln w="12700">
          <a:noFill/>
          <a:prstDash val="solid"/>
        </a:ln>
      </c:spPr>
    </c:plotArea>
    <c:legend>
      <c:legendPos val="b"/>
      <c:legendEntry>
        <c:idx val="2"/>
        <c:txPr>
          <a:bodyPr/>
          <a:lstStyle/>
          <a:p>
            <a:pPr>
              <a:defRPr sz="920" b="0" i="0" u="none" strike="noStrike" baseline="0">
                <a:solidFill>
                  <a:srgbClr val="000000"/>
                </a:solidFill>
                <a:latin typeface="Calibri"/>
                <a:ea typeface="Calibri"/>
                <a:cs typeface="Calibri"/>
              </a:defRPr>
            </a:pPr>
            <a:endParaRPr lang="pt-PT"/>
          </a:p>
        </c:txPr>
      </c:legendEntry>
      <c:layout>
        <c:manualLayout>
          <c:xMode val="edge"/>
          <c:yMode val="edge"/>
          <c:x val="9.0855439204279465E-2"/>
          <c:y val="0.89797199872588851"/>
          <c:w val="0.88037144314823657"/>
          <c:h val="6.6074168362645194E-2"/>
        </c:manualLayout>
      </c:layout>
      <c:overlay val="1"/>
      <c:spPr>
        <a:solidFill>
          <a:srgbClr val="FFFFFF"/>
        </a:solidFill>
        <a:ln w="0">
          <a:noFill/>
          <a:prstDash val="solid"/>
        </a:ln>
      </c:spPr>
      <c:txPr>
        <a:bodyPr/>
        <a:lstStyle/>
        <a:p>
          <a:pPr>
            <a:defRPr sz="920" b="0" i="0" u="none" strike="noStrike" baseline="0">
              <a:solidFill>
                <a:srgbClr val="000000"/>
              </a:solidFill>
              <a:latin typeface="Calibri"/>
              <a:ea typeface="Calibri"/>
              <a:cs typeface="Calibri"/>
            </a:defRPr>
          </a:pPr>
          <a:endParaRPr lang="pt-PT"/>
        </a:p>
      </c:txPr>
    </c:legend>
    <c:plotVisOnly val="1"/>
    <c:dispBlanksAs val="gap"/>
    <c:showDLblsOverMax val="0"/>
  </c:chart>
  <c:spPr>
    <a:solidFill>
      <a:srgbClr val="FFFFFF"/>
    </a:solidFill>
    <a:ln w="3175">
      <a:noFill/>
      <a:prstDash val="dash"/>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Calibri"/>
                <a:ea typeface="Calibri"/>
                <a:cs typeface="Calibri"/>
              </a:defRPr>
            </a:pPr>
            <a:r>
              <a:rPr lang="pt-PT"/>
              <a:t>Queijo - Produção,</a:t>
            </a:r>
            <a:r>
              <a:rPr lang="pt-PT" baseline="0"/>
              <a:t> Importação, Exportação e Consumo Aparente </a:t>
            </a:r>
            <a:r>
              <a:rPr lang="pt-PT" b="0" baseline="0"/>
              <a:t>(t)</a:t>
            </a:r>
            <a:endParaRPr lang="pt-PT" b="0"/>
          </a:p>
        </c:rich>
      </c:tx>
      <c:layout>
        <c:manualLayout>
          <c:xMode val="edge"/>
          <c:yMode val="edge"/>
          <c:x val="0.1629725490354548"/>
          <c:y val="3.506850330282809E-2"/>
        </c:manualLayout>
      </c:layout>
      <c:overlay val="0"/>
      <c:spPr>
        <a:noFill/>
        <a:ln w="25400">
          <a:noFill/>
        </a:ln>
      </c:spPr>
    </c:title>
    <c:autoTitleDeleted val="0"/>
    <c:plotArea>
      <c:layout>
        <c:manualLayout>
          <c:layoutTarget val="inner"/>
          <c:xMode val="edge"/>
          <c:yMode val="edge"/>
          <c:x val="9.5246808248185683E-2"/>
          <c:y val="0.13819095477386933"/>
          <c:w val="0.87580575204759181"/>
          <c:h val="0.68224465468006923"/>
        </c:manualLayout>
      </c:layout>
      <c:barChart>
        <c:barDir val="col"/>
        <c:grouping val="clustered"/>
        <c:varyColors val="0"/>
        <c:ser>
          <c:idx val="0"/>
          <c:order val="1"/>
          <c:tx>
            <c:strRef>
              <c:f>'9'!$B$32</c:f>
              <c:strCache>
                <c:ptCount val="1"/>
                <c:pt idx="0">
                  <c:v>Importação</c:v>
                </c:pt>
              </c:strCache>
            </c:strRef>
          </c:tx>
          <c:invertIfNegative val="0"/>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'9'!$D$32:$P$32</c:f>
              <c:numCache>
                <c:formatCode>#,##0</c:formatCode>
                <c:ptCount val="13"/>
                <c:pt idx="0">
                  <c:v>41275.546000000002</c:v>
                </c:pt>
                <c:pt idx="1">
                  <c:v>37799.623</c:v>
                </c:pt>
                <c:pt idx="2">
                  <c:v>36888.245999999999</c:v>
                </c:pt>
                <c:pt idx="3">
                  <c:v>40309.921000000002</c:v>
                </c:pt>
                <c:pt idx="4">
                  <c:v>44878.557000000001</c:v>
                </c:pt>
                <c:pt idx="5">
                  <c:v>48304.146999999997</c:v>
                </c:pt>
                <c:pt idx="6">
                  <c:v>51682.455999999998</c:v>
                </c:pt>
                <c:pt idx="7">
                  <c:v>54329.425000000003</c:v>
                </c:pt>
                <c:pt idx="8">
                  <c:v>59955.684999999998</c:v>
                </c:pt>
                <c:pt idx="9">
                  <c:v>62384.582999999999</c:v>
                </c:pt>
                <c:pt idx="10">
                  <c:v>57434.669000000002</c:v>
                </c:pt>
                <c:pt idx="11">
                  <c:v>64127.624000000003</c:v>
                </c:pt>
                <c:pt idx="12">
                  <c:v>70195.270999999993</c:v>
                </c:pt>
              </c:numCache>
            </c:numRef>
          </c:val>
        </c:ser>
        <c:ser>
          <c:idx val="2"/>
          <c:order val="2"/>
          <c:tx>
            <c:strRef>
              <c:f>'9'!$B$33</c:f>
              <c:strCache>
                <c:ptCount val="1"/>
                <c:pt idx="0">
                  <c:v>Exportação</c:v>
                </c:pt>
              </c:strCache>
            </c:strRef>
          </c:tx>
          <c:invertIfNegative val="0"/>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'9'!$D$33:$P$33</c:f>
              <c:numCache>
                <c:formatCode>#,##0</c:formatCode>
                <c:ptCount val="13"/>
                <c:pt idx="0">
                  <c:v>7554.0590000000002</c:v>
                </c:pt>
                <c:pt idx="1">
                  <c:v>9558.134</c:v>
                </c:pt>
                <c:pt idx="2">
                  <c:v>10478.351000000001</c:v>
                </c:pt>
                <c:pt idx="3">
                  <c:v>8261.0249999999996</c:v>
                </c:pt>
                <c:pt idx="4">
                  <c:v>9220.2330000000002</c:v>
                </c:pt>
                <c:pt idx="5">
                  <c:v>8341.973</c:v>
                </c:pt>
                <c:pt idx="6">
                  <c:v>9431.9269999999997</c:v>
                </c:pt>
                <c:pt idx="7">
                  <c:v>9342.6260000000002</c:v>
                </c:pt>
                <c:pt idx="8">
                  <c:v>8792.8259999999991</c:v>
                </c:pt>
                <c:pt idx="9">
                  <c:v>8912.4369999999999</c:v>
                </c:pt>
                <c:pt idx="10">
                  <c:v>8191.9009999999998</c:v>
                </c:pt>
                <c:pt idx="11">
                  <c:v>9556.51</c:v>
                </c:pt>
                <c:pt idx="12">
                  <c:v>11973.833000000001</c:v>
                </c:pt>
              </c:numCache>
            </c:numRef>
          </c:val>
        </c:ser>
        <c:dLbls>
          <c:showLegendKey val="0"/>
          <c:showVal val="0"/>
          <c:showCatName val="0"/>
          <c:showSerName val="0"/>
          <c:showPercent val="0"/>
          <c:showBubbleSize val="0"/>
        </c:dLbls>
        <c:gapWidth val="150"/>
        <c:axId val="-216605824"/>
        <c:axId val="-216614528"/>
      </c:barChart>
      <c:lineChart>
        <c:grouping val="standard"/>
        <c:varyColors val="0"/>
        <c:ser>
          <c:idx val="1"/>
          <c:order val="0"/>
          <c:tx>
            <c:strRef>
              <c:f>'9'!$B$31</c:f>
              <c:strCache>
                <c:ptCount val="1"/>
                <c:pt idx="0">
                  <c:v>Produção</c:v>
                </c:pt>
              </c:strCache>
            </c:strRef>
          </c:tx>
          <c:spPr>
            <a:ln w="34925">
              <a:solidFill>
                <a:srgbClr val="F79646">
                  <a:lumMod val="75000"/>
                </a:srgbClr>
              </a:solidFill>
              <a:prstDash val="solid"/>
            </a:ln>
          </c:spPr>
          <c:marker>
            <c:symbol val="none"/>
          </c:marker>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'9'!$D$31:$P$31</c:f>
              <c:numCache>
                <c:formatCode>#,##0</c:formatCode>
                <c:ptCount val="13"/>
                <c:pt idx="0">
                  <c:v>76458</c:v>
                </c:pt>
                <c:pt idx="1">
                  <c:v>78951</c:v>
                </c:pt>
                <c:pt idx="2">
                  <c:v>78467</c:v>
                </c:pt>
                <c:pt idx="3">
                  <c:v>75734</c:v>
                </c:pt>
                <c:pt idx="4">
                  <c:v>78536</c:v>
                </c:pt>
                <c:pt idx="5">
                  <c:v>77167</c:v>
                </c:pt>
                <c:pt idx="6">
                  <c:v>80535</c:v>
                </c:pt>
                <c:pt idx="7">
                  <c:v>83838</c:v>
                </c:pt>
                <c:pt idx="8">
                  <c:v>84764</c:v>
                </c:pt>
                <c:pt idx="9">
                  <c:v>88400</c:v>
                </c:pt>
                <c:pt idx="10">
                  <c:v>85855</c:v>
                </c:pt>
                <c:pt idx="11">
                  <c:v>89000.232677619031</c:v>
                </c:pt>
                <c:pt idx="12">
                  <c:v>89819.223237142854</c:v>
                </c:pt>
              </c:numCache>
            </c:numRef>
          </c:val>
          <c:smooth val="0"/>
        </c:ser>
        <c:ser>
          <c:idx val="3"/>
          <c:order val="3"/>
          <c:tx>
            <c:strRef>
              <c:f>'9'!$B$35</c:f>
              <c:strCache>
                <c:ptCount val="1"/>
                <c:pt idx="0">
                  <c:v>Consumo Aparente</c:v>
                </c:pt>
              </c:strCache>
            </c:strRef>
          </c:tx>
          <c:spPr>
            <a:ln w="38100">
              <a:solidFill>
                <a:srgbClr val="009999"/>
              </a:solidFill>
              <a:prstDash val="sysDot"/>
            </a:ln>
          </c:spPr>
          <c:marker>
            <c:symbol val="none"/>
          </c:marker>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'9'!$D$35:$P$35</c:f>
              <c:numCache>
                <c:formatCode>#,##0</c:formatCode>
                <c:ptCount val="13"/>
                <c:pt idx="0">
                  <c:v>110179.48700000001</c:v>
                </c:pt>
                <c:pt idx="1">
                  <c:v>107192.48899999999</c:v>
                </c:pt>
                <c:pt idx="2">
                  <c:v>104876.895</c:v>
                </c:pt>
                <c:pt idx="3">
                  <c:v>107782.89600000001</c:v>
                </c:pt>
                <c:pt idx="4">
                  <c:v>114194.32399999999</c:v>
                </c:pt>
                <c:pt idx="5">
                  <c:v>117129.174</c:v>
                </c:pt>
                <c:pt idx="6">
                  <c:v>122785.52900000001</c:v>
                </c:pt>
                <c:pt idx="7">
                  <c:v>128824.79899999998</c:v>
                </c:pt>
                <c:pt idx="8">
                  <c:v>135926.859</c:v>
                </c:pt>
                <c:pt idx="9">
                  <c:v>141872.14599999998</c:v>
                </c:pt>
                <c:pt idx="10">
                  <c:v>135097.76799999998</c:v>
                </c:pt>
                <c:pt idx="11">
                  <c:v>143571.34667761903</c:v>
                </c:pt>
                <c:pt idx="12">
                  <c:v>148040.66123714283</c:v>
                </c:pt>
              </c:numCache>
            </c:numRef>
          </c:val>
          <c:smooth val="0"/>
        </c:ser>
        <c:dLbls>
          <c:showLegendKey val="0"/>
          <c:showVal val="0"/>
          <c:showCatName val="0"/>
          <c:showSerName val="0"/>
          <c:showPercent val="0"/>
          <c:showBubbleSize val="0"/>
        </c:dLbls>
        <c:marker val="1"/>
        <c:smooth val="0"/>
        <c:axId val="-216605824"/>
        <c:axId val="-216614528"/>
      </c:lineChart>
      <c:catAx>
        <c:axId val="-216605824"/>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900" b="0" i="0" u="none" strike="noStrike" baseline="0">
                <a:solidFill>
                  <a:srgbClr val="000000"/>
                </a:solidFill>
                <a:latin typeface="Calibri"/>
                <a:ea typeface="Calibri"/>
                <a:cs typeface="Calibri"/>
              </a:defRPr>
            </a:pPr>
            <a:endParaRPr lang="pt-PT"/>
          </a:p>
        </c:txPr>
        <c:crossAx val="-216614528"/>
        <c:crosses val="autoZero"/>
        <c:auto val="1"/>
        <c:lblAlgn val="ctr"/>
        <c:lblOffset val="100"/>
        <c:tickLblSkip val="1"/>
        <c:tickMarkSkip val="1"/>
        <c:noMultiLvlLbl val="0"/>
      </c:catAx>
      <c:valAx>
        <c:axId val="-216614528"/>
        <c:scaling>
          <c:orientation val="minMax"/>
        </c:scaling>
        <c:delete val="0"/>
        <c:axPos val="l"/>
        <c:majorGridlines>
          <c:spPr>
            <a:ln w="38100">
              <a:solidFill>
                <a:schemeClr val="bg1"/>
              </a:solidFill>
              <a:prstDash val="solid"/>
            </a:ln>
          </c:spPr>
        </c:majorGridlines>
        <c:numFmt formatCode="#,##0" sourceLinked="0"/>
        <c:majorTickMark val="none"/>
        <c:minorTickMark val="none"/>
        <c:tickLblPos val="nextTo"/>
        <c:spPr>
          <a:ln w="3175">
            <a:noFill/>
            <a:prstDash val="solid"/>
          </a:ln>
        </c:spPr>
        <c:txPr>
          <a:bodyPr rot="0" vert="horz"/>
          <a:lstStyle/>
          <a:p>
            <a:pPr>
              <a:defRPr sz="1000" b="0" i="0" u="none" strike="noStrike" baseline="0">
                <a:solidFill>
                  <a:srgbClr val="FF6600"/>
                </a:solidFill>
                <a:latin typeface="Calibri"/>
                <a:ea typeface="Calibri"/>
                <a:cs typeface="Calibri"/>
              </a:defRPr>
            </a:pPr>
            <a:endParaRPr lang="pt-PT"/>
          </a:p>
        </c:txPr>
        <c:crossAx val="-216605824"/>
        <c:crosses val="autoZero"/>
        <c:crossBetween val="between"/>
      </c:valAx>
      <c:spPr>
        <a:solidFill>
          <a:sysClr val="window" lastClr="FFFFFF">
            <a:lumMod val="95000"/>
          </a:sysClr>
        </a:solidFill>
        <a:ln w="12700">
          <a:noFill/>
          <a:prstDash val="solid"/>
        </a:ln>
      </c:spPr>
    </c:plotArea>
    <c:legend>
      <c:legendPos val="b"/>
      <c:legendEntry>
        <c:idx val="2"/>
        <c:txPr>
          <a:bodyPr/>
          <a:lstStyle/>
          <a:p>
            <a:pPr>
              <a:defRPr sz="920" b="0" i="0" u="none" strike="noStrike" baseline="0">
                <a:solidFill>
                  <a:srgbClr val="000000"/>
                </a:solidFill>
                <a:latin typeface="Calibri"/>
                <a:ea typeface="Calibri"/>
                <a:cs typeface="Calibri"/>
              </a:defRPr>
            </a:pPr>
            <a:endParaRPr lang="pt-PT"/>
          </a:p>
        </c:txPr>
      </c:legendEntry>
      <c:layout>
        <c:manualLayout>
          <c:xMode val="edge"/>
          <c:yMode val="edge"/>
          <c:x val="9.0855377652970928E-2"/>
          <c:y val="0.91054226609010214"/>
          <c:w val="0.86459296766280302"/>
          <c:h val="6.6509942087983803E-2"/>
        </c:manualLayout>
      </c:layout>
      <c:overlay val="1"/>
      <c:spPr>
        <a:solidFill>
          <a:srgbClr val="FFFFFF"/>
        </a:solidFill>
        <a:ln w="0">
          <a:noFill/>
          <a:prstDash val="solid"/>
        </a:ln>
      </c:spPr>
      <c:txPr>
        <a:bodyPr/>
        <a:lstStyle/>
        <a:p>
          <a:pPr>
            <a:defRPr sz="920" b="0" i="0" u="none" strike="noStrike" baseline="0">
              <a:solidFill>
                <a:srgbClr val="000000"/>
              </a:solidFill>
              <a:latin typeface="Calibri"/>
              <a:ea typeface="Calibri"/>
              <a:cs typeface="Calibri"/>
            </a:defRPr>
          </a:pPr>
          <a:endParaRPr lang="pt-PT"/>
        </a:p>
      </c:txPr>
    </c:legend>
    <c:plotVisOnly val="1"/>
    <c:dispBlanksAs val="gap"/>
    <c:showDLblsOverMax val="0"/>
  </c:chart>
  <c:spPr>
    <a:solidFill>
      <a:srgbClr val="FFFFFF"/>
    </a:solidFill>
    <a:ln w="3175">
      <a:noFill/>
      <a:prstDash val="dash"/>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Calibri"/>
                <a:ea typeface="Calibri"/>
                <a:cs typeface="Calibri"/>
              </a:defRPr>
            </a:pPr>
            <a:r>
              <a:rPr lang="pt-PT"/>
              <a:t>Manteiga - Produção,</a:t>
            </a:r>
            <a:r>
              <a:rPr lang="pt-PT" baseline="0"/>
              <a:t> Importação, Exportação e Consumo Aparente </a:t>
            </a:r>
            <a:r>
              <a:rPr lang="pt-PT" b="0" baseline="0"/>
              <a:t>(t)</a:t>
            </a:r>
            <a:endParaRPr lang="pt-PT" b="0"/>
          </a:p>
        </c:rich>
      </c:tx>
      <c:layout>
        <c:manualLayout>
          <c:xMode val="edge"/>
          <c:yMode val="edge"/>
          <c:x val="0.13849143645000761"/>
          <c:y val="3.4765127688600676E-2"/>
        </c:manualLayout>
      </c:layout>
      <c:overlay val="0"/>
      <c:spPr>
        <a:noFill/>
        <a:ln w="25400">
          <a:noFill/>
        </a:ln>
      </c:spPr>
    </c:title>
    <c:autoTitleDeleted val="0"/>
    <c:plotArea>
      <c:layout>
        <c:manualLayout>
          <c:layoutTarget val="inner"/>
          <c:xMode val="edge"/>
          <c:yMode val="edge"/>
          <c:x val="9.5246808248185683E-2"/>
          <c:y val="0.13819095477386933"/>
          <c:w val="0.85777752942663266"/>
          <c:h val="0.66582914572864327"/>
        </c:manualLayout>
      </c:layout>
      <c:barChart>
        <c:barDir val="col"/>
        <c:grouping val="clustered"/>
        <c:varyColors val="0"/>
        <c:ser>
          <c:idx val="0"/>
          <c:order val="1"/>
          <c:tx>
            <c:strRef>
              <c:f>'9'!$B$41</c:f>
              <c:strCache>
                <c:ptCount val="1"/>
                <c:pt idx="0">
                  <c:v>Importação</c:v>
                </c:pt>
              </c:strCache>
            </c:strRef>
          </c:tx>
          <c:invertIfNegative val="0"/>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'9'!$D$41:$P$41</c:f>
              <c:numCache>
                <c:formatCode>#,##0</c:formatCode>
                <c:ptCount val="13"/>
                <c:pt idx="0">
                  <c:v>11173.119000000001</c:v>
                </c:pt>
                <c:pt idx="1">
                  <c:v>9419.8410000000003</c:v>
                </c:pt>
                <c:pt idx="2">
                  <c:v>9507.4079999999994</c:v>
                </c:pt>
                <c:pt idx="3">
                  <c:v>10483.085999999999</c:v>
                </c:pt>
                <c:pt idx="4">
                  <c:v>9378.2549999999992</c:v>
                </c:pt>
                <c:pt idx="5">
                  <c:v>9089.1290000000008</c:v>
                </c:pt>
                <c:pt idx="6">
                  <c:v>8984.3089999999993</c:v>
                </c:pt>
                <c:pt idx="7">
                  <c:v>7757.4830000000002</c:v>
                </c:pt>
                <c:pt idx="8">
                  <c:v>8009.1180000000004</c:v>
                </c:pt>
                <c:pt idx="9">
                  <c:v>7290.9709999999995</c:v>
                </c:pt>
                <c:pt idx="10">
                  <c:v>6881.3670000000002</c:v>
                </c:pt>
                <c:pt idx="11">
                  <c:v>7579.0929999999998</c:v>
                </c:pt>
                <c:pt idx="12">
                  <c:v>7946.2780000000002</c:v>
                </c:pt>
              </c:numCache>
            </c:numRef>
          </c:val>
        </c:ser>
        <c:ser>
          <c:idx val="2"/>
          <c:order val="2"/>
          <c:tx>
            <c:strRef>
              <c:f>'9'!$B$42</c:f>
              <c:strCache>
                <c:ptCount val="1"/>
                <c:pt idx="0">
                  <c:v>Exportação</c:v>
                </c:pt>
              </c:strCache>
            </c:strRef>
          </c:tx>
          <c:invertIfNegative val="0"/>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'9'!$D$42:$P$42</c:f>
              <c:numCache>
                <c:formatCode>#,##0</c:formatCode>
                <c:ptCount val="13"/>
                <c:pt idx="0">
                  <c:v>21627.368999999999</c:v>
                </c:pt>
                <c:pt idx="1">
                  <c:v>13222.15</c:v>
                </c:pt>
                <c:pt idx="2">
                  <c:v>17985.569</c:v>
                </c:pt>
                <c:pt idx="3">
                  <c:v>13890.695</c:v>
                </c:pt>
                <c:pt idx="4">
                  <c:v>13314.921</c:v>
                </c:pt>
                <c:pt idx="5">
                  <c:v>18765.419000000002</c:v>
                </c:pt>
                <c:pt idx="6">
                  <c:v>17676.755000000001</c:v>
                </c:pt>
                <c:pt idx="7">
                  <c:v>15342.759</c:v>
                </c:pt>
                <c:pt idx="8">
                  <c:v>13783.445</c:v>
                </c:pt>
                <c:pt idx="9">
                  <c:v>13176.273999999999</c:v>
                </c:pt>
                <c:pt idx="10">
                  <c:v>13107.802</c:v>
                </c:pt>
                <c:pt idx="11">
                  <c:v>15395.84</c:v>
                </c:pt>
                <c:pt idx="12">
                  <c:v>7777.2939999999999</c:v>
                </c:pt>
              </c:numCache>
            </c:numRef>
          </c:val>
        </c:ser>
        <c:dLbls>
          <c:showLegendKey val="0"/>
          <c:showVal val="0"/>
          <c:showCatName val="0"/>
          <c:showSerName val="0"/>
          <c:showPercent val="0"/>
          <c:showBubbleSize val="0"/>
        </c:dLbls>
        <c:gapWidth val="150"/>
        <c:axId val="-216618880"/>
        <c:axId val="-216609088"/>
      </c:barChart>
      <c:lineChart>
        <c:grouping val="standard"/>
        <c:varyColors val="0"/>
        <c:ser>
          <c:idx val="1"/>
          <c:order val="0"/>
          <c:tx>
            <c:strRef>
              <c:f>'9'!$B$40</c:f>
              <c:strCache>
                <c:ptCount val="1"/>
                <c:pt idx="0">
                  <c:v>Produção</c:v>
                </c:pt>
              </c:strCache>
            </c:strRef>
          </c:tx>
          <c:spPr>
            <a:ln w="34925">
              <a:solidFill>
                <a:srgbClr val="F79646">
                  <a:lumMod val="75000"/>
                </a:srgbClr>
              </a:solidFill>
              <a:prstDash val="solid"/>
            </a:ln>
          </c:spPr>
          <c:marker>
            <c:symbol val="none"/>
          </c:marker>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'9'!$D$40:$P$40</c:f>
              <c:numCache>
                <c:formatCode>#,##0</c:formatCode>
                <c:ptCount val="13"/>
                <c:pt idx="0">
                  <c:v>27183</c:v>
                </c:pt>
                <c:pt idx="1">
                  <c:v>27667</c:v>
                </c:pt>
                <c:pt idx="2">
                  <c:v>28446</c:v>
                </c:pt>
                <c:pt idx="3">
                  <c:v>25736</c:v>
                </c:pt>
                <c:pt idx="4">
                  <c:v>28114</c:v>
                </c:pt>
                <c:pt idx="5">
                  <c:v>32284.999999999996</c:v>
                </c:pt>
                <c:pt idx="6">
                  <c:v>30778</c:v>
                </c:pt>
                <c:pt idx="7">
                  <c:v>32040.999999999996</c:v>
                </c:pt>
                <c:pt idx="8">
                  <c:v>31082</c:v>
                </c:pt>
                <c:pt idx="9">
                  <c:v>30451.055</c:v>
                </c:pt>
                <c:pt idx="10">
                  <c:v>31821</c:v>
                </c:pt>
                <c:pt idx="11">
                  <c:v>31493</c:v>
                </c:pt>
                <c:pt idx="12">
                  <c:v>27483</c:v>
                </c:pt>
              </c:numCache>
            </c:numRef>
          </c:val>
          <c:smooth val="0"/>
        </c:ser>
        <c:ser>
          <c:idx val="3"/>
          <c:order val="3"/>
          <c:tx>
            <c:strRef>
              <c:f>'9'!$B$44</c:f>
              <c:strCache>
                <c:ptCount val="1"/>
                <c:pt idx="0">
                  <c:v>Consumo Aparente</c:v>
                </c:pt>
              </c:strCache>
            </c:strRef>
          </c:tx>
          <c:spPr>
            <a:ln w="38100">
              <a:solidFill>
                <a:srgbClr val="009999"/>
              </a:solidFill>
              <a:prstDash val="sysDot"/>
            </a:ln>
          </c:spPr>
          <c:marker>
            <c:symbol val="none"/>
          </c:marker>
          <c:cat>
            <c:numRef>
              <c:f>'9'!$D$2:$P$2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'9'!$D$44:$P$44</c:f>
              <c:numCache>
                <c:formatCode>#,##0</c:formatCode>
                <c:ptCount val="13"/>
                <c:pt idx="0">
                  <c:v>16728.75</c:v>
                </c:pt>
                <c:pt idx="1">
                  <c:v>23864.690999999999</c:v>
                </c:pt>
                <c:pt idx="2">
                  <c:v>19967.838999999996</c:v>
                </c:pt>
                <c:pt idx="3">
                  <c:v>22328.390999999996</c:v>
                </c:pt>
                <c:pt idx="4">
                  <c:v>24177.333999999995</c:v>
                </c:pt>
                <c:pt idx="5">
                  <c:v>22608.71</c:v>
                </c:pt>
                <c:pt idx="6">
                  <c:v>22085.554</c:v>
                </c:pt>
                <c:pt idx="7">
                  <c:v>24455.723999999995</c:v>
                </c:pt>
                <c:pt idx="8">
                  <c:v>25307.673000000003</c:v>
                </c:pt>
                <c:pt idx="9">
                  <c:v>24565.752</c:v>
                </c:pt>
                <c:pt idx="10">
                  <c:v>25594.564999999999</c:v>
                </c:pt>
                <c:pt idx="11">
                  <c:v>23676.253000000001</c:v>
                </c:pt>
                <c:pt idx="12">
                  <c:v>27651.983999999997</c:v>
                </c:pt>
              </c:numCache>
            </c:numRef>
          </c:val>
          <c:smooth val="0"/>
        </c:ser>
        <c:dLbls>
          <c:showLegendKey val="0"/>
          <c:showVal val="0"/>
          <c:showCatName val="0"/>
          <c:showSerName val="0"/>
          <c:showPercent val="0"/>
          <c:showBubbleSize val="0"/>
        </c:dLbls>
        <c:marker val="1"/>
        <c:smooth val="0"/>
        <c:axId val="-216618880"/>
        <c:axId val="-216609088"/>
      </c:lineChart>
      <c:catAx>
        <c:axId val="-216618880"/>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900" b="0" i="0" u="none" strike="noStrike" baseline="0">
                <a:solidFill>
                  <a:srgbClr val="000000"/>
                </a:solidFill>
                <a:latin typeface="Calibri"/>
                <a:ea typeface="Calibri"/>
                <a:cs typeface="Calibri"/>
              </a:defRPr>
            </a:pPr>
            <a:endParaRPr lang="pt-PT"/>
          </a:p>
        </c:txPr>
        <c:crossAx val="-216609088"/>
        <c:crosses val="autoZero"/>
        <c:auto val="1"/>
        <c:lblAlgn val="ctr"/>
        <c:lblOffset val="100"/>
        <c:tickLblSkip val="1"/>
        <c:tickMarkSkip val="1"/>
        <c:noMultiLvlLbl val="0"/>
      </c:catAx>
      <c:valAx>
        <c:axId val="-216609088"/>
        <c:scaling>
          <c:orientation val="minMax"/>
          <c:max val="40000"/>
        </c:scaling>
        <c:delete val="0"/>
        <c:axPos val="l"/>
        <c:majorGridlines>
          <c:spPr>
            <a:ln w="38100">
              <a:solidFill>
                <a:schemeClr val="bg1"/>
              </a:solidFill>
              <a:prstDash val="solid"/>
            </a:ln>
          </c:spPr>
        </c:majorGridlines>
        <c:numFmt formatCode="#,##0" sourceLinked="0"/>
        <c:majorTickMark val="none"/>
        <c:minorTickMark val="none"/>
        <c:tickLblPos val="nextTo"/>
        <c:spPr>
          <a:ln w="3175">
            <a:noFill/>
            <a:prstDash val="solid"/>
          </a:ln>
        </c:spPr>
        <c:txPr>
          <a:bodyPr rot="0" vert="horz"/>
          <a:lstStyle/>
          <a:p>
            <a:pPr>
              <a:defRPr sz="1000" b="0" i="0" u="none" strike="noStrike" baseline="0">
                <a:solidFill>
                  <a:srgbClr val="FF6600"/>
                </a:solidFill>
                <a:latin typeface="Calibri"/>
                <a:ea typeface="Calibri"/>
                <a:cs typeface="Calibri"/>
              </a:defRPr>
            </a:pPr>
            <a:endParaRPr lang="pt-PT"/>
          </a:p>
        </c:txPr>
        <c:crossAx val="-216618880"/>
        <c:crosses val="autoZero"/>
        <c:crossBetween val="between"/>
        <c:majorUnit val="10000"/>
      </c:valAx>
      <c:spPr>
        <a:solidFill>
          <a:sysClr val="window" lastClr="FFFFFF">
            <a:lumMod val="95000"/>
          </a:sysClr>
        </a:solidFill>
        <a:ln w="12700">
          <a:noFill/>
          <a:prstDash val="solid"/>
        </a:ln>
      </c:spPr>
    </c:plotArea>
    <c:legend>
      <c:legendPos val="b"/>
      <c:legendEntry>
        <c:idx val="2"/>
        <c:txPr>
          <a:bodyPr/>
          <a:lstStyle/>
          <a:p>
            <a:pPr>
              <a:defRPr sz="920" b="0" i="0" u="none" strike="noStrike" baseline="0">
                <a:solidFill>
                  <a:srgbClr val="000000"/>
                </a:solidFill>
                <a:latin typeface="Calibri"/>
                <a:ea typeface="Calibri"/>
                <a:cs typeface="Calibri"/>
              </a:defRPr>
            </a:pPr>
            <a:endParaRPr lang="pt-PT"/>
          </a:p>
        </c:txPr>
      </c:legendEntry>
      <c:layout>
        <c:manualLayout>
          <c:xMode val="edge"/>
          <c:yMode val="edge"/>
          <c:x val="9.0855367909660534E-2"/>
          <c:y val="0.89348060847021027"/>
          <c:w val="0.87252854990431017"/>
          <c:h val="6.6961833913903535E-2"/>
        </c:manualLayout>
      </c:layout>
      <c:overlay val="1"/>
      <c:spPr>
        <a:solidFill>
          <a:srgbClr val="FFFFFF"/>
        </a:solidFill>
        <a:ln w="0">
          <a:noFill/>
          <a:prstDash val="solid"/>
        </a:ln>
      </c:spPr>
      <c:txPr>
        <a:bodyPr/>
        <a:lstStyle/>
        <a:p>
          <a:pPr>
            <a:defRPr sz="920" b="0" i="0" u="none" strike="noStrike" baseline="0">
              <a:solidFill>
                <a:srgbClr val="000000"/>
              </a:solidFill>
              <a:latin typeface="Calibri"/>
              <a:ea typeface="Calibri"/>
              <a:cs typeface="Calibri"/>
            </a:defRPr>
          </a:pPr>
          <a:endParaRPr lang="pt-PT"/>
        </a:p>
      </c:txPr>
    </c:legend>
    <c:plotVisOnly val="1"/>
    <c:dispBlanksAs val="gap"/>
    <c:showDLblsOverMax val="0"/>
  </c:chart>
  <c:spPr>
    <a:solidFill>
      <a:srgbClr val="FFFFFF"/>
    </a:solidFill>
    <a:ln w="3175">
      <a:noFill/>
      <a:prstDash val="dash"/>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a:t>Leite e Natas Concentrados - Preço Médio de Importação e de Exportação</a:t>
            </a:r>
            <a:r>
              <a:rPr lang="pt-PT" baseline="0"/>
              <a:t> </a:t>
            </a:r>
            <a:r>
              <a:rPr lang="pt-PT" b="0" baseline="0"/>
              <a:t>(€/kg)</a:t>
            </a:r>
            <a:endParaRPr lang="pt-PT" b="0"/>
          </a:p>
        </c:rich>
      </c:tx>
      <c:layout>
        <c:manualLayout>
          <c:xMode val="edge"/>
          <c:yMode val="edge"/>
          <c:x val="0.14641538724862138"/>
          <c:y val="3.1596368925221921E-4"/>
        </c:manualLayout>
      </c:layout>
      <c:overlay val="0"/>
      <c:spPr>
        <a:noFill/>
        <a:ln w="25400">
          <a:noFill/>
        </a:ln>
      </c:spPr>
    </c:title>
    <c:autoTitleDeleted val="0"/>
    <c:plotArea>
      <c:layout>
        <c:manualLayout>
          <c:layoutTarget val="inner"/>
          <c:xMode val="edge"/>
          <c:yMode val="edge"/>
          <c:x val="8.6103921511105255E-2"/>
          <c:y val="0.13819105424389941"/>
          <c:w val="0.87063490443019853"/>
          <c:h val="0.66582914572864327"/>
        </c:manualLayout>
      </c:layout>
      <c:lineChart>
        <c:grouping val="standard"/>
        <c:varyColors val="0"/>
        <c:ser>
          <c:idx val="1"/>
          <c:order val="0"/>
          <c:tx>
            <c:strRef>
              <c:f>'2'!$C$5</c:f>
              <c:strCache>
                <c:ptCount val="1"/>
                <c:pt idx="0">
                  <c:v>Preço Médio de Importação</c:v>
                </c:pt>
              </c:strCache>
            </c:strRef>
          </c:tx>
          <c:spPr>
            <a:ln w="34925">
              <a:solidFill>
                <a:srgbClr val="F79646">
                  <a:lumMod val="75000"/>
                </a:srgbClr>
              </a:solidFill>
              <a:prstDash val="solid"/>
            </a:ln>
          </c:spPr>
          <c:marker>
            <c:symbol val="none"/>
          </c:marker>
          <c:cat>
            <c:numRef>
              <c:f>'2'!$D$2:$P$2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'2'!$D$5:$P$5</c:f>
              <c:numCache>
                <c:formatCode>0.00</c:formatCode>
                <c:ptCount val="13"/>
                <c:pt idx="0">
                  <c:v>1.9264587786779415</c:v>
                </c:pt>
                <c:pt idx="1">
                  <c:v>1.895669483127022</c:v>
                </c:pt>
                <c:pt idx="2">
                  <c:v>1.9036548963703275</c:v>
                </c:pt>
                <c:pt idx="3">
                  <c:v>2.1613560983624387</c:v>
                </c:pt>
                <c:pt idx="4">
                  <c:v>1.9336577197125868</c:v>
                </c:pt>
                <c:pt idx="5">
                  <c:v>2.0304238618739983</c:v>
                </c:pt>
                <c:pt idx="6">
                  <c:v>1.8201546362754475</c:v>
                </c:pt>
                <c:pt idx="7">
                  <c:v>1.93127802998239</c:v>
                </c:pt>
                <c:pt idx="8">
                  <c:v>1.9133442352889851</c:v>
                </c:pt>
                <c:pt idx="9">
                  <c:v>2.0140428106253156</c:v>
                </c:pt>
                <c:pt idx="10">
                  <c:v>2.2103667818728043</c:v>
                </c:pt>
                <c:pt idx="11">
                  <c:v>2.3351896720655989</c:v>
                </c:pt>
                <c:pt idx="12">
                  <c:v>3.1797103969014717</c:v>
                </c:pt>
              </c:numCache>
            </c:numRef>
          </c:val>
          <c:smooth val="0"/>
        </c:ser>
        <c:ser>
          <c:idx val="0"/>
          <c:order val="1"/>
          <c:tx>
            <c:strRef>
              <c:f>'2'!$C$6</c:f>
              <c:strCache>
                <c:ptCount val="1"/>
                <c:pt idx="0">
                  <c:v>Preço Médio de Exportação</c:v>
                </c:pt>
              </c:strCache>
            </c:strRef>
          </c:tx>
          <c:spPr>
            <a:ln w="34925">
              <a:solidFill>
                <a:srgbClr val="008080"/>
              </a:solidFill>
              <a:prstDash val="solid"/>
            </a:ln>
          </c:spPr>
          <c:marker>
            <c:symbol val="none"/>
          </c:marker>
          <c:cat>
            <c:numRef>
              <c:f>'2'!$D$2:$P$2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'2'!$D$6:$P$6</c:f>
              <c:numCache>
                <c:formatCode>#,##0.00</c:formatCode>
                <c:ptCount val="13"/>
                <c:pt idx="0">
                  <c:v>2.5068888789197992</c:v>
                </c:pt>
                <c:pt idx="1">
                  <c:v>2.8510193260682821</c:v>
                </c:pt>
                <c:pt idx="2">
                  <c:v>2.8772356269330479</c:v>
                </c:pt>
                <c:pt idx="3">
                  <c:v>3.3393045841540543</c:v>
                </c:pt>
                <c:pt idx="4">
                  <c:v>3.5320222041853717</c:v>
                </c:pt>
                <c:pt idx="5">
                  <c:v>2.3803576492316552</c:v>
                </c:pt>
                <c:pt idx="6">
                  <c:v>2.2332338080898007</c:v>
                </c:pt>
                <c:pt idx="7">
                  <c:v>2.3068322825814094</c:v>
                </c:pt>
                <c:pt idx="8">
                  <c:v>1.7564341099591658</c:v>
                </c:pt>
                <c:pt idx="9">
                  <c:v>2.1464818905802177</c:v>
                </c:pt>
                <c:pt idx="10">
                  <c:v>2.2778560229489324</c:v>
                </c:pt>
                <c:pt idx="11">
                  <c:v>2.5844315108422453</c:v>
                </c:pt>
                <c:pt idx="12">
                  <c:v>3.8363601447855884</c:v>
                </c:pt>
              </c:numCache>
            </c:numRef>
          </c:val>
          <c:smooth val="0"/>
        </c:ser>
        <c:dLbls>
          <c:showLegendKey val="0"/>
          <c:showVal val="0"/>
          <c:showCatName val="0"/>
          <c:showSerName val="0"/>
          <c:showPercent val="0"/>
          <c:showBubbleSize val="0"/>
        </c:dLbls>
        <c:smooth val="0"/>
        <c:axId val="-458441280"/>
        <c:axId val="-458470112"/>
      </c:lineChart>
      <c:catAx>
        <c:axId val="-458441280"/>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458470112"/>
        <c:crosses val="autoZero"/>
        <c:auto val="1"/>
        <c:lblAlgn val="ctr"/>
        <c:lblOffset val="100"/>
        <c:tickLblSkip val="1"/>
        <c:tickMarkSkip val="1"/>
        <c:noMultiLvlLbl val="0"/>
      </c:catAx>
      <c:valAx>
        <c:axId val="-458470112"/>
        <c:scaling>
          <c:orientation val="minMax"/>
          <c:max val="4"/>
        </c:scaling>
        <c:delete val="0"/>
        <c:axPos val="l"/>
        <c:majorGridlines>
          <c:spPr>
            <a:ln w="38100">
              <a:solidFill>
                <a:schemeClr val="bg1"/>
              </a:solidFill>
              <a:prstDash val="solid"/>
            </a:ln>
          </c:spPr>
        </c:majorGridlines>
        <c:numFmt formatCode="0.00" sourceLinked="1"/>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458441280"/>
        <c:crosses val="autoZero"/>
        <c:crossBetween val="between"/>
        <c:majorUnit val="1"/>
      </c:valAx>
      <c:spPr>
        <a:solidFill>
          <a:schemeClr val="bg1">
            <a:lumMod val="95000"/>
          </a:schemeClr>
        </a:solidFill>
        <a:ln w="12700">
          <a:noFill/>
          <a:prstDash val="solid"/>
        </a:ln>
      </c:spPr>
    </c:plotArea>
    <c:legend>
      <c:legendPos val="b"/>
      <c:layout>
        <c:manualLayout>
          <c:xMode val="edge"/>
          <c:yMode val="edge"/>
          <c:x val="9.7860702194834351E-2"/>
          <c:y val="0.89631632223446467"/>
          <c:w val="0.82195043554338321"/>
          <c:h val="8.9861958381482143E-2"/>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a:t>Iogurte e Quefir - Preço Médio de Importação e de Exportação</a:t>
            </a:r>
            <a:r>
              <a:rPr lang="pt-PT" baseline="0"/>
              <a:t> </a:t>
            </a:r>
            <a:r>
              <a:rPr lang="pt-PT" b="0" baseline="0"/>
              <a:t>(€/k)</a:t>
            </a:r>
            <a:endParaRPr lang="pt-PT" b="0"/>
          </a:p>
        </c:rich>
      </c:tx>
      <c:layout>
        <c:manualLayout>
          <c:xMode val="edge"/>
          <c:yMode val="edge"/>
          <c:x val="0.12238192182717318"/>
          <c:y val="8.3751174359880647E-3"/>
        </c:manualLayout>
      </c:layout>
      <c:overlay val="0"/>
      <c:spPr>
        <a:noFill/>
        <a:ln w="25400">
          <a:noFill/>
        </a:ln>
      </c:spPr>
    </c:title>
    <c:autoTitleDeleted val="0"/>
    <c:plotArea>
      <c:layout>
        <c:manualLayout>
          <c:layoutTarget val="inner"/>
          <c:xMode val="edge"/>
          <c:yMode val="edge"/>
          <c:x val="9.5246808248185683E-2"/>
          <c:y val="0.13819095477386933"/>
          <c:w val="0.87110405949218317"/>
          <c:h val="0.66582914572864327"/>
        </c:manualLayout>
      </c:layout>
      <c:lineChart>
        <c:grouping val="standard"/>
        <c:varyColors val="0"/>
        <c:ser>
          <c:idx val="1"/>
          <c:order val="0"/>
          <c:tx>
            <c:strRef>
              <c:f>'2'!$C$7</c:f>
              <c:strCache>
                <c:ptCount val="1"/>
                <c:pt idx="0">
                  <c:v>Preço Médio de Importação</c:v>
                </c:pt>
              </c:strCache>
            </c:strRef>
          </c:tx>
          <c:spPr>
            <a:ln w="34925">
              <a:solidFill>
                <a:srgbClr val="F79646">
                  <a:lumMod val="75000"/>
                </a:srgbClr>
              </a:solidFill>
              <a:prstDash val="solid"/>
            </a:ln>
          </c:spPr>
          <c:marker>
            <c:symbol val="none"/>
          </c:marker>
          <c:cat>
            <c:numRef>
              <c:f>'2'!$D$2:$P$2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'2'!$D$7:$P$7</c:f>
              <c:numCache>
                <c:formatCode>0.00</c:formatCode>
                <c:ptCount val="13"/>
                <c:pt idx="0">
                  <c:v>1.2675192528950874</c:v>
                </c:pt>
                <c:pt idx="1">
                  <c:v>1.0871960627593158</c:v>
                </c:pt>
                <c:pt idx="2">
                  <c:v>1.1388637295428967</c:v>
                </c:pt>
                <c:pt idx="3">
                  <c:v>1.168161056666265</c:v>
                </c:pt>
                <c:pt idx="4">
                  <c:v>1.1999880860823735</c:v>
                </c:pt>
                <c:pt idx="5">
                  <c:v>1.1674095914861404</c:v>
                </c:pt>
                <c:pt idx="6">
                  <c:v>1.1674713873405913</c:v>
                </c:pt>
                <c:pt idx="7">
                  <c:v>1.2290685057018425</c:v>
                </c:pt>
                <c:pt idx="8">
                  <c:v>1.2283483002727025</c:v>
                </c:pt>
                <c:pt idx="9">
                  <c:v>1.2267808439096248</c:v>
                </c:pt>
                <c:pt idx="10">
                  <c:v>1.2191492723967707</c:v>
                </c:pt>
                <c:pt idx="11">
                  <c:v>1.2229564642413198</c:v>
                </c:pt>
                <c:pt idx="12">
                  <c:v>1.4086420785297593</c:v>
                </c:pt>
              </c:numCache>
            </c:numRef>
          </c:val>
          <c:smooth val="0"/>
        </c:ser>
        <c:ser>
          <c:idx val="0"/>
          <c:order val="1"/>
          <c:tx>
            <c:strRef>
              <c:f>'2'!$C$8</c:f>
              <c:strCache>
                <c:ptCount val="1"/>
                <c:pt idx="0">
                  <c:v>Preço Médio de Exportação</c:v>
                </c:pt>
              </c:strCache>
            </c:strRef>
          </c:tx>
          <c:spPr>
            <a:ln w="34925">
              <a:solidFill>
                <a:srgbClr val="008080"/>
              </a:solidFill>
              <a:prstDash val="solid"/>
            </a:ln>
          </c:spPr>
          <c:marker>
            <c:symbol val="none"/>
          </c:marker>
          <c:cat>
            <c:numRef>
              <c:f>'2'!$D$2:$P$2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'2'!$D$8:$P$8</c:f>
              <c:numCache>
                <c:formatCode>#,##0.00</c:formatCode>
                <c:ptCount val="13"/>
                <c:pt idx="0">
                  <c:v>1.1024863309664754</c:v>
                </c:pt>
                <c:pt idx="1">
                  <c:v>1.2605144006509093</c:v>
                </c:pt>
                <c:pt idx="2">
                  <c:v>1.2927586125877031</c:v>
                </c:pt>
                <c:pt idx="3">
                  <c:v>1.4395047221967989</c:v>
                </c:pt>
                <c:pt idx="4">
                  <c:v>1.6388588172174341</c:v>
                </c:pt>
                <c:pt idx="5">
                  <c:v>1.9549107989428292</c:v>
                </c:pt>
                <c:pt idx="6">
                  <c:v>1.9390195724608119</c:v>
                </c:pt>
                <c:pt idx="7">
                  <c:v>1.6524852747564798</c:v>
                </c:pt>
                <c:pt idx="8">
                  <c:v>1.290389608676962</c:v>
                </c:pt>
                <c:pt idx="9">
                  <c:v>1.2182384728312008</c:v>
                </c:pt>
                <c:pt idx="10">
                  <c:v>1.1382265696514637</c:v>
                </c:pt>
                <c:pt idx="11">
                  <c:v>1.177966946085951</c:v>
                </c:pt>
                <c:pt idx="12">
                  <c:v>1.4971465722204294</c:v>
                </c:pt>
              </c:numCache>
            </c:numRef>
          </c:val>
          <c:smooth val="0"/>
        </c:ser>
        <c:dLbls>
          <c:showLegendKey val="0"/>
          <c:showVal val="0"/>
          <c:showCatName val="0"/>
          <c:showSerName val="0"/>
          <c:showPercent val="0"/>
          <c:showBubbleSize val="0"/>
        </c:dLbls>
        <c:smooth val="0"/>
        <c:axId val="-216592768"/>
        <c:axId val="-216603648"/>
      </c:lineChart>
      <c:catAx>
        <c:axId val="-216592768"/>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216603648"/>
        <c:crosses val="autoZero"/>
        <c:auto val="1"/>
        <c:lblAlgn val="ctr"/>
        <c:lblOffset val="100"/>
        <c:tickLblSkip val="1"/>
        <c:tickMarkSkip val="1"/>
        <c:noMultiLvlLbl val="0"/>
      </c:catAx>
      <c:valAx>
        <c:axId val="-216603648"/>
        <c:scaling>
          <c:orientation val="minMax"/>
        </c:scaling>
        <c:delete val="0"/>
        <c:axPos val="l"/>
        <c:majorGridlines>
          <c:spPr>
            <a:ln w="38100">
              <a:solidFill>
                <a:schemeClr val="bg1"/>
              </a:solidFill>
              <a:prstDash val="solid"/>
            </a:ln>
          </c:spPr>
        </c:majorGridlines>
        <c:numFmt formatCode="0.00" sourceLinked="1"/>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216592768"/>
        <c:crosses val="autoZero"/>
        <c:crossBetween val="between"/>
        <c:majorUnit val="0.5"/>
      </c:valAx>
      <c:spPr>
        <a:solidFill>
          <a:schemeClr val="bg1">
            <a:lumMod val="95000"/>
          </a:schemeClr>
        </a:solidFill>
        <a:ln w="12700">
          <a:noFill/>
          <a:prstDash val="solid"/>
        </a:ln>
      </c:spPr>
    </c:plotArea>
    <c:legend>
      <c:legendPos val="b"/>
      <c:layout>
        <c:manualLayout>
          <c:xMode val="edge"/>
          <c:yMode val="edge"/>
          <c:x val="9.7860677251409151E-2"/>
          <c:y val="0.89631632223446467"/>
          <c:w val="0.82195043242545507"/>
          <c:h val="9.4415450628398401E-2"/>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a:t>Soro de Leite - Preço Médio de Importação e de Exportação</a:t>
            </a:r>
            <a:r>
              <a:rPr lang="pt-PT" baseline="0"/>
              <a:t> </a:t>
            </a:r>
            <a:r>
              <a:rPr lang="pt-PT" b="0" baseline="0"/>
              <a:t>(€/kg)</a:t>
            </a:r>
            <a:endParaRPr lang="pt-PT" b="0"/>
          </a:p>
        </c:rich>
      </c:tx>
      <c:layout>
        <c:manualLayout>
          <c:xMode val="edge"/>
          <c:yMode val="edge"/>
          <c:x val="0.170518847625583"/>
          <c:y val="2.1127605308645131E-2"/>
        </c:manualLayout>
      </c:layout>
      <c:overlay val="0"/>
      <c:spPr>
        <a:noFill/>
        <a:ln w="25400">
          <a:noFill/>
        </a:ln>
      </c:spPr>
    </c:title>
    <c:autoTitleDeleted val="0"/>
    <c:plotArea>
      <c:layout>
        <c:manualLayout>
          <c:layoutTarget val="inner"/>
          <c:xMode val="edge"/>
          <c:yMode val="edge"/>
          <c:x val="0.10563332666324432"/>
          <c:y val="0.14729228812268774"/>
          <c:w val="0.87683295500976466"/>
          <c:h val="0.66582914572864327"/>
        </c:manualLayout>
      </c:layout>
      <c:lineChart>
        <c:grouping val="standard"/>
        <c:varyColors val="0"/>
        <c:ser>
          <c:idx val="1"/>
          <c:order val="0"/>
          <c:tx>
            <c:strRef>
              <c:f>'2'!$C$9</c:f>
              <c:strCache>
                <c:ptCount val="1"/>
                <c:pt idx="0">
                  <c:v>Preço Médio de Importação</c:v>
                </c:pt>
              </c:strCache>
            </c:strRef>
          </c:tx>
          <c:spPr>
            <a:ln w="34925">
              <a:solidFill>
                <a:srgbClr val="F79646">
                  <a:lumMod val="75000"/>
                </a:srgbClr>
              </a:solidFill>
              <a:prstDash val="solid"/>
            </a:ln>
          </c:spPr>
          <c:marker>
            <c:symbol val="none"/>
          </c:marker>
          <c:cat>
            <c:numRef>
              <c:f>'2'!$D$2:$P$2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'2'!$D$9:$P$9</c:f>
              <c:numCache>
                <c:formatCode>0.00</c:formatCode>
                <c:ptCount val="13"/>
                <c:pt idx="0">
                  <c:v>1.4489683895634677</c:v>
                </c:pt>
                <c:pt idx="1">
                  <c:v>1.5617475474988316</c:v>
                </c:pt>
                <c:pt idx="2">
                  <c:v>1.6815208269463617</c:v>
                </c:pt>
                <c:pt idx="3">
                  <c:v>2.077294061635353</c:v>
                </c:pt>
                <c:pt idx="4">
                  <c:v>2.1039298645511</c:v>
                </c:pt>
                <c:pt idx="5">
                  <c:v>1.9540302297600642</c:v>
                </c:pt>
                <c:pt idx="6">
                  <c:v>2.3188418654747274</c:v>
                </c:pt>
                <c:pt idx="7">
                  <c:v>2.6261369719280547</c:v>
                </c:pt>
                <c:pt idx="8">
                  <c:v>2.9097242331316151</c:v>
                </c:pt>
                <c:pt idx="9">
                  <c:v>2.0687064265392103</c:v>
                </c:pt>
                <c:pt idx="10">
                  <c:v>1.8839091316110064</c:v>
                </c:pt>
                <c:pt idx="11">
                  <c:v>2.2391105208663777</c:v>
                </c:pt>
                <c:pt idx="12">
                  <c:v>2.9646759644630123</c:v>
                </c:pt>
              </c:numCache>
            </c:numRef>
          </c:val>
          <c:smooth val="0"/>
        </c:ser>
        <c:ser>
          <c:idx val="0"/>
          <c:order val="1"/>
          <c:tx>
            <c:strRef>
              <c:f>'2'!$C$10</c:f>
              <c:strCache>
                <c:ptCount val="1"/>
                <c:pt idx="0">
                  <c:v>Preço Médio de Exportação</c:v>
                </c:pt>
              </c:strCache>
            </c:strRef>
          </c:tx>
          <c:spPr>
            <a:ln w="34925">
              <a:solidFill>
                <a:srgbClr val="008080"/>
              </a:solidFill>
              <a:prstDash val="solid"/>
            </a:ln>
          </c:spPr>
          <c:marker>
            <c:symbol val="none"/>
          </c:marker>
          <c:cat>
            <c:numRef>
              <c:f>'2'!$D$2:$P$2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'2'!$D$10:$P$10</c:f>
              <c:numCache>
                <c:formatCode>#,##0.00</c:formatCode>
                <c:ptCount val="13"/>
                <c:pt idx="0">
                  <c:v>0.61637249230571234</c:v>
                </c:pt>
                <c:pt idx="1">
                  <c:v>0.66842501242214292</c:v>
                </c:pt>
                <c:pt idx="2">
                  <c:v>0.79789640356849967</c:v>
                </c:pt>
                <c:pt idx="3">
                  <c:v>0.75660750412181565</c:v>
                </c:pt>
                <c:pt idx="4">
                  <c:v>0.68756901345590815</c:v>
                </c:pt>
                <c:pt idx="5">
                  <c:v>0.6556526550648305</c:v>
                </c:pt>
                <c:pt idx="6">
                  <c:v>0.53180011136647842</c:v>
                </c:pt>
                <c:pt idx="7">
                  <c:v>0.48554750074682318</c:v>
                </c:pt>
                <c:pt idx="8">
                  <c:v>0.57440470505181584</c:v>
                </c:pt>
                <c:pt idx="9">
                  <c:v>0.63688739346243384</c:v>
                </c:pt>
                <c:pt idx="10">
                  <c:v>0.6501773672752249</c:v>
                </c:pt>
                <c:pt idx="11">
                  <c:v>1.0458823629099145</c:v>
                </c:pt>
                <c:pt idx="12">
                  <c:v>1.294555871847193</c:v>
                </c:pt>
              </c:numCache>
            </c:numRef>
          </c:val>
          <c:smooth val="0"/>
        </c:ser>
        <c:dLbls>
          <c:showLegendKey val="0"/>
          <c:showVal val="0"/>
          <c:showCatName val="0"/>
          <c:showSerName val="0"/>
          <c:showPercent val="0"/>
          <c:showBubbleSize val="0"/>
        </c:dLbls>
        <c:smooth val="0"/>
        <c:axId val="-216595488"/>
        <c:axId val="-216600928"/>
      </c:lineChart>
      <c:catAx>
        <c:axId val="-216595488"/>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216600928"/>
        <c:crosses val="autoZero"/>
        <c:auto val="1"/>
        <c:lblAlgn val="ctr"/>
        <c:lblOffset val="100"/>
        <c:tickLblSkip val="1"/>
        <c:tickMarkSkip val="1"/>
        <c:noMultiLvlLbl val="0"/>
      </c:catAx>
      <c:valAx>
        <c:axId val="-216600928"/>
        <c:scaling>
          <c:orientation val="minMax"/>
        </c:scaling>
        <c:delete val="0"/>
        <c:axPos val="l"/>
        <c:majorGridlines>
          <c:spPr>
            <a:ln w="38100">
              <a:solidFill>
                <a:schemeClr val="bg1"/>
              </a:solidFill>
              <a:prstDash val="solid"/>
            </a:ln>
          </c:spPr>
        </c:majorGridlines>
        <c:numFmt formatCode="0.00" sourceLinked="1"/>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216595488"/>
        <c:crosses val="autoZero"/>
        <c:crossBetween val="between"/>
      </c:valAx>
      <c:spPr>
        <a:solidFill>
          <a:schemeClr val="bg1">
            <a:lumMod val="95000"/>
          </a:schemeClr>
        </a:solidFill>
        <a:ln w="12700">
          <a:noFill/>
          <a:prstDash val="solid"/>
        </a:ln>
      </c:spPr>
    </c:plotArea>
    <c:legend>
      <c:legendPos val="b"/>
      <c:layout>
        <c:manualLayout>
          <c:xMode val="edge"/>
          <c:yMode val="edge"/>
          <c:x val="9.7860702194834351E-2"/>
          <c:y val="0.89631632223446467"/>
          <c:w val="0.82195043554338321"/>
          <c:h val="0.10368367776553533"/>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a:t>Manteiga - Preço Médio de Importação e de Exportação</a:t>
            </a:r>
            <a:r>
              <a:rPr lang="pt-PT" baseline="0"/>
              <a:t> </a:t>
            </a:r>
            <a:r>
              <a:rPr lang="pt-PT" b="0" baseline="0"/>
              <a:t>(€/kg)</a:t>
            </a:r>
            <a:endParaRPr lang="pt-PT" b="0"/>
          </a:p>
        </c:rich>
      </c:tx>
      <c:layout>
        <c:manualLayout>
          <c:xMode val="edge"/>
          <c:yMode val="edge"/>
          <c:x val="0.1379097892677825"/>
          <c:y val="3.1606354547790243E-4"/>
        </c:manualLayout>
      </c:layout>
      <c:overlay val="0"/>
      <c:spPr>
        <a:noFill/>
        <a:ln w="25400">
          <a:noFill/>
        </a:ln>
      </c:spPr>
    </c:title>
    <c:autoTitleDeleted val="0"/>
    <c:plotArea>
      <c:layout>
        <c:manualLayout>
          <c:layoutTarget val="inner"/>
          <c:xMode val="edge"/>
          <c:yMode val="edge"/>
          <c:x val="8.5390262085884516E-2"/>
          <c:y val="0.12531093202868654"/>
          <c:w val="0.86532961871165626"/>
          <c:h val="0.67870943008922791"/>
        </c:manualLayout>
      </c:layout>
      <c:lineChart>
        <c:grouping val="standard"/>
        <c:varyColors val="0"/>
        <c:ser>
          <c:idx val="1"/>
          <c:order val="0"/>
          <c:tx>
            <c:strRef>
              <c:f>'2'!$C$11</c:f>
              <c:strCache>
                <c:ptCount val="1"/>
                <c:pt idx="0">
                  <c:v>Preço Médio de Importação</c:v>
                </c:pt>
              </c:strCache>
            </c:strRef>
          </c:tx>
          <c:spPr>
            <a:ln w="34925">
              <a:solidFill>
                <a:srgbClr val="F79646">
                  <a:lumMod val="75000"/>
                </a:srgbClr>
              </a:solidFill>
              <a:prstDash val="solid"/>
            </a:ln>
          </c:spPr>
          <c:marker>
            <c:symbol val="none"/>
          </c:marker>
          <c:cat>
            <c:numRef>
              <c:f>'2'!$D$2:$P$2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'2'!$D$11:$P$11</c:f>
              <c:numCache>
                <c:formatCode>0.00</c:formatCode>
                <c:ptCount val="13"/>
                <c:pt idx="0">
                  <c:v>3.4332331016970281</c:v>
                </c:pt>
                <c:pt idx="1">
                  <c:v>3.6165429968510083</c:v>
                </c:pt>
                <c:pt idx="2">
                  <c:v>3.2327889999040749</c:v>
                </c:pt>
                <c:pt idx="3">
                  <c:v>3.2846289728043825</c:v>
                </c:pt>
                <c:pt idx="4">
                  <c:v>3.233483841077045</c:v>
                </c:pt>
                <c:pt idx="5">
                  <c:v>3.0481115407207882</c:v>
                </c:pt>
                <c:pt idx="6">
                  <c:v>2.9643807887729601</c:v>
                </c:pt>
                <c:pt idx="7">
                  <c:v>3.5498538636823311</c:v>
                </c:pt>
                <c:pt idx="8">
                  <c:v>3.6161395049991771</c:v>
                </c:pt>
                <c:pt idx="9">
                  <c:v>3.5395259424293415</c:v>
                </c:pt>
                <c:pt idx="10">
                  <c:v>3.5761029748885647</c:v>
                </c:pt>
                <c:pt idx="11">
                  <c:v>3.3631115227112267</c:v>
                </c:pt>
                <c:pt idx="12">
                  <c:v>4.5800172105733017</c:v>
                </c:pt>
              </c:numCache>
            </c:numRef>
          </c:val>
          <c:smooth val="0"/>
        </c:ser>
        <c:ser>
          <c:idx val="0"/>
          <c:order val="1"/>
          <c:tx>
            <c:strRef>
              <c:f>'2'!$C$12</c:f>
              <c:strCache>
                <c:ptCount val="1"/>
                <c:pt idx="0">
                  <c:v>Preço Médio de Exportação</c:v>
                </c:pt>
              </c:strCache>
            </c:strRef>
          </c:tx>
          <c:spPr>
            <a:ln w="34925">
              <a:solidFill>
                <a:srgbClr val="008080"/>
              </a:solidFill>
              <a:prstDash val="solid"/>
            </a:ln>
          </c:spPr>
          <c:marker>
            <c:symbol val="none"/>
          </c:marker>
          <c:cat>
            <c:numRef>
              <c:f>'2'!$D$2:$P$2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'2'!$D$12:$P$12</c:f>
              <c:numCache>
                <c:formatCode>#,##0.00</c:formatCode>
                <c:ptCount val="13"/>
                <c:pt idx="0">
                  <c:v>3.0299802994992135</c:v>
                </c:pt>
                <c:pt idx="1">
                  <c:v>3.5754882526669265</c:v>
                </c:pt>
                <c:pt idx="2">
                  <c:v>2.889956831501967</c:v>
                </c:pt>
                <c:pt idx="3">
                  <c:v>3.7007087118391122</c:v>
                </c:pt>
                <c:pt idx="4">
                  <c:v>3.3951282925373718</c:v>
                </c:pt>
                <c:pt idx="5">
                  <c:v>3.0118999740959684</c:v>
                </c:pt>
                <c:pt idx="6">
                  <c:v>3.0005857409914882</c:v>
                </c:pt>
                <c:pt idx="7">
                  <c:v>4.7601415755797243</c:v>
                </c:pt>
                <c:pt idx="8">
                  <c:v>4.8887324612968674</c:v>
                </c:pt>
                <c:pt idx="9">
                  <c:v>3.9199820829469698</c:v>
                </c:pt>
                <c:pt idx="10">
                  <c:v>3.6701224202196521</c:v>
                </c:pt>
                <c:pt idx="11">
                  <c:v>4.1193262595610243</c:v>
                </c:pt>
                <c:pt idx="12">
                  <c:v>6.1527748597391332</c:v>
                </c:pt>
              </c:numCache>
            </c:numRef>
          </c:val>
          <c:smooth val="0"/>
        </c:ser>
        <c:dLbls>
          <c:showLegendKey val="0"/>
          <c:showVal val="0"/>
          <c:showCatName val="0"/>
          <c:showSerName val="0"/>
          <c:showPercent val="0"/>
          <c:showBubbleSize val="0"/>
        </c:dLbls>
        <c:smooth val="0"/>
        <c:axId val="-216594944"/>
        <c:axId val="-216592224"/>
      </c:lineChart>
      <c:catAx>
        <c:axId val="-216594944"/>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216592224"/>
        <c:crosses val="autoZero"/>
        <c:auto val="1"/>
        <c:lblAlgn val="ctr"/>
        <c:lblOffset val="100"/>
        <c:tickLblSkip val="1"/>
        <c:tickMarkSkip val="1"/>
        <c:noMultiLvlLbl val="0"/>
      </c:catAx>
      <c:valAx>
        <c:axId val="-216592224"/>
        <c:scaling>
          <c:orientation val="minMax"/>
        </c:scaling>
        <c:delete val="0"/>
        <c:axPos val="l"/>
        <c:majorGridlines>
          <c:spPr>
            <a:ln w="38100">
              <a:solidFill>
                <a:schemeClr val="bg1"/>
              </a:solidFill>
              <a:prstDash val="solid"/>
            </a:ln>
          </c:spPr>
        </c:majorGridlines>
        <c:numFmt formatCode="0.00" sourceLinked="1"/>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216594944"/>
        <c:crosses val="autoZero"/>
        <c:crossBetween val="between"/>
        <c:majorUnit val="1"/>
      </c:valAx>
      <c:spPr>
        <a:solidFill>
          <a:schemeClr val="bg1">
            <a:lumMod val="95000"/>
          </a:schemeClr>
        </a:solidFill>
        <a:ln w="12700">
          <a:noFill/>
          <a:prstDash val="solid"/>
        </a:ln>
      </c:spPr>
    </c:plotArea>
    <c:legend>
      <c:legendPos val="b"/>
      <c:layout>
        <c:manualLayout>
          <c:xMode val="edge"/>
          <c:yMode val="edge"/>
          <c:x val="9.7860677251409151E-2"/>
          <c:y val="0.89631632223446467"/>
          <c:w val="0.82195043242545507"/>
          <c:h val="8.5308466134565997E-2"/>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a:t>Queijo e Requeijão - Preço Médio de Importação e de Exportação</a:t>
            </a:r>
            <a:r>
              <a:rPr lang="pt-PT" baseline="0"/>
              <a:t> </a:t>
            </a:r>
            <a:r>
              <a:rPr lang="pt-PT" b="0" baseline="0"/>
              <a:t>(€/kg)</a:t>
            </a:r>
            <a:endParaRPr lang="pt-PT" b="0"/>
          </a:p>
        </c:rich>
      </c:tx>
      <c:layout>
        <c:manualLayout>
          <c:xMode val="edge"/>
          <c:yMode val="edge"/>
          <c:x val="0.15024306744265661"/>
          <c:y val="3.1603558087662251E-4"/>
        </c:manualLayout>
      </c:layout>
      <c:overlay val="0"/>
      <c:spPr>
        <a:noFill/>
        <a:ln w="25400">
          <a:noFill/>
        </a:ln>
      </c:spPr>
    </c:title>
    <c:autoTitleDeleted val="0"/>
    <c:plotArea>
      <c:layout>
        <c:manualLayout>
          <c:layoutTarget val="inner"/>
          <c:xMode val="edge"/>
          <c:yMode val="edge"/>
          <c:x val="8.289969188634029E-2"/>
          <c:y val="0.13819113069714054"/>
          <c:w val="0.89376721408309467"/>
          <c:h val="0.67904995452559658"/>
        </c:manualLayout>
      </c:layout>
      <c:lineChart>
        <c:grouping val="standard"/>
        <c:varyColors val="0"/>
        <c:ser>
          <c:idx val="1"/>
          <c:order val="0"/>
          <c:tx>
            <c:strRef>
              <c:f>'2'!$C$13</c:f>
              <c:strCache>
                <c:ptCount val="1"/>
                <c:pt idx="0">
                  <c:v>Preço Médio de Importação</c:v>
                </c:pt>
              </c:strCache>
            </c:strRef>
          </c:tx>
          <c:spPr>
            <a:ln w="34925">
              <a:solidFill>
                <a:srgbClr val="F79646">
                  <a:lumMod val="75000"/>
                </a:srgbClr>
              </a:solidFill>
              <a:prstDash val="solid"/>
            </a:ln>
          </c:spPr>
          <c:marker>
            <c:symbol val="none"/>
          </c:marker>
          <c:cat>
            <c:numRef>
              <c:f>'2'!$D$2:$P$2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'2'!$D$13:$P$13</c:f>
              <c:numCache>
                <c:formatCode>0.00</c:formatCode>
                <c:ptCount val="13"/>
                <c:pt idx="0">
                  <c:v>3.545364948049385</c:v>
                </c:pt>
                <c:pt idx="1">
                  <c:v>3.7239458975556445</c:v>
                </c:pt>
                <c:pt idx="2">
                  <c:v>3.5098262194412824</c:v>
                </c:pt>
                <c:pt idx="3">
                  <c:v>3.627425764491079</c:v>
                </c:pt>
                <c:pt idx="4">
                  <c:v>3.6320100710902983</c:v>
                </c:pt>
                <c:pt idx="5">
                  <c:v>3.2705456117463374</c:v>
                </c:pt>
                <c:pt idx="6">
                  <c:v>3.1806290513748028</c:v>
                </c:pt>
                <c:pt idx="7">
                  <c:v>3.4380059424519951</c:v>
                </c:pt>
                <c:pt idx="8">
                  <c:v>3.4484770043074318</c:v>
                </c:pt>
                <c:pt idx="9">
                  <c:v>3.5987836930800676</c:v>
                </c:pt>
                <c:pt idx="10">
                  <c:v>3.6334546648122932</c:v>
                </c:pt>
                <c:pt idx="11">
                  <c:v>3.7944568007072896</c:v>
                </c:pt>
                <c:pt idx="12">
                  <c:v>4.8015528852363856</c:v>
                </c:pt>
              </c:numCache>
            </c:numRef>
          </c:val>
          <c:smooth val="0"/>
        </c:ser>
        <c:ser>
          <c:idx val="0"/>
          <c:order val="1"/>
          <c:tx>
            <c:strRef>
              <c:f>'2'!$C$14</c:f>
              <c:strCache>
                <c:ptCount val="1"/>
                <c:pt idx="0">
                  <c:v>Preço Médio de Exportação</c:v>
                </c:pt>
              </c:strCache>
            </c:strRef>
          </c:tx>
          <c:spPr>
            <a:ln w="34925">
              <a:solidFill>
                <a:srgbClr val="008080"/>
              </a:solidFill>
              <a:prstDash val="solid"/>
            </a:ln>
          </c:spPr>
          <c:marker>
            <c:symbol val="none"/>
          </c:marker>
          <c:cat>
            <c:numRef>
              <c:f>'2'!$D$2:$P$2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'2'!$D$14:$P$14</c:f>
              <c:numCache>
                <c:formatCode>#,##0.00</c:formatCode>
                <c:ptCount val="13"/>
                <c:pt idx="0">
                  <c:v>3.7622057227776482</c:v>
                </c:pt>
                <c:pt idx="1">
                  <c:v>3.7885398970133712</c:v>
                </c:pt>
                <c:pt idx="2">
                  <c:v>3.9844093789184956</c:v>
                </c:pt>
                <c:pt idx="3">
                  <c:v>4.2611422916647754</c:v>
                </c:pt>
                <c:pt idx="4">
                  <c:v>4.760490434460821</c:v>
                </c:pt>
                <c:pt idx="5">
                  <c:v>4.721563351979202</c:v>
                </c:pt>
                <c:pt idx="6">
                  <c:v>4.2274451445605967</c:v>
                </c:pt>
                <c:pt idx="7">
                  <c:v>4.283723976535077</c:v>
                </c:pt>
                <c:pt idx="8">
                  <c:v>4.2545807229666552</c:v>
                </c:pt>
                <c:pt idx="9">
                  <c:v>4.2944310293581873</c:v>
                </c:pt>
                <c:pt idx="10">
                  <c:v>4.1696874754712008</c:v>
                </c:pt>
                <c:pt idx="11">
                  <c:v>4.4484968885084619</c:v>
                </c:pt>
                <c:pt idx="12">
                  <c:v>5.5681023779102317</c:v>
                </c:pt>
              </c:numCache>
            </c:numRef>
          </c:val>
          <c:smooth val="0"/>
        </c:ser>
        <c:dLbls>
          <c:showLegendKey val="0"/>
          <c:showVal val="0"/>
          <c:showCatName val="0"/>
          <c:showSerName val="0"/>
          <c:showPercent val="0"/>
          <c:showBubbleSize val="0"/>
        </c:dLbls>
        <c:smooth val="0"/>
        <c:axId val="-216591680"/>
        <c:axId val="-216606912"/>
      </c:lineChart>
      <c:catAx>
        <c:axId val="-216591680"/>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216606912"/>
        <c:crosses val="autoZero"/>
        <c:auto val="1"/>
        <c:lblAlgn val="ctr"/>
        <c:lblOffset val="100"/>
        <c:tickLblSkip val="1"/>
        <c:tickMarkSkip val="1"/>
        <c:noMultiLvlLbl val="0"/>
      </c:catAx>
      <c:valAx>
        <c:axId val="-216606912"/>
        <c:scaling>
          <c:orientation val="minMax"/>
          <c:max val="6"/>
        </c:scaling>
        <c:delete val="0"/>
        <c:axPos val="l"/>
        <c:majorGridlines>
          <c:spPr>
            <a:ln w="38100">
              <a:solidFill>
                <a:schemeClr val="bg1"/>
              </a:solidFill>
              <a:prstDash val="solid"/>
            </a:ln>
          </c:spPr>
        </c:majorGridlines>
        <c:numFmt formatCode="0.00" sourceLinked="1"/>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216591680"/>
        <c:crosses val="autoZero"/>
        <c:crossBetween val="between"/>
        <c:majorUnit val="1"/>
      </c:valAx>
      <c:spPr>
        <a:solidFill>
          <a:schemeClr val="bg1">
            <a:lumMod val="95000"/>
          </a:schemeClr>
        </a:solidFill>
        <a:ln w="12700">
          <a:noFill/>
          <a:prstDash val="solid"/>
        </a:ln>
      </c:spPr>
    </c:plotArea>
    <c:legend>
      <c:legendPos val="b"/>
      <c:layout>
        <c:manualLayout>
          <c:xMode val="edge"/>
          <c:yMode val="edge"/>
          <c:x val="9.7860702194834351E-2"/>
          <c:y val="0.89631632223446467"/>
          <c:w val="0.82195043554338321"/>
          <c:h val="8.5308466134565997E-2"/>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a:t>Leite e Natas em Natureza - Destinos de Saída  UE e PT </a:t>
            </a:r>
            <a:r>
              <a:rPr lang="pt-PT" b="0"/>
              <a:t>(t)</a:t>
            </a:r>
          </a:p>
        </c:rich>
      </c:tx>
      <c:layout>
        <c:manualLayout>
          <c:xMode val="edge"/>
          <c:yMode val="edge"/>
          <c:x val="0.1642230971128609"/>
          <c:y val="4.4900116652085154E-3"/>
        </c:manualLayout>
      </c:layout>
      <c:overlay val="0"/>
      <c:spPr>
        <a:noFill/>
        <a:ln w="25400">
          <a:noFill/>
        </a:ln>
      </c:spPr>
    </c:title>
    <c:autoTitleDeleted val="0"/>
    <c:plotArea>
      <c:layout>
        <c:manualLayout>
          <c:layoutTarget val="inner"/>
          <c:xMode val="edge"/>
          <c:yMode val="edge"/>
          <c:x val="0.12927829349363137"/>
          <c:y val="0.13819095477386933"/>
          <c:w val="0.85373301438586002"/>
          <c:h val="0.66582914572864327"/>
        </c:manualLayout>
      </c:layout>
      <c:lineChart>
        <c:grouping val="standard"/>
        <c:varyColors val="0"/>
        <c:ser>
          <c:idx val="0"/>
          <c:order val="0"/>
          <c:tx>
            <c:strRef>
              <c:f>'3'!$D$3</c:f>
              <c:strCache>
                <c:ptCount val="1"/>
                <c:pt idx="0">
                  <c:v>UE</c:v>
                </c:pt>
              </c:strCache>
            </c:strRef>
          </c:tx>
          <c:spPr>
            <a:ln w="34925">
              <a:solidFill>
                <a:srgbClr val="008080"/>
              </a:solidFill>
              <a:prstDash val="solid"/>
            </a:ln>
          </c:spPr>
          <c:marker>
            <c:symbol val="none"/>
          </c:marker>
          <c:cat>
            <c:numRef>
              <c:f>'3'!$E$2:$Q$2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'3'!$E$3:$Q$3</c:f>
              <c:numCache>
                <c:formatCode>#,##0</c:formatCode>
                <c:ptCount val="13"/>
                <c:pt idx="0">
                  <c:v>235701.48300000001</c:v>
                </c:pt>
                <c:pt idx="1">
                  <c:v>237458.568</c:v>
                </c:pt>
                <c:pt idx="2">
                  <c:v>235968.024</c:v>
                </c:pt>
                <c:pt idx="3">
                  <c:v>193309.13800000001</c:v>
                </c:pt>
                <c:pt idx="4">
                  <c:v>183196.53</c:v>
                </c:pt>
                <c:pt idx="5">
                  <c:v>171852.649</c:v>
                </c:pt>
                <c:pt idx="6">
                  <c:v>90313.376999999993</c:v>
                </c:pt>
                <c:pt idx="7">
                  <c:v>76759.782999999996</c:v>
                </c:pt>
                <c:pt idx="8">
                  <c:v>63857.695</c:v>
                </c:pt>
                <c:pt idx="9">
                  <c:v>71914.436000000002</c:v>
                </c:pt>
                <c:pt idx="10">
                  <c:v>76832.039000000004</c:v>
                </c:pt>
                <c:pt idx="11">
                  <c:v>99900.301999999996</c:v>
                </c:pt>
                <c:pt idx="12">
                  <c:v>123260.571</c:v>
                </c:pt>
              </c:numCache>
            </c:numRef>
          </c:val>
          <c:smooth val="0"/>
        </c:ser>
        <c:ser>
          <c:idx val="2"/>
          <c:order val="1"/>
          <c:tx>
            <c:strRef>
              <c:f>'3'!$D$4</c:f>
              <c:strCache>
                <c:ptCount val="1"/>
                <c:pt idx="0">
                  <c:v>PT</c:v>
                </c:pt>
              </c:strCache>
            </c:strRef>
          </c:tx>
          <c:spPr>
            <a:ln w="34925">
              <a:solidFill>
                <a:srgbClr val="E46C0A"/>
              </a:solidFill>
            </a:ln>
          </c:spPr>
          <c:marker>
            <c:symbol val="none"/>
          </c:marker>
          <c:cat>
            <c:numRef>
              <c:f>'3'!$E$2:$Q$2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'3'!$E$4:$Q$4</c:f>
              <c:numCache>
                <c:formatCode>#,##0</c:formatCode>
                <c:ptCount val="13"/>
                <c:pt idx="0">
                  <c:v>12620.494000000001</c:v>
                </c:pt>
                <c:pt idx="1">
                  <c:v>20115.178</c:v>
                </c:pt>
                <c:pt idx="2">
                  <c:v>44529.866999999998</c:v>
                </c:pt>
                <c:pt idx="3">
                  <c:v>36061.589999999997</c:v>
                </c:pt>
                <c:pt idx="4">
                  <c:v>47802.133000000002</c:v>
                </c:pt>
                <c:pt idx="5">
                  <c:v>45090.93</c:v>
                </c:pt>
                <c:pt idx="6">
                  <c:v>49964.586000000003</c:v>
                </c:pt>
                <c:pt idx="7">
                  <c:v>48462.343999999997</c:v>
                </c:pt>
                <c:pt idx="8">
                  <c:v>44207.334999999999</c:v>
                </c:pt>
                <c:pt idx="9">
                  <c:v>41405.089</c:v>
                </c:pt>
                <c:pt idx="10">
                  <c:v>31996.075000000001</c:v>
                </c:pt>
                <c:pt idx="11">
                  <c:v>25311.126</c:v>
                </c:pt>
                <c:pt idx="12">
                  <c:v>28088.815999999999</c:v>
                </c:pt>
              </c:numCache>
            </c:numRef>
          </c:val>
          <c:smooth val="0"/>
        </c:ser>
        <c:dLbls>
          <c:showLegendKey val="0"/>
          <c:showVal val="0"/>
          <c:showCatName val="0"/>
          <c:showSerName val="0"/>
          <c:showPercent val="0"/>
          <c:showBubbleSize val="0"/>
        </c:dLbls>
        <c:smooth val="0"/>
        <c:axId val="-216604736"/>
        <c:axId val="-216610720"/>
      </c:lineChart>
      <c:catAx>
        <c:axId val="-216604736"/>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pt-PT"/>
          </a:p>
        </c:txPr>
        <c:crossAx val="-216610720"/>
        <c:crosses val="autoZero"/>
        <c:auto val="1"/>
        <c:lblAlgn val="ctr"/>
        <c:lblOffset val="100"/>
        <c:tickLblSkip val="1"/>
        <c:tickMarkSkip val="1"/>
        <c:noMultiLvlLbl val="0"/>
      </c:catAx>
      <c:valAx>
        <c:axId val="-216610720"/>
        <c:scaling>
          <c:orientation val="minMax"/>
        </c:scaling>
        <c:delete val="0"/>
        <c:axPos val="l"/>
        <c:majorGridlines>
          <c:spPr>
            <a:ln w="38100">
              <a:solidFill>
                <a:schemeClr val="bg1"/>
              </a:solidFill>
              <a:prstDash val="solid"/>
            </a:ln>
          </c:spPr>
        </c:majorGridlines>
        <c:numFmt formatCode="#,##0" sourceLinked="1"/>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216604736"/>
        <c:crosses val="autoZero"/>
        <c:crossBetween val="between"/>
      </c:valAx>
      <c:spPr>
        <a:solidFill>
          <a:schemeClr val="bg1">
            <a:lumMod val="95000"/>
          </a:schemeClr>
        </a:solidFill>
        <a:ln w="12700">
          <a:noFill/>
          <a:prstDash val="solid"/>
        </a:ln>
      </c:spPr>
    </c:plotArea>
    <c:legend>
      <c:legendPos val="b"/>
      <c:layout>
        <c:manualLayout>
          <c:xMode val="edge"/>
          <c:yMode val="edge"/>
          <c:x val="0.19291994750656166"/>
          <c:y val="0.89631634587343256"/>
          <c:w val="0.60931758530183733"/>
          <c:h val="5.3432123067949866E-2"/>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a:t>Leite e Natas concentrados - </a:t>
            </a:r>
            <a:r>
              <a:rPr lang="pt-PT" sz="1200" b="1" i="0" u="none" strike="noStrike" baseline="0">
                <a:effectLst/>
              </a:rPr>
              <a:t>Destinos de Saída  UE e PT </a:t>
            </a:r>
            <a:r>
              <a:rPr lang="pt-PT" sz="1200" b="0" i="0" u="none" strike="noStrike" baseline="0">
                <a:effectLst/>
              </a:rPr>
              <a:t>(t)</a:t>
            </a:r>
            <a:endParaRPr lang="pt-PT" b="0"/>
          </a:p>
        </c:rich>
      </c:tx>
      <c:layout>
        <c:manualLayout>
          <c:xMode val="edge"/>
          <c:yMode val="edge"/>
          <c:x val="0.11385548209744101"/>
          <c:y val="4.4901461823955852E-3"/>
        </c:manualLayout>
      </c:layout>
      <c:overlay val="0"/>
      <c:spPr>
        <a:noFill/>
        <a:ln w="25400">
          <a:noFill/>
        </a:ln>
      </c:spPr>
    </c:title>
    <c:autoTitleDeleted val="0"/>
    <c:plotArea>
      <c:layout>
        <c:manualLayout>
          <c:layoutTarget val="inner"/>
          <c:xMode val="edge"/>
          <c:yMode val="edge"/>
          <c:x val="9.3550119212197719E-2"/>
          <c:y val="0.13819095477386933"/>
          <c:w val="0.83701107972190503"/>
          <c:h val="0.66582914572864327"/>
        </c:manualLayout>
      </c:layout>
      <c:lineChart>
        <c:grouping val="standard"/>
        <c:varyColors val="0"/>
        <c:ser>
          <c:idx val="0"/>
          <c:order val="0"/>
          <c:tx>
            <c:strRef>
              <c:f>'3'!$D$6</c:f>
              <c:strCache>
                <c:ptCount val="1"/>
                <c:pt idx="0">
                  <c:v>UE</c:v>
                </c:pt>
              </c:strCache>
            </c:strRef>
          </c:tx>
          <c:spPr>
            <a:ln w="34925">
              <a:solidFill>
                <a:srgbClr val="008080"/>
              </a:solidFill>
              <a:prstDash val="solid"/>
            </a:ln>
          </c:spPr>
          <c:marker>
            <c:symbol val="none"/>
          </c:marker>
          <c:cat>
            <c:numRef>
              <c:f>'3'!$E$2:$Q$2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'3'!$E$6:$Q$6</c:f>
              <c:numCache>
                <c:formatCode>#,##0</c:formatCode>
                <c:ptCount val="13"/>
                <c:pt idx="0">
                  <c:v>14109.036</c:v>
                </c:pt>
                <c:pt idx="1">
                  <c:v>12835.800999999999</c:v>
                </c:pt>
                <c:pt idx="2">
                  <c:v>11011.019</c:v>
                </c:pt>
                <c:pt idx="3">
                  <c:v>9988.0730000000003</c:v>
                </c:pt>
                <c:pt idx="4">
                  <c:v>8358.0020000000004</c:v>
                </c:pt>
                <c:pt idx="5">
                  <c:v>16449.355</c:v>
                </c:pt>
                <c:pt idx="6">
                  <c:v>17154.241000000002</c:v>
                </c:pt>
                <c:pt idx="7">
                  <c:v>19662.460999999999</c:v>
                </c:pt>
                <c:pt idx="8">
                  <c:v>20405.157999999999</c:v>
                </c:pt>
                <c:pt idx="9">
                  <c:v>25090.5</c:v>
                </c:pt>
                <c:pt idx="10">
                  <c:v>29771.257000000001</c:v>
                </c:pt>
                <c:pt idx="11">
                  <c:v>32769.642</c:v>
                </c:pt>
                <c:pt idx="12">
                  <c:v>18606.807000000001</c:v>
                </c:pt>
              </c:numCache>
            </c:numRef>
          </c:val>
          <c:smooth val="0"/>
        </c:ser>
        <c:ser>
          <c:idx val="2"/>
          <c:order val="1"/>
          <c:tx>
            <c:strRef>
              <c:f>'3'!$D$7</c:f>
              <c:strCache>
                <c:ptCount val="1"/>
                <c:pt idx="0">
                  <c:v>PT</c:v>
                </c:pt>
              </c:strCache>
            </c:strRef>
          </c:tx>
          <c:spPr>
            <a:ln w="34925">
              <a:solidFill>
                <a:srgbClr val="E46C0A"/>
              </a:solidFill>
            </a:ln>
          </c:spPr>
          <c:marker>
            <c:symbol val="none"/>
          </c:marker>
          <c:cat>
            <c:numRef>
              <c:f>'3'!$E$2:$Q$2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'3'!$E$7:$Q$7</c:f>
              <c:numCache>
                <c:formatCode>#,##0</c:formatCode>
                <c:ptCount val="13"/>
                <c:pt idx="0">
                  <c:v>2007.4469999999999</c:v>
                </c:pt>
                <c:pt idx="1">
                  <c:v>2182.308</c:v>
                </c:pt>
                <c:pt idx="2">
                  <c:v>2054.1640000000002</c:v>
                </c:pt>
                <c:pt idx="3">
                  <c:v>2322.748</c:v>
                </c:pt>
                <c:pt idx="4">
                  <c:v>3130.8229999999999</c:v>
                </c:pt>
                <c:pt idx="5">
                  <c:v>4610.7209999999995</c:v>
                </c:pt>
                <c:pt idx="6">
                  <c:v>4122.7730000000001</c:v>
                </c:pt>
                <c:pt idx="7">
                  <c:v>3816.2809999999999</c:v>
                </c:pt>
                <c:pt idx="8">
                  <c:v>4495.7219999999998</c:v>
                </c:pt>
                <c:pt idx="9">
                  <c:v>7144.768</c:v>
                </c:pt>
                <c:pt idx="10">
                  <c:v>4482.1880000000001</c:v>
                </c:pt>
                <c:pt idx="11">
                  <c:v>3853.308</c:v>
                </c:pt>
                <c:pt idx="12">
                  <c:v>4242.9809999999998</c:v>
                </c:pt>
              </c:numCache>
            </c:numRef>
          </c:val>
          <c:smooth val="0"/>
        </c:ser>
        <c:dLbls>
          <c:showLegendKey val="0"/>
          <c:showVal val="0"/>
          <c:showCatName val="0"/>
          <c:showSerName val="0"/>
          <c:showPercent val="0"/>
          <c:showBubbleSize val="0"/>
        </c:dLbls>
        <c:smooth val="0"/>
        <c:axId val="-216610176"/>
        <c:axId val="-216596576"/>
      </c:lineChart>
      <c:catAx>
        <c:axId val="-216610176"/>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pt-PT"/>
          </a:p>
        </c:txPr>
        <c:crossAx val="-216596576"/>
        <c:crosses val="autoZero"/>
        <c:auto val="1"/>
        <c:lblAlgn val="ctr"/>
        <c:lblOffset val="100"/>
        <c:tickLblSkip val="1"/>
        <c:tickMarkSkip val="1"/>
        <c:noMultiLvlLbl val="0"/>
      </c:catAx>
      <c:valAx>
        <c:axId val="-216596576"/>
        <c:scaling>
          <c:orientation val="minMax"/>
        </c:scaling>
        <c:delete val="0"/>
        <c:axPos val="l"/>
        <c:majorGridlines>
          <c:spPr>
            <a:ln w="38100">
              <a:solidFill>
                <a:schemeClr val="bg1"/>
              </a:solidFill>
              <a:prstDash val="solid"/>
            </a:ln>
          </c:spPr>
        </c:majorGridlines>
        <c:numFmt formatCode="#,##0" sourceLinked="1"/>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216610176"/>
        <c:crosses val="autoZero"/>
        <c:crossBetween val="between"/>
        <c:majorUnit val="5000"/>
      </c:valAx>
      <c:spPr>
        <a:solidFill>
          <a:schemeClr val="bg1">
            <a:lumMod val="95000"/>
          </a:schemeClr>
        </a:solidFill>
        <a:ln w="12700">
          <a:noFill/>
          <a:prstDash val="solid"/>
        </a:ln>
      </c:spPr>
    </c:plotArea>
    <c:legend>
      <c:legendPos val="b"/>
      <c:layout>
        <c:manualLayout>
          <c:xMode val="edge"/>
          <c:yMode val="edge"/>
          <c:x val="0.19291989961108877"/>
          <c:y val="0.89631634587343256"/>
          <c:w val="0.60931758530183722"/>
          <c:h val="5.3432123067949866E-2"/>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a:t>Iogurte e Quefir - </a:t>
            </a:r>
            <a:r>
              <a:rPr lang="pt-PT" sz="1200" b="1" i="0" u="none" strike="noStrike" baseline="0">
                <a:effectLst/>
              </a:rPr>
              <a:t>Destinos de Saída  UE e PT </a:t>
            </a:r>
            <a:r>
              <a:rPr lang="pt-PT" sz="1200" b="0" i="0" u="none" strike="noStrike" baseline="0">
                <a:effectLst/>
              </a:rPr>
              <a:t>(t)</a:t>
            </a:r>
            <a:endParaRPr lang="pt-PT" b="0"/>
          </a:p>
        </c:rich>
      </c:tx>
      <c:layout>
        <c:manualLayout>
          <c:xMode val="edge"/>
          <c:yMode val="edge"/>
          <c:x val="0.19571918077169487"/>
          <c:y val="4.4899387576552933E-3"/>
        </c:manualLayout>
      </c:layout>
      <c:overlay val="0"/>
      <c:spPr>
        <a:noFill/>
        <a:ln w="25400">
          <a:noFill/>
        </a:ln>
      </c:spPr>
    </c:title>
    <c:autoTitleDeleted val="0"/>
    <c:plotArea>
      <c:layout>
        <c:manualLayout>
          <c:layoutTarget val="inner"/>
          <c:xMode val="edge"/>
          <c:yMode val="edge"/>
          <c:x val="0.13451433019653777"/>
          <c:y val="0.12485774278215223"/>
          <c:w val="0.82173882994008929"/>
          <c:h val="0.67916255468066489"/>
        </c:manualLayout>
      </c:layout>
      <c:lineChart>
        <c:grouping val="standard"/>
        <c:varyColors val="0"/>
        <c:ser>
          <c:idx val="0"/>
          <c:order val="0"/>
          <c:tx>
            <c:strRef>
              <c:f>'3'!$D$9</c:f>
              <c:strCache>
                <c:ptCount val="1"/>
                <c:pt idx="0">
                  <c:v>UE</c:v>
                </c:pt>
              </c:strCache>
            </c:strRef>
          </c:tx>
          <c:spPr>
            <a:ln w="34925">
              <a:solidFill>
                <a:srgbClr val="008080"/>
              </a:solidFill>
              <a:prstDash val="solid"/>
            </a:ln>
          </c:spPr>
          <c:marker>
            <c:symbol val="none"/>
          </c:marker>
          <c:cat>
            <c:numRef>
              <c:f>'3'!$E$2:$Q$2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'3'!$E$9:$Q$9</c:f>
              <c:numCache>
                <c:formatCode>#,##0</c:formatCode>
                <c:ptCount val="13"/>
                <c:pt idx="0">
                  <c:v>12694.758</c:v>
                </c:pt>
                <c:pt idx="1">
                  <c:v>5243.16</c:v>
                </c:pt>
                <c:pt idx="2">
                  <c:v>9958.9850000000006</c:v>
                </c:pt>
                <c:pt idx="3">
                  <c:v>7817.3180000000002</c:v>
                </c:pt>
                <c:pt idx="4">
                  <c:v>4516.6379999999999</c:v>
                </c:pt>
                <c:pt idx="5">
                  <c:v>2093.6570000000002</c:v>
                </c:pt>
                <c:pt idx="6">
                  <c:v>3874.0920000000001</c:v>
                </c:pt>
                <c:pt idx="7">
                  <c:v>10309.151</c:v>
                </c:pt>
                <c:pt idx="8">
                  <c:v>24734.3</c:v>
                </c:pt>
                <c:pt idx="9">
                  <c:v>25403.775000000001</c:v>
                </c:pt>
                <c:pt idx="10">
                  <c:v>27293.041000000001</c:v>
                </c:pt>
                <c:pt idx="11">
                  <c:v>30137.723999999998</c:v>
                </c:pt>
                <c:pt idx="12">
                  <c:v>31327.617999999999</c:v>
                </c:pt>
              </c:numCache>
            </c:numRef>
          </c:val>
          <c:smooth val="0"/>
        </c:ser>
        <c:ser>
          <c:idx val="2"/>
          <c:order val="1"/>
          <c:tx>
            <c:strRef>
              <c:f>'3'!$D$10</c:f>
              <c:strCache>
                <c:ptCount val="1"/>
                <c:pt idx="0">
                  <c:v>PT</c:v>
                </c:pt>
              </c:strCache>
            </c:strRef>
          </c:tx>
          <c:spPr>
            <a:ln w="34925">
              <a:solidFill>
                <a:srgbClr val="E46C0A"/>
              </a:solidFill>
            </a:ln>
          </c:spPr>
          <c:marker>
            <c:symbol val="none"/>
          </c:marker>
          <c:cat>
            <c:numRef>
              <c:f>'3'!$E$2:$Q$2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'3'!$E$10:$Q$10</c:f>
              <c:numCache>
                <c:formatCode>#,##0</c:formatCode>
                <c:ptCount val="13"/>
                <c:pt idx="0">
                  <c:v>5000.7139999999999</c:v>
                </c:pt>
                <c:pt idx="1">
                  <c:v>7003.0919999999996</c:v>
                </c:pt>
                <c:pt idx="2">
                  <c:v>10172.392</c:v>
                </c:pt>
                <c:pt idx="3">
                  <c:v>10451.298000000001</c:v>
                </c:pt>
                <c:pt idx="4">
                  <c:v>12038.255999999999</c:v>
                </c:pt>
                <c:pt idx="5">
                  <c:v>11748.948</c:v>
                </c:pt>
                <c:pt idx="6">
                  <c:v>7309.07</c:v>
                </c:pt>
                <c:pt idx="7">
                  <c:v>8284.7690000000002</c:v>
                </c:pt>
                <c:pt idx="8">
                  <c:v>8024.2619999999997</c:v>
                </c:pt>
                <c:pt idx="9">
                  <c:v>6559.5810000000001</c:v>
                </c:pt>
                <c:pt idx="10">
                  <c:v>5501.8190000000004</c:v>
                </c:pt>
                <c:pt idx="11">
                  <c:v>5932.8</c:v>
                </c:pt>
                <c:pt idx="12">
                  <c:v>5876.7579999999998</c:v>
                </c:pt>
              </c:numCache>
            </c:numRef>
          </c:val>
          <c:smooth val="0"/>
        </c:ser>
        <c:dLbls>
          <c:showLegendKey val="0"/>
          <c:showVal val="0"/>
          <c:showCatName val="0"/>
          <c:showSerName val="0"/>
          <c:showPercent val="0"/>
          <c:showBubbleSize val="0"/>
        </c:dLbls>
        <c:smooth val="0"/>
        <c:axId val="-216617248"/>
        <c:axId val="-216609632"/>
      </c:lineChart>
      <c:catAx>
        <c:axId val="-216617248"/>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pt-PT"/>
          </a:p>
        </c:txPr>
        <c:crossAx val="-216609632"/>
        <c:crosses val="autoZero"/>
        <c:auto val="1"/>
        <c:lblAlgn val="ctr"/>
        <c:lblOffset val="100"/>
        <c:tickLblSkip val="1"/>
        <c:tickMarkSkip val="1"/>
        <c:noMultiLvlLbl val="0"/>
      </c:catAx>
      <c:valAx>
        <c:axId val="-216609632"/>
        <c:scaling>
          <c:orientation val="minMax"/>
        </c:scaling>
        <c:delete val="0"/>
        <c:axPos val="l"/>
        <c:majorGridlines>
          <c:spPr>
            <a:ln w="38100">
              <a:solidFill>
                <a:schemeClr val="bg1"/>
              </a:solidFill>
              <a:prstDash val="solid"/>
            </a:ln>
          </c:spPr>
        </c:majorGridlines>
        <c:numFmt formatCode="#,##0" sourceLinked="1"/>
        <c:majorTickMark val="none"/>
        <c:minorTickMark val="none"/>
        <c:tickLblPos val="nextTo"/>
        <c:spPr>
          <a:ln w="3175">
            <a:noFill/>
            <a:prstDash val="solid"/>
          </a:ln>
        </c:spPr>
        <c:txPr>
          <a:bodyPr rot="0" vert="horz"/>
          <a:lstStyle/>
          <a:p>
            <a:pPr>
              <a:defRPr sz="900" b="0" i="0" u="none" strike="noStrike" baseline="0">
                <a:solidFill>
                  <a:schemeClr val="accent6">
                    <a:lumMod val="75000"/>
                  </a:schemeClr>
                </a:solidFill>
                <a:latin typeface="Arial"/>
                <a:ea typeface="Arial"/>
                <a:cs typeface="Arial"/>
              </a:defRPr>
            </a:pPr>
            <a:endParaRPr lang="pt-PT"/>
          </a:p>
        </c:txPr>
        <c:crossAx val="-216617248"/>
        <c:crosses val="autoZero"/>
        <c:crossBetween val="between"/>
      </c:valAx>
      <c:spPr>
        <a:solidFill>
          <a:schemeClr val="bg1">
            <a:lumMod val="95000"/>
          </a:schemeClr>
        </a:solidFill>
        <a:ln w="12700">
          <a:noFill/>
          <a:prstDash val="solid"/>
        </a:ln>
      </c:spPr>
    </c:plotArea>
    <c:legend>
      <c:legendPos val="b"/>
      <c:layout>
        <c:manualLayout>
          <c:xMode val="edge"/>
          <c:yMode val="edge"/>
          <c:x val="0.19291994750656166"/>
          <c:y val="0.89631634587343256"/>
          <c:w val="0.60931758530183733"/>
          <c:h val="5.3432123067949866E-2"/>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www.google.pt/imgres?imgurl=http://isabellaschnell.com.br/wp-content/uploads/2017/09/Leite_e_derivados.jpg&amp;imgrefurl=http://isabellaschnell.com.br/2017/09/12/leite-os-laticinios-fazem-mal/&amp;docid=HUEDwYX0yDJSRM&amp;tbnid=sD1ebcp-E3s2VM:&amp;vet=10ahUKEwjMiZDQ96PeAhWQV8AKHRl2BIoQMwhAKAIwAg..i&amp;w=507&amp;h=338&amp;bih=888&amp;biw=1596&amp;q=leite%20e%20laticinios&amp;ved=0ahUKEwjMiZDQ96PeAhWQV8AKHRl2BIoQMwhAKAIwAg&amp;iact=mrc&amp;uact=8" TargetMode="External"/><Relationship Id="rId2" Type="http://schemas.openxmlformats.org/officeDocument/2006/relationships/image" Target="../media/image1.png"/><Relationship Id="rId1" Type="http://schemas.openxmlformats.org/officeDocument/2006/relationships/hyperlink" Target="http://www.ine.pt/" TargetMode="External"/><Relationship Id="rId6" Type="http://schemas.openxmlformats.org/officeDocument/2006/relationships/image" Target="../media/image3.png"/><Relationship Id="rId5" Type="http://schemas.openxmlformats.org/officeDocument/2006/relationships/hyperlink" Target="http://www.gpp.pt" TargetMode="External"/><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chart" Target="../charts/chart18.xml"/><Relationship Id="rId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editAs="oneCell">
    <xdr:from>
      <xdr:col>0</xdr:col>
      <xdr:colOff>389658</xdr:colOff>
      <xdr:row>9</xdr:row>
      <xdr:rowOff>244186</xdr:rowOff>
    </xdr:from>
    <xdr:to>
      <xdr:col>0</xdr:col>
      <xdr:colOff>2404987</xdr:colOff>
      <xdr:row>11</xdr:row>
      <xdr:rowOff>69273</xdr:rowOff>
    </xdr:to>
    <xdr:pic>
      <xdr:nvPicPr>
        <xdr:cNvPr id="5132" name="Imagem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658" y="2582141"/>
          <a:ext cx="2015329" cy="344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304800</xdr:colOff>
      <xdr:row>15</xdr:row>
      <xdr:rowOff>136814</xdr:rowOff>
    </xdr:to>
    <xdr:sp macro="" textlink="">
      <xdr:nvSpPr>
        <xdr:cNvPr id="1026" name="sD1ebcp-E3s2VM:" descr="Resultado de imagem para leite e laticinios">
          <a:hlinkClick xmlns:r="http://schemas.openxmlformats.org/officeDocument/2006/relationships" r:id="rId3"/>
        </xdr:cNvPr>
        <xdr:cNvSpPr>
          <a:spLocks noChangeAspect="1" noChangeArrowheads="1"/>
        </xdr:cNvSpPr>
      </xdr:nvSpPr>
      <xdr:spPr bwMode="auto">
        <a:xfrm>
          <a:off x="0" y="340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15</xdr:row>
      <xdr:rowOff>136814</xdr:rowOff>
    </xdr:to>
    <xdr:sp macro="" textlink="">
      <xdr:nvSpPr>
        <xdr:cNvPr id="1027" name="sD1ebcp-E3s2VM:" descr="Resultado de imagem para leite e laticinios">
          <a:hlinkClick xmlns:r="http://schemas.openxmlformats.org/officeDocument/2006/relationships" r:id="rId3"/>
        </xdr:cNvPr>
        <xdr:cNvSpPr>
          <a:spLocks noChangeAspect="1" noChangeArrowheads="1"/>
        </xdr:cNvSpPr>
      </xdr:nvSpPr>
      <xdr:spPr bwMode="auto">
        <a:xfrm>
          <a:off x="0" y="340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304800</xdr:colOff>
      <xdr:row>16</xdr:row>
      <xdr:rowOff>76200</xdr:rowOff>
    </xdr:to>
    <xdr:sp macro="" textlink="">
      <xdr:nvSpPr>
        <xdr:cNvPr id="1029" name="sD1ebcp-E3s2VM:" descr="Resultado de imagem para leite e laticinios">
          <a:hlinkClick xmlns:r="http://schemas.openxmlformats.org/officeDocument/2006/relationships" r:id="rId3"/>
        </xdr:cNvPr>
        <xdr:cNvSpPr>
          <a:spLocks noChangeAspect="1" noChangeArrowheads="1"/>
        </xdr:cNvSpPr>
      </xdr:nvSpPr>
      <xdr:spPr bwMode="auto">
        <a:xfrm>
          <a:off x="0" y="3638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15</xdr:row>
      <xdr:rowOff>136814</xdr:rowOff>
    </xdr:to>
    <xdr:sp macro="" textlink="">
      <xdr:nvSpPr>
        <xdr:cNvPr id="1030" name="sD1ebcp-E3s2VM:" descr="Resultado de imagem para leite e laticinios">
          <a:hlinkClick xmlns:r="http://schemas.openxmlformats.org/officeDocument/2006/relationships" r:id="rId3"/>
        </xdr:cNvPr>
        <xdr:cNvSpPr>
          <a:spLocks noChangeAspect="1" noChangeArrowheads="1"/>
        </xdr:cNvSpPr>
      </xdr:nvSpPr>
      <xdr:spPr bwMode="auto">
        <a:xfrm>
          <a:off x="0" y="340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77932</xdr:colOff>
      <xdr:row>2</xdr:row>
      <xdr:rowOff>242455</xdr:rowOff>
    </xdr:from>
    <xdr:to>
      <xdr:col>0</xdr:col>
      <xdr:colOff>2424545</xdr:colOff>
      <xdr:row>9</xdr:row>
      <xdr:rowOff>173181</xdr:rowOff>
    </xdr:to>
    <xdr:pic>
      <xdr:nvPicPr>
        <xdr:cNvPr id="12" name="Imagem 11" descr="Resultado de imagem para leite e laticinios"/>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32" y="762000"/>
          <a:ext cx="2346613" cy="1749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69273</xdr:colOff>
      <xdr:row>0</xdr:row>
      <xdr:rowOff>138546</xdr:rowOff>
    </xdr:from>
    <xdr:to>
      <xdr:col>0</xdr:col>
      <xdr:colOff>2453016</xdr:colOff>
      <xdr:row>1</xdr:row>
      <xdr:rowOff>189696</xdr:rowOff>
    </xdr:to>
    <xdr:pic>
      <xdr:nvPicPr>
        <xdr:cNvPr id="9" name="Imagem 8">
          <a:hlinkClick xmlns:r="http://schemas.openxmlformats.org/officeDocument/2006/relationships" r:id="rId5"/>
        </xdr:cNvPr>
        <xdr:cNvPicPr>
          <a:picLocks noChangeAspect="1"/>
        </xdr:cNvPicPr>
      </xdr:nvPicPr>
      <xdr:blipFill>
        <a:blip xmlns:r="http://schemas.openxmlformats.org/officeDocument/2006/relationships" r:embed="rId6"/>
        <a:stretch>
          <a:fillRect/>
        </a:stretch>
      </xdr:blipFill>
      <xdr:spPr>
        <a:xfrm>
          <a:off x="69273" y="138546"/>
          <a:ext cx="2383743" cy="310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942043</xdr:colOff>
      <xdr:row>18</xdr:row>
      <xdr:rowOff>90360</xdr:rowOff>
    </xdr:from>
    <xdr:to>
      <xdr:col>6</xdr:col>
      <xdr:colOff>552849</xdr:colOff>
      <xdr:row>38</xdr:row>
      <xdr:rowOff>112660</xdr:rowOff>
    </xdr:to>
    <xdr:graphicFrame macro="">
      <xdr:nvGraphicFramePr>
        <xdr:cNvPr id="104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81937</xdr:colOff>
      <xdr:row>18</xdr:row>
      <xdr:rowOff>92178</xdr:rowOff>
    </xdr:from>
    <xdr:to>
      <xdr:col>14</xdr:col>
      <xdr:colOff>729767</xdr:colOff>
      <xdr:row>39</xdr:row>
      <xdr:rowOff>1</xdr:rowOff>
    </xdr:to>
    <xdr:graphicFrame macro="">
      <xdr:nvGraphicFramePr>
        <xdr:cNvPr id="104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737420</xdr:colOff>
      <xdr:row>40</xdr:row>
      <xdr:rowOff>124166</xdr:rowOff>
    </xdr:from>
    <xdr:to>
      <xdr:col>6</xdr:col>
      <xdr:colOff>512097</xdr:colOff>
      <xdr:row>60</xdr:row>
      <xdr:rowOff>37383</xdr:rowOff>
    </xdr:to>
    <xdr:graphicFrame macro="">
      <xdr:nvGraphicFramePr>
        <xdr:cNvPr id="1045"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819354</xdr:colOff>
      <xdr:row>41</xdr:row>
      <xdr:rowOff>25606</xdr:rowOff>
    </xdr:from>
    <xdr:to>
      <xdr:col>14</xdr:col>
      <xdr:colOff>624759</xdr:colOff>
      <xdr:row>60</xdr:row>
      <xdr:rowOff>205</xdr:rowOff>
    </xdr:to>
    <xdr:graphicFrame macro="">
      <xdr:nvGraphicFramePr>
        <xdr:cNvPr id="1046"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696453</xdr:colOff>
      <xdr:row>63</xdr:row>
      <xdr:rowOff>55442</xdr:rowOff>
    </xdr:from>
    <xdr:to>
      <xdr:col>6</xdr:col>
      <xdr:colOff>532580</xdr:colOff>
      <xdr:row>81</xdr:row>
      <xdr:rowOff>98834</xdr:rowOff>
    </xdr:to>
    <xdr:graphicFrame macro="">
      <xdr:nvGraphicFramePr>
        <xdr:cNvPr id="1047"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102418</xdr:colOff>
      <xdr:row>63</xdr:row>
      <xdr:rowOff>47966</xdr:rowOff>
    </xdr:from>
    <xdr:to>
      <xdr:col>14</xdr:col>
      <xdr:colOff>655482</xdr:colOff>
      <xdr:row>82</xdr:row>
      <xdr:rowOff>94533</xdr:rowOff>
    </xdr:to>
    <xdr:graphicFrame macro="">
      <xdr:nvGraphicFramePr>
        <xdr:cNvPr id="1048"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498169</xdr:colOff>
      <xdr:row>23</xdr:row>
      <xdr:rowOff>159569</xdr:rowOff>
    </xdr:from>
    <xdr:to>
      <xdr:col>7</xdr:col>
      <xdr:colOff>737420</xdr:colOff>
      <xdr:row>41</xdr:row>
      <xdr:rowOff>62373</xdr:rowOff>
    </xdr:to>
    <xdr:graphicFrame macro="">
      <xdr:nvGraphicFramePr>
        <xdr:cNvPr id="2067"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645241</xdr:colOff>
      <xdr:row>23</xdr:row>
      <xdr:rowOff>131496</xdr:rowOff>
    </xdr:from>
    <xdr:to>
      <xdr:col>16</xdr:col>
      <xdr:colOff>122903</xdr:colOff>
      <xdr:row>41</xdr:row>
      <xdr:rowOff>140520</xdr:rowOff>
    </xdr:to>
    <xdr:graphicFrame macro="">
      <xdr:nvGraphicFramePr>
        <xdr:cNvPr id="2068"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370449</xdr:colOff>
      <xdr:row>43</xdr:row>
      <xdr:rowOff>40968</xdr:rowOff>
    </xdr:from>
    <xdr:to>
      <xdr:col>8</xdr:col>
      <xdr:colOff>51210</xdr:colOff>
      <xdr:row>60</xdr:row>
      <xdr:rowOff>145742</xdr:rowOff>
    </xdr:to>
    <xdr:graphicFrame macro="">
      <xdr:nvGraphicFramePr>
        <xdr:cNvPr id="2069"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646266</xdr:colOff>
      <xdr:row>42</xdr:row>
      <xdr:rowOff>132918</xdr:rowOff>
    </xdr:from>
    <xdr:to>
      <xdr:col>15</xdr:col>
      <xdr:colOff>809112</xdr:colOff>
      <xdr:row>61</xdr:row>
      <xdr:rowOff>102420</xdr:rowOff>
    </xdr:to>
    <xdr:graphicFrame macro="">
      <xdr:nvGraphicFramePr>
        <xdr:cNvPr id="207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388065</xdr:colOff>
      <xdr:row>63</xdr:row>
      <xdr:rowOff>20186</xdr:rowOff>
    </xdr:from>
    <xdr:to>
      <xdr:col>7</xdr:col>
      <xdr:colOff>798870</xdr:colOff>
      <xdr:row>81</xdr:row>
      <xdr:rowOff>108359</xdr:rowOff>
    </xdr:to>
    <xdr:graphicFrame macro="">
      <xdr:nvGraphicFramePr>
        <xdr:cNvPr id="2071"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645243</xdr:colOff>
      <xdr:row>62</xdr:row>
      <xdr:rowOff>117027</xdr:rowOff>
    </xdr:from>
    <xdr:to>
      <xdr:col>15</xdr:col>
      <xdr:colOff>809113</xdr:colOff>
      <xdr:row>82</xdr:row>
      <xdr:rowOff>139085</xdr:rowOff>
    </xdr:to>
    <xdr:graphicFrame macro="">
      <xdr:nvGraphicFramePr>
        <xdr:cNvPr id="2072"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163869</xdr:colOff>
      <xdr:row>5</xdr:row>
      <xdr:rowOff>95250</xdr:rowOff>
    </xdr:from>
    <xdr:to>
      <xdr:col>15</xdr:col>
      <xdr:colOff>757903</xdr:colOff>
      <xdr:row>8</xdr:row>
      <xdr:rowOff>102419</xdr:rowOff>
    </xdr:to>
    <xdr:sp macro="" textlink="" fLocksText="0">
      <xdr:nvSpPr>
        <xdr:cNvPr id="8193" name="Text Box 1"/>
        <xdr:cNvSpPr txBox="1">
          <a:spLocks noChangeArrowheads="1"/>
        </xdr:cNvSpPr>
      </xdr:nvSpPr>
      <xdr:spPr bwMode="auto">
        <a:xfrm>
          <a:off x="163869" y="1580331"/>
          <a:ext cx="14553792" cy="498782"/>
        </a:xfrm>
        <a:prstGeom prst="rect">
          <a:avLst/>
        </a:prstGeom>
        <a:solidFill>
          <a:srgbClr val="FFFFFF"/>
        </a:solidFill>
        <a:ln>
          <a:noFill/>
        </a:ln>
        <a:effectLst/>
        <a:extLs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0" bIns="0" anchor="t"/>
        <a:lstStyle/>
        <a:p>
          <a:pPr algn="l" rtl="0">
            <a:defRPr sz="1000"/>
          </a:pPr>
          <a:r>
            <a:rPr lang="pt-PT" sz="900" b="0" i="0" u="none" strike="noStrike" baseline="0">
              <a:solidFill>
                <a:srgbClr val="000000"/>
              </a:solidFill>
              <a:latin typeface="Arial"/>
              <a:cs typeface="Arial"/>
            </a:rPr>
            <a:t>Nota: As produções de queijo certificado são as seguintes: Queijo de Azeitão DOP, Queijos da Beira Baixa DOP, Queijo de Cabra Transmontano DOP, Queijo de Évora DOP, Queijo de Nisa DOP, Queijo de Serpa DOP, Queijo do Pico DOP, Queijo Mestiço de Tolosa IGP, Queijo Rabaçal DOP, Queijo de S.Jorge DOP, Queijo Serra da Estrela DOP, Queijo Terrincho DOP, Queijo de Castelo Branco DOP, Requeijão da Beira Baixa DOP, Requeijão Serra da Estrela DOP e Travia da Beira Baixa DOP</a:t>
          </a:r>
        </a:p>
      </xdr:txBody>
    </xdr:sp>
    <xdr:clientData/>
  </xdr:twoCellAnchor>
  <xdr:twoCellAnchor>
    <xdr:from>
      <xdr:col>4</xdr:col>
      <xdr:colOff>256048</xdr:colOff>
      <xdr:row>11</xdr:row>
      <xdr:rowOff>20485</xdr:rowOff>
    </xdr:from>
    <xdr:to>
      <xdr:col>11</xdr:col>
      <xdr:colOff>102420</xdr:colOff>
      <xdr:row>32</xdr:row>
      <xdr:rowOff>102419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698500</xdr:colOff>
      <xdr:row>52</xdr:row>
      <xdr:rowOff>107193</xdr:rowOff>
    </xdr:from>
    <xdr:to>
      <xdr:col>6</xdr:col>
      <xdr:colOff>592667</xdr:colOff>
      <xdr:row>75</xdr:row>
      <xdr:rowOff>5032</xdr:rowOff>
    </xdr:to>
    <xdr:graphicFrame macro="">
      <xdr:nvGraphicFramePr>
        <xdr:cNvPr id="411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187769</xdr:colOff>
      <xdr:row>52</xdr:row>
      <xdr:rowOff>81448</xdr:rowOff>
    </xdr:from>
    <xdr:to>
      <xdr:col>15</xdr:col>
      <xdr:colOff>164266</xdr:colOff>
      <xdr:row>74</xdr:row>
      <xdr:rowOff>90919</xdr:rowOff>
    </xdr:to>
    <xdr:graphicFrame macro="">
      <xdr:nvGraphicFramePr>
        <xdr:cNvPr id="411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635000</xdr:colOff>
      <xdr:row>75</xdr:row>
      <xdr:rowOff>67956</xdr:rowOff>
    </xdr:from>
    <xdr:to>
      <xdr:col>6</xdr:col>
      <xdr:colOff>681430</xdr:colOff>
      <xdr:row>99</xdr:row>
      <xdr:rowOff>27851</xdr:rowOff>
    </xdr:to>
    <xdr:graphicFrame macro="">
      <xdr:nvGraphicFramePr>
        <xdr:cNvPr id="411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169334</xdr:colOff>
      <xdr:row>75</xdr:row>
      <xdr:rowOff>128455</xdr:rowOff>
    </xdr:from>
    <xdr:to>
      <xdr:col>15</xdr:col>
      <xdr:colOff>124825</xdr:colOff>
      <xdr:row>98</xdr:row>
      <xdr:rowOff>147393</xdr:rowOff>
    </xdr:to>
    <xdr:graphicFrame macro="">
      <xdr:nvGraphicFramePr>
        <xdr:cNvPr id="4115"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49160</xdr:colOff>
      <xdr:row>101</xdr:row>
      <xdr:rowOff>144823</xdr:rowOff>
    </xdr:from>
    <xdr:to>
      <xdr:col>10</xdr:col>
      <xdr:colOff>804333</xdr:colOff>
      <xdr:row>124</xdr:row>
      <xdr:rowOff>115392</xdr:rowOff>
    </xdr:to>
    <xdr:graphicFrame macro="">
      <xdr:nvGraphicFramePr>
        <xdr:cNvPr id="4116"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tabSelected="1" zoomScale="110" zoomScaleNormal="110" zoomScaleSheetLayoutView="110" workbookViewId="0">
      <selection activeCell="B1" sqref="B1"/>
    </sheetView>
  </sheetViews>
  <sheetFormatPr defaultRowHeight="12.75" x14ac:dyDescent="0.2"/>
  <cols>
    <col min="1" max="1" width="37.28515625" customWidth="1"/>
    <col min="2" max="2" width="47.28515625" customWidth="1"/>
  </cols>
  <sheetData>
    <row r="1" spans="1:2" ht="20.25" customHeight="1" x14ac:dyDescent="0.2">
      <c r="B1" s="45" t="s">
        <v>104</v>
      </c>
    </row>
    <row r="2" spans="1:2" ht="20.25" customHeight="1" x14ac:dyDescent="0.2">
      <c r="B2" s="46" t="s">
        <v>88</v>
      </c>
    </row>
    <row r="3" spans="1:2" ht="20.25" customHeight="1" x14ac:dyDescent="0.2">
      <c r="A3" s="70" t="s">
        <v>144</v>
      </c>
      <c r="B3" s="47" t="s">
        <v>0</v>
      </c>
    </row>
    <row r="4" spans="1:2" ht="20.25" customHeight="1" x14ac:dyDescent="0.2">
      <c r="A4" s="70"/>
      <c r="B4" s="47" t="s">
        <v>1</v>
      </c>
    </row>
    <row r="5" spans="1:2" ht="20.25" customHeight="1" x14ac:dyDescent="0.2">
      <c r="B5" s="47" t="s">
        <v>87</v>
      </c>
    </row>
    <row r="6" spans="1:2" ht="20.25" customHeight="1" x14ac:dyDescent="0.2">
      <c r="B6" s="47" t="s">
        <v>2</v>
      </c>
    </row>
    <row r="7" spans="1:2" ht="20.25" customHeight="1" x14ac:dyDescent="0.2">
      <c r="B7" s="54" t="s">
        <v>93</v>
      </c>
    </row>
    <row r="8" spans="1:2" ht="20.25" customHeight="1" x14ac:dyDescent="0.2">
      <c r="B8" s="54" t="s">
        <v>94</v>
      </c>
    </row>
    <row r="9" spans="1:2" ht="20.25" customHeight="1" x14ac:dyDescent="0.2">
      <c r="B9" s="54" t="s">
        <v>95</v>
      </c>
    </row>
    <row r="10" spans="1:2" ht="20.25" customHeight="1" x14ac:dyDescent="0.2">
      <c r="B10" s="54" t="s">
        <v>96</v>
      </c>
    </row>
    <row r="11" spans="1:2" ht="20.25" customHeight="1" x14ac:dyDescent="0.2">
      <c r="A11" s="80" t="s">
        <v>85</v>
      </c>
      <c r="B11" s="54" t="s">
        <v>97</v>
      </c>
    </row>
    <row r="12" spans="1:2" ht="20.25" customHeight="1" x14ac:dyDescent="0.2">
      <c r="B12" s="1"/>
    </row>
    <row r="16" spans="1:2" ht="18" x14ac:dyDescent="0.25">
      <c r="B16" s="62"/>
    </row>
  </sheetData>
  <sheetProtection selectLockedCells="1" selectUnlockedCells="1"/>
  <hyperlinks>
    <hyperlink ref="B3" location="1!A1" display="1. Comércio Internacional"/>
    <hyperlink ref="B4" location="2!A1" display="2. Preços Médios de Importação e Exportação"/>
    <hyperlink ref="B5" location="3!A1" display="3. Destinos das Saídas - UE/PT"/>
    <hyperlink ref="B6" location="4!A1" display="4. Principais Destinos das Saídas"/>
    <hyperlink ref="B8" location="'6'!A1" display="6. Produção"/>
    <hyperlink ref="B9" location="'7'!A1" display="7. Balanço de Aprovisionamento INE"/>
    <hyperlink ref="B10" location="'8'!A1" display="8. Produção Certificada de Queijo"/>
    <hyperlink ref="B11" location="'9'!A1" display="9. Indicadores de análise do Comércio Internacional"/>
    <hyperlink ref="B7" location="'5'!A1" display="5. Principais Origens das Entradas"/>
  </hyperlinks>
  <pageMargins left="0.75" right="0.75" top="1" bottom="1" header="0.51180555555555551" footer="0.51180555555555551"/>
  <pageSetup paperSize="9" firstPageNumber="0" fitToHeight="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52"/>
  <sheetViews>
    <sheetView showGridLines="0" zoomScale="90" zoomScaleNormal="90" zoomScaleSheetLayoutView="110" workbookViewId="0"/>
  </sheetViews>
  <sheetFormatPr defaultRowHeight="12.75" x14ac:dyDescent="0.2"/>
  <cols>
    <col min="1" max="1" width="2.28515625" style="2" customWidth="1"/>
    <col min="2" max="2" width="31.85546875" style="2" customWidth="1"/>
    <col min="3" max="3" width="13.42578125" style="2" customWidth="1"/>
    <col min="4" max="15" width="12.7109375" style="2" customWidth="1"/>
    <col min="16" max="16" width="12.7109375" style="13" customWidth="1"/>
    <col min="17" max="27" width="9.140625" style="13"/>
    <col min="28" max="16384" width="9.140625" style="2"/>
  </cols>
  <sheetData>
    <row r="1" spans="1:246" ht="30" customHeight="1" x14ac:dyDescent="0.2">
      <c r="A1"/>
      <c r="B1" s="49" t="s">
        <v>65</v>
      </c>
      <c r="D1"/>
      <c r="E1"/>
      <c r="F1"/>
      <c r="G1"/>
      <c r="H1"/>
      <c r="I1"/>
      <c r="J1"/>
      <c r="K1"/>
      <c r="L1"/>
      <c r="M1"/>
      <c r="N1"/>
      <c r="O1"/>
      <c r="P1" s="26"/>
      <c r="Q1" s="26"/>
      <c r="R1" s="26"/>
      <c r="S1" s="26"/>
      <c r="T1" s="26"/>
      <c r="U1" s="26"/>
      <c r="V1" s="26"/>
      <c r="W1" s="26"/>
      <c r="X1" s="26"/>
      <c r="Y1" s="26"/>
      <c r="Z1" s="26"/>
      <c r="AA1" s="26"/>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row>
    <row r="2" spans="1:246" ht="21.75" customHeight="1" x14ac:dyDescent="0.2">
      <c r="A2"/>
      <c r="B2" s="4" t="s">
        <v>48</v>
      </c>
      <c r="C2" s="18" t="s">
        <v>5</v>
      </c>
      <c r="D2" s="5">
        <v>2010</v>
      </c>
      <c r="E2" s="5">
        <v>2011</v>
      </c>
      <c r="F2" s="5">
        <v>2012</v>
      </c>
      <c r="G2" s="5">
        <v>2013</v>
      </c>
      <c r="H2" s="5">
        <v>2014</v>
      </c>
      <c r="I2" s="5">
        <v>2015</v>
      </c>
      <c r="J2" s="5">
        <v>2016</v>
      </c>
      <c r="K2" s="5">
        <v>2017</v>
      </c>
      <c r="L2" s="5">
        <v>2018</v>
      </c>
      <c r="M2" s="5">
        <v>2019</v>
      </c>
      <c r="N2" s="5">
        <v>2020</v>
      </c>
      <c r="O2" s="5">
        <v>2021</v>
      </c>
      <c r="P2" s="5">
        <v>2022</v>
      </c>
      <c r="Q2"/>
      <c r="R2"/>
      <c r="S2"/>
      <c r="T2"/>
      <c r="U2" s="26"/>
      <c r="V2" s="26"/>
      <c r="W2" s="26"/>
      <c r="X2" s="26"/>
      <c r="Y2" s="26"/>
      <c r="Z2" s="26"/>
      <c r="AA2" s="26"/>
      <c r="AB2" s="26"/>
      <c r="AC2" s="26"/>
      <c r="AD2" s="26"/>
      <c r="AE2" s="26"/>
      <c r="AF2" s="26"/>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3.25" customHeight="1" x14ac:dyDescent="0.2">
      <c r="B3" s="85" t="s">
        <v>66</v>
      </c>
      <c r="C3" s="86"/>
      <c r="D3" s="86"/>
      <c r="E3" s="86"/>
      <c r="F3" s="86"/>
      <c r="G3" s="86"/>
      <c r="H3" s="86"/>
      <c r="I3" s="86"/>
      <c r="J3" s="86"/>
      <c r="K3" s="86"/>
      <c r="L3" s="86"/>
      <c r="M3" s="86"/>
      <c r="N3" s="86"/>
      <c r="O3" s="86"/>
      <c r="P3" s="86"/>
      <c r="Q3" s="2"/>
      <c r="R3" s="2"/>
      <c r="S3" s="159"/>
      <c r="T3" s="2"/>
      <c r="AB3" s="13"/>
      <c r="AC3" s="13"/>
      <c r="AD3" s="13"/>
      <c r="AE3" s="13"/>
      <c r="AF3" s="13"/>
    </row>
    <row r="4" spans="1:246" ht="15" customHeight="1" x14ac:dyDescent="0.2">
      <c r="B4" s="124" t="s">
        <v>67</v>
      </c>
      <c r="C4" s="125" t="s">
        <v>90</v>
      </c>
      <c r="D4" s="87">
        <v>830900</v>
      </c>
      <c r="E4" s="87">
        <v>851051</v>
      </c>
      <c r="F4" s="87">
        <v>859012</v>
      </c>
      <c r="G4" s="87">
        <v>834470</v>
      </c>
      <c r="H4" s="87">
        <v>831530</v>
      </c>
      <c r="I4" s="87">
        <v>747596</v>
      </c>
      <c r="J4" s="87">
        <v>709826</v>
      </c>
      <c r="K4" s="87">
        <v>714188</v>
      </c>
      <c r="L4" s="87">
        <v>756268</v>
      </c>
      <c r="M4" s="87">
        <v>692526.530165</v>
      </c>
      <c r="N4" s="87">
        <v>707836</v>
      </c>
      <c r="O4" s="87">
        <v>663635</v>
      </c>
      <c r="P4" s="87">
        <v>651581</v>
      </c>
      <c r="Q4" s="2"/>
      <c r="R4" s="2"/>
      <c r="S4" s="159"/>
      <c r="T4" s="2"/>
      <c r="AB4" s="13"/>
      <c r="AC4" s="13"/>
      <c r="AD4" s="13"/>
      <c r="AE4" s="13"/>
      <c r="AF4" s="13"/>
    </row>
    <row r="5" spans="1:246" ht="15" customHeight="1" x14ac:dyDescent="0.2">
      <c r="B5" s="126" t="s">
        <v>68</v>
      </c>
      <c r="C5" s="103" t="s">
        <v>90</v>
      </c>
      <c r="D5" s="7">
        <v>216316.386</v>
      </c>
      <c r="E5" s="7">
        <v>218688.80900000001</v>
      </c>
      <c r="F5" s="7">
        <v>216396.98499999999</v>
      </c>
      <c r="G5" s="7">
        <v>161147.247</v>
      </c>
      <c r="H5" s="7">
        <v>148885.41500000001</v>
      </c>
      <c r="I5" s="7">
        <v>121382.30899999999</v>
      </c>
      <c r="J5" s="7">
        <v>106429.682</v>
      </c>
      <c r="K5" s="7">
        <v>70332.933000000005</v>
      </c>
      <c r="L5" s="7">
        <v>74488.100000000006</v>
      </c>
      <c r="M5" s="7">
        <v>73169.505000000005</v>
      </c>
      <c r="N5" s="7">
        <v>70484.229000000007</v>
      </c>
      <c r="O5" s="7">
        <v>67243.126000000004</v>
      </c>
      <c r="P5" s="7">
        <v>64065.512000000002</v>
      </c>
      <c r="Q5" s="2"/>
      <c r="R5" s="2"/>
      <c r="S5" s="159"/>
      <c r="T5" s="2"/>
      <c r="AB5" s="13"/>
      <c r="AC5" s="13"/>
      <c r="AD5" s="13"/>
      <c r="AE5" s="13"/>
      <c r="AF5" s="13"/>
    </row>
    <row r="6" spans="1:246" ht="15" customHeight="1" x14ac:dyDescent="0.2">
      <c r="B6" s="127" t="s">
        <v>69</v>
      </c>
      <c r="C6" s="128" t="s">
        <v>90</v>
      </c>
      <c r="D6" s="61">
        <v>248321.97700000001</v>
      </c>
      <c r="E6" s="61">
        <v>257573.74600000001</v>
      </c>
      <c r="F6" s="61">
        <v>280497.891</v>
      </c>
      <c r="G6" s="61">
        <v>229370.728</v>
      </c>
      <c r="H6" s="61">
        <v>230998.663</v>
      </c>
      <c r="I6" s="61">
        <v>216943.579</v>
      </c>
      <c r="J6" s="61">
        <v>140277.96299999999</v>
      </c>
      <c r="K6" s="61">
        <v>125222.12699999999</v>
      </c>
      <c r="L6" s="61">
        <v>108065.03</v>
      </c>
      <c r="M6" s="61">
        <v>113319.52499999999</v>
      </c>
      <c r="N6" s="61">
        <v>108828.114</v>
      </c>
      <c r="O6" s="61">
        <v>125211.428</v>
      </c>
      <c r="P6" s="61">
        <v>151349.38699999999</v>
      </c>
      <c r="Q6" s="2"/>
      <c r="R6" s="2"/>
      <c r="S6" s="159"/>
      <c r="T6" s="2"/>
      <c r="AB6" s="13"/>
      <c r="AC6" s="13"/>
      <c r="AD6" s="13"/>
      <c r="AE6" s="13"/>
      <c r="AF6" s="13"/>
    </row>
    <row r="7" spans="1:246" ht="19.350000000000001" customHeight="1" x14ac:dyDescent="0.2">
      <c r="B7" s="129" t="s">
        <v>70</v>
      </c>
      <c r="C7" s="130" t="s">
        <v>61</v>
      </c>
      <c r="D7" s="60">
        <f>(D6/D4)*100</f>
        <v>29.885904079913349</v>
      </c>
      <c r="E7" s="60">
        <f t="shared" ref="E7" si="0">(E6/E4)*100</f>
        <v>30.265371405473939</v>
      </c>
      <c r="F7" s="60">
        <f t="shared" ref="F7:G7" si="1">(F6/F4)*100</f>
        <v>32.653547447532752</v>
      </c>
      <c r="G7" s="60">
        <f t="shared" si="1"/>
        <v>27.486995098685398</v>
      </c>
      <c r="H7" s="60">
        <f t="shared" ref="H7:J7" si="2">(H6/H4)*100</f>
        <v>27.779955383449785</v>
      </c>
      <c r="I7" s="60">
        <f t="shared" si="2"/>
        <v>29.018825542137733</v>
      </c>
      <c r="J7" s="60">
        <f t="shared" si="2"/>
        <v>19.762302733345919</v>
      </c>
      <c r="K7" s="60">
        <f t="shared" ref="K7:L7" si="3">(K6/K4)*100</f>
        <v>17.533496362302362</v>
      </c>
      <c r="L7" s="60">
        <f t="shared" si="3"/>
        <v>14.28925063601792</v>
      </c>
      <c r="M7" s="60">
        <f t="shared" ref="M7:N7" si="4">(M6/M4)*100</f>
        <v>16.363203439007705</v>
      </c>
      <c r="N7" s="60">
        <f t="shared" si="4"/>
        <v>15.374763928367589</v>
      </c>
      <c r="O7" s="60">
        <f t="shared" ref="O7:P7" si="5">(O6/O4)*100</f>
        <v>18.867514220919631</v>
      </c>
      <c r="P7" s="60">
        <f t="shared" si="5"/>
        <v>23.22802337698613</v>
      </c>
      <c r="Q7" s="2"/>
      <c r="R7" s="2"/>
      <c r="S7" s="2"/>
      <c r="T7" s="2"/>
      <c r="AB7" s="13"/>
      <c r="AC7" s="13"/>
      <c r="AD7" s="13"/>
      <c r="AE7" s="13"/>
      <c r="AF7" s="13"/>
    </row>
    <row r="8" spans="1:246" ht="19.350000000000001" customHeight="1" x14ac:dyDescent="0.2">
      <c r="B8" s="131" t="s">
        <v>71</v>
      </c>
      <c r="C8" s="132" t="s">
        <v>90</v>
      </c>
      <c r="D8" s="40">
        <f>D4+D5-D6</f>
        <v>798894.40899999999</v>
      </c>
      <c r="E8" s="40">
        <f t="shared" ref="E8" si="6">E4+E5-E6</f>
        <v>812166.06299999985</v>
      </c>
      <c r="F8" s="40">
        <f t="shared" ref="F8:G8" si="7">F4+F5-F6</f>
        <v>794911.09399999981</v>
      </c>
      <c r="G8" s="40">
        <f t="shared" si="7"/>
        <v>766246.51899999997</v>
      </c>
      <c r="H8" s="40">
        <f t="shared" ref="H8:J8" si="8">H4+H5-H6</f>
        <v>749416.75200000009</v>
      </c>
      <c r="I8" s="40">
        <f t="shared" si="8"/>
        <v>652034.73</v>
      </c>
      <c r="J8" s="40">
        <f t="shared" si="8"/>
        <v>675977.71900000004</v>
      </c>
      <c r="K8" s="40">
        <f t="shared" ref="K8:L8" si="9">K4+K5-K6</f>
        <v>659298.80599999998</v>
      </c>
      <c r="L8" s="40">
        <f t="shared" si="9"/>
        <v>722691.07</v>
      </c>
      <c r="M8" s="40">
        <f t="shared" ref="M8:N8" si="10">M4+M5-M6</f>
        <v>652376.51016499999</v>
      </c>
      <c r="N8" s="40">
        <f t="shared" si="10"/>
        <v>669492.11499999999</v>
      </c>
      <c r="O8" s="40">
        <f t="shared" ref="O8:P8" si="11">O4+O5-O6</f>
        <v>605666.69800000009</v>
      </c>
      <c r="P8" s="40">
        <f t="shared" si="11"/>
        <v>564297.125</v>
      </c>
      <c r="Q8" s="2"/>
      <c r="R8" s="2"/>
      <c r="S8" s="2"/>
      <c r="T8" s="2"/>
      <c r="AB8" s="13"/>
      <c r="AC8" s="13"/>
      <c r="AD8" s="13"/>
      <c r="AE8" s="13"/>
      <c r="AF8" s="13"/>
    </row>
    <row r="9" spans="1:246" ht="19.350000000000001" customHeight="1" x14ac:dyDescent="0.2">
      <c r="B9" s="133" t="s">
        <v>60</v>
      </c>
      <c r="C9" s="134" t="s">
        <v>61</v>
      </c>
      <c r="D9" s="39">
        <f>(D4/D8)*100</f>
        <v>104.00623544731803</v>
      </c>
      <c r="E9" s="39">
        <f t="shared" ref="E9" si="12">(E4/E8)*100</f>
        <v>104.78780618539587</v>
      </c>
      <c r="F9" s="39">
        <f t="shared" ref="F9:G9" si="13">(F4/F8)*100</f>
        <v>108.06390884261583</v>
      </c>
      <c r="G9" s="39">
        <f t="shared" si="13"/>
        <v>108.90359424915053</v>
      </c>
      <c r="H9" s="39">
        <f t="shared" ref="H9:J9" si="14">(H4/H8)*100</f>
        <v>110.95695389526065</v>
      </c>
      <c r="I9" s="39">
        <f t="shared" si="14"/>
        <v>114.65585583148309</v>
      </c>
      <c r="J9" s="39">
        <f t="shared" si="14"/>
        <v>105.00730720090495</v>
      </c>
      <c r="K9" s="39">
        <f t="shared" ref="K9:L9" si="15">(K4/K8)*100</f>
        <v>108.32538956547117</v>
      </c>
      <c r="L9" s="39">
        <f t="shared" si="15"/>
        <v>104.64609725978764</v>
      </c>
      <c r="M9" s="39">
        <f t="shared" ref="M9:N9" si="16">(M4/M8)*100</f>
        <v>106.15442453466714</v>
      </c>
      <c r="N9" s="39">
        <f t="shared" si="16"/>
        <v>105.72730942469725</v>
      </c>
      <c r="O9" s="39">
        <f t="shared" ref="O9:P9" si="17">(O4/O8)*100</f>
        <v>109.57099047899112</v>
      </c>
      <c r="P9" s="39">
        <f t="shared" si="17"/>
        <v>115.46771570030594</v>
      </c>
      <c r="Q9" s="2"/>
      <c r="R9" s="2"/>
      <c r="S9" s="2"/>
      <c r="T9" s="2"/>
      <c r="AB9" s="13"/>
      <c r="AC9" s="13"/>
      <c r="AD9" s="13"/>
      <c r="AE9" s="13"/>
      <c r="AF9" s="13"/>
    </row>
    <row r="10" spans="1:246" ht="19.350000000000001" customHeight="1" x14ac:dyDescent="0.2">
      <c r="B10" s="135" t="s">
        <v>83</v>
      </c>
      <c r="C10" s="136" t="s">
        <v>61</v>
      </c>
      <c r="D10" s="41">
        <f>(D4-D6)/D8*100</f>
        <v>72.923031684403753</v>
      </c>
      <c r="E10" s="41">
        <f t="shared" ref="E10" si="18">(E4-E6)/E8*100</f>
        <v>73.073387455737617</v>
      </c>
      <c r="F10" s="41">
        <f t="shared" ref="F10:G10" si="19">(F4-F6)/F8*100</f>
        <v>72.777209095033726</v>
      </c>
      <c r="G10" s="41">
        <f t="shared" si="19"/>
        <v>78.96926863559429</v>
      </c>
      <c r="H10" s="41">
        <f t="shared" ref="H10:J10" si="20">(H4-H6)/H8*100</f>
        <v>80.133161608322297</v>
      </c>
      <c r="I10" s="41">
        <f t="shared" si="20"/>
        <v>81.384073053900053</v>
      </c>
      <c r="J10" s="41">
        <f t="shared" si="20"/>
        <v>84.255445259727551</v>
      </c>
      <c r="K10" s="41">
        <f t="shared" ref="K10:L10" si="21">(K4-K6)/K8*100</f>
        <v>89.332161326559429</v>
      </c>
      <c r="L10" s="41">
        <f t="shared" si="21"/>
        <v>89.692954141525504</v>
      </c>
      <c r="M10" s="41">
        <f t="shared" ref="M10:N10" si="22">(M4-M6)/M8*100</f>
        <v>88.784160088551644</v>
      </c>
      <c r="N10" s="41">
        <f t="shared" si="22"/>
        <v>89.471985192835319</v>
      </c>
      <c r="O10" s="41">
        <f t="shared" ref="O10:P10" si="23">(O4-O6)/O8*100</f>
        <v>88.897668268364981</v>
      </c>
      <c r="P10" s="41">
        <f t="shared" si="23"/>
        <v>88.646847704566994</v>
      </c>
      <c r="Q10" s="2"/>
      <c r="R10" s="2"/>
      <c r="S10" s="2"/>
      <c r="T10" s="2"/>
      <c r="AB10" s="13"/>
      <c r="AC10" s="13"/>
      <c r="AD10" s="13"/>
      <c r="AE10" s="13"/>
      <c r="AF10" s="13"/>
    </row>
    <row r="11" spans="1:246" ht="9.9499999999999993" customHeight="1" x14ac:dyDescent="0.2">
      <c r="B11" s="42"/>
      <c r="C11" s="43"/>
      <c r="D11" s="27"/>
      <c r="E11" s="27"/>
      <c r="F11" s="27"/>
      <c r="G11" s="27"/>
      <c r="H11" s="27"/>
      <c r="I11" s="27"/>
      <c r="J11" s="27"/>
      <c r="K11" s="27"/>
      <c r="L11" s="27"/>
      <c r="M11" s="27"/>
      <c r="N11" s="27"/>
      <c r="O11" s="27"/>
      <c r="P11" s="27"/>
      <c r="Q11" s="2"/>
      <c r="R11" s="2"/>
      <c r="S11" s="159"/>
      <c r="T11" s="2"/>
      <c r="AB11" s="13"/>
      <c r="AC11" s="13"/>
      <c r="AD11" s="13"/>
      <c r="AE11" s="13"/>
      <c r="AF11" s="13"/>
    </row>
    <row r="12" spans="1:246" ht="24" customHeight="1" x14ac:dyDescent="0.2">
      <c r="B12" s="85" t="s">
        <v>72</v>
      </c>
      <c r="C12" s="86"/>
      <c r="D12" s="86"/>
      <c r="E12" s="86"/>
      <c r="F12" s="86"/>
      <c r="G12" s="86"/>
      <c r="H12" s="86"/>
      <c r="I12" s="86"/>
      <c r="J12" s="86"/>
      <c r="K12" s="86"/>
      <c r="L12" s="86"/>
      <c r="M12" s="86"/>
      <c r="N12" s="86"/>
      <c r="O12" s="86"/>
      <c r="P12" s="86"/>
      <c r="Q12" s="2"/>
      <c r="R12" s="2"/>
      <c r="S12" s="159"/>
      <c r="T12" s="2"/>
      <c r="AB12" s="13"/>
      <c r="AC12" s="13"/>
      <c r="AD12" s="13"/>
      <c r="AE12" s="13"/>
      <c r="AF12" s="13"/>
    </row>
    <row r="13" spans="1:246" ht="15" customHeight="1" x14ac:dyDescent="0.2">
      <c r="B13" s="124" t="s">
        <v>67</v>
      </c>
      <c r="C13" s="125" t="s">
        <v>90</v>
      </c>
      <c r="D13" s="87">
        <v>43776</v>
      </c>
      <c r="E13" s="87">
        <v>99489</v>
      </c>
      <c r="F13" s="87">
        <v>95982</v>
      </c>
      <c r="G13" s="87">
        <v>112433</v>
      </c>
      <c r="H13" s="87">
        <v>138530</v>
      </c>
      <c r="I13" s="87">
        <v>128445</v>
      </c>
      <c r="J13" s="87">
        <v>127651</v>
      </c>
      <c r="K13" s="87">
        <v>141072</v>
      </c>
      <c r="L13" s="87">
        <v>104377</v>
      </c>
      <c r="M13" s="87">
        <v>104603.37647599999</v>
      </c>
      <c r="N13" s="87">
        <v>108038</v>
      </c>
      <c r="O13" s="87">
        <v>113162</v>
      </c>
      <c r="P13" s="87">
        <v>115416</v>
      </c>
      <c r="Q13" s="2"/>
      <c r="R13" s="2"/>
      <c r="S13" s="159"/>
      <c r="T13" s="2"/>
      <c r="AB13" s="13"/>
      <c r="AC13" s="13"/>
      <c r="AD13" s="13"/>
      <c r="AE13" s="13"/>
      <c r="AF13" s="13"/>
    </row>
    <row r="14" spans="1:246" ht="15" customHeight="1" x14ac:dyDescent="0.2">
      <c r="B14" s="126" t="s">
        <v>68</v>
      </c>
      <c r="C14" s="103" t="s">
        <v>90</v>
      </c>
      <c r="D14" s="7">
        <v>6735.1490000000003</v>
      </c>
      <c r="E14" s="7">
        <v>6427.3159999999998</v>
      </c>
      <c r="F14" s="7">
        <v>6458.46</v>
      </c>
      <c r="G14" s="7">
        <v>8882.5969999999998</v>
      </c>
      <c r="H14" s="7">
        <v>9423.48</v>
      </c>
      <c r="I14" s="7">
        <v>11319.243</v>
      </c>
      <c r="J14" s="7">
        <v>10358.692999999999</v>
      </c>
      <c r="K14" s="7">
        <v>10777.200999999999</v>
      </c>
      <c r="L14" s="7">
        <v>10260.007</v>
      </c>
      <c r="M14" s="7">
        <v>10875.169</v>
      </c>
      <c r="N14" s="7">
        <v>11638.942999999999</v>
      </c>
      <c r="O14" s="7">
        <v>11562.812</v>
      </c>
      <c r="P14" s="7">
        <v>13139.099</v>
      </c>
      <c r="Q14" s="2"/>
      <c r="R14" s="2"/>
      <c r="S14" s="159"/>
      <c r="T14" s="2"/>
      <c r="AB14" s="13"/>
      <c r="AC14" s="13"/>
      <c r="AD14" s="13"/>
      <c r="AE14" s="13"/>
      <c r="AF14" s="13"/>
    </row>
    <row r="15" spans="1:246" ht="15" customHeight="1" x14ac:dyDescent="0.2">
      <c r="B15" s="127" t="s">
        <v>69</v>
      </c>
      <c r="C15" s="128" t="s">
        <v>90</v>
      </c>
      <c r="D15" s="61">
        <v>17063.633000000002</v>
      </c>
      <c r="E15" s="61">
        <v>20549.996999999999</v>
      </c>
      <c r="F15" s="61">
        <v>17012.864000000001</v>
      </c>
      <c r="G15" s="61">
        <v>17560.829000000002</v>
      </c>
      <c r="H15" s="61">
        <v>19744.338</v>
      </c>
      <c r="I15" s="61">
        <v>19652.118999999999</v>
      </c>
      <c r="J15" s="61">
        <v>18668.095000000001</v>
      </c>
      <c r="K15" s="61">
        <v>32032.348999999998</v>
      </c>
      <c r="L15" s="61">
        <v>29786.537</v>
      </c>
      <c r="M15" s="61">
        <v>35008.074000000001</v>
      </c>
      <c r="N15" s="61">
        <v>28767.99</v>
      </c>
      <c r="O15" s="61">
        <v>24075.263999999999</v>
      </c>
      <c r="P15" s="61">
        <v>20404.516</v>
      </c>
      <c r="Q15" s="2"/>
      <c r="R15" s="2"/>
      <c r="S15" s="2"/>
      <c r="T15" s="2"/>
      <c r="AB15" s="13"/>
      <c r="AC15" s="13"/>
      <c r="AD15" s="13"/>
      <c r="AE15" s="13"/>
      <c r="AF15" s="13"/>
    </row>
    <row r="16" spans="1:246" ht="19.350000000000001" customHeight="1" x14ac:dyDescent="0.2">
      <c r="B16" s="129" t="s">
        <v>70</v>
      </c>
      <c r="C16" s="130" t="s">
        <v>61</v>
      </c>
      <c r="D16" s="60">
        <f>(D15/D13)*100</f>
        <v>38.979424798976616</v>
      </c>
      <c r="E16" s="60">
        <f t="shared" ref="E16" si="24">(E15/E13)*100</f>
        <v>20.655546844374754</v>
      </c>
      <c r="F16" s="60">
        <f t="shared" ref="F16:G16" si="25">(F15/F13)*100</f>
        <v>17.725056781479861</v>
      </c>
      <c r="G16" s="60">
        <f t="shared" si="25"/>
        <v>15.618927716951431</v>
      </c>
      <c r="H16" s="60">
        <f t="shared" ref="H16:J16" si="26">(H15/H13)*100</f>
        <v>14.252752472388652</v>
      </c>
      <c r="I16" s="60">
        <f t="shared" si="26"/>
        <v>15.300026470473743</v>
      </c>
      <c r="J16" s="60">
        <f t="shared" si="26"/>
        <v>14.624323350385035</v>
      </c>
      <c r="K16" s="60">
        <f t="shared" ref="K16:L16" si="27">(K15/K13)*100</f>
        <v>22.706383265282977</v>
      </c>
      <c r="L16" s="60">
        <f t="shared" si="27"/>
        <v>28.537452695517214</v>
      </c>
      <c r="M16" s="60">
        <f t="shared" ref="M16:N16" si="28">(M15/M13)*100</f>
        <v>33.467441663350314</v>
      </c>
      <c r="N16" s="60">
        <f t="shared" si="28"/>
        <v>26.627658786723192</v>
      </c>
      <c r="O16" s="60">
        <f t="shared" ref="O16:P16" si="29">(O15/O13)*100</f>
        <v>21.275042858910233</v>
      </c>
      <c r="P16" s="60">
        <f t="shared" si="29"/>
        <v>17.679105150065848</v>
      </c>
      <c r="Q16" s="2"/>
      <c r="R16" s="2"/>
      <c r="S16" s="2"/>
      <c r="T16" s="2"/>
      <c r="AB16" s="13"/>
      <c r="AC16" s="13"/>
      <c r="AD16" s="13"/>
      <c r="AE16" s="13"/>
      <c r="AF16" s="13"/>
    </row>
    <row r="17" spans="2:33" ht="19.350000000000001" customHeight="1" x14ac:dyDescent="0.2">
      <c r="B17" s="131" t="s">
        <v>71</v>
      </c>
      <c r="C17" s="132" t="s">
        <v>90</v>
      </c>
      <c r="D17" s="40">
        <f>D13+D14-D15</f>
        <v>33447.515999999996</v>
      </c>
      <c r="E17" s="40">
        <f t="shared" ref="E17" si="30">E13+E14-E15</f>
        <v>85366.319000000003</v>
      </c>
      <c r="F17" s="40">
        <f t="shared" ref="F17:G17" si="31">F13+F14-F15</f>
        <v>85427.596000000005</v>
      </c>
      <c r="G17" s="40">
        <f t="shared" si="31"/>
        <v>103754.768</v>
      </c>
      <c r="H17" s="40">
        <f t="shared" ref="H17:J17" si="32">H13+H14-H15</f>
        <v>128209.14200000001</v>
      </c>
      <c r="I17" s="40">
        <f t="shared" si="32"/>
        <v>120112.12399999998</v>
      </c>
      <c r="J17" s="40">
        <f t="shared" si="32"/>
        <v>119341.598</v>
      </c>
      <c r="K17" s="40">
        <f t="shared" ref="K17:L17" si="33">K13+K14-K15</f>
        <v>119816.852</v>
      </c>
      <c r="L17" s="40">
        <f t="shared" si="33"/>
        <v>84850.47</v>
      </c>
      <c r="M17" s="40">
        <f t="shared" ref="M17:N17" si="34">M13+M14-M15</f>
        <v>80470.471475999977</v>
      </c>
      <c r="N17" s="40">
        <f t="shared" si="34"/>
        <v>90908.952999999994</v>
      </c>
      <c r="O17" s="40">
        <f t="shared" ref="O17:P17" si="35">O13+O14-O15</f>
        <v>100649.54800000001</v>
      </c>
      <c r="P17" s="40">
        <f t="shared" si="35"/>
        <v>108150.583</v>
      </c>
      <c r="Q17" s="2"/>
      <c r="R17" s="2"/>
      <c r="S17" s="2"/>
      <c r="T17" s="2"/>
      <c r="AB17" s="13"/>
      <c r="AC17" s="13"/>
      <c r="AD17" s="13"/>
      <c r="AE17" s="13"/>
      <c r="AF17" s="13"/>
    </row>
    <row r="18" spans="2:33" ht="19.350000000000001" customHeight="1" x14ac:dyDescent="0.2">
      <c r="B18" s="133" t="s">
        <v>60</v>
      </c>
      <c r="C18" s="134" t="s">
        <v>61</v>
      </c>
      <c r="D18" s="39">
        <f>(D13/D17)*100</f>
        <v>130.8796742933018</v>
      </c>
      <c r="E18" s="39">
        <f t="shared" ref="E18" si="36">(E13/E17)*100</f>
        <v>116.54362184692538</v>
      </c>
      <c r="F18" s="39">
        <f t="shared" ref="F18:G18" si="37">(F13/F17)*100</f>
        <v>112.35479457949396</v>
      </c>
      <c r="G18" s="39">
        <f t="shared" si="37"/>
        <v>108.36417657451656</v>
      </c>
      <c r="H18" s="39">
        <f t="shared" ref="H18:J18" si="38">(H13/H17)*100</f>
        <v>108.05001721328109</v>
      </c>
      <c r="I18" s="39">
        <f t="shared" si="38"/>
        <v>106.93758108881666</v>
      </c>
      <c r="J18" s="39">
        <f t="shared" si="38"/>
        <v>106.96270381765795</v>
      </c>
      <c r="K18" s="39">
        <f t="shared" ref="K18:L18" si="39">(K13/K17)*100</f>
        <v>117.739698252129</v>
      </c>
      <c r="L18" s="39">
        <f t="shared" si="39"/>
        <v>123.01287193812833</v>
      </c>
      <c r="M18" s="39">
        <f t="shared" ref="M18:N18" si="40">(M13/M17)*100</f>
        <v>129.98976463956419</v>
      </c>
      <c r="N18" s="39">
        <f t="shared" si="40"/>
        <v>118.8419802832841</v>
      </c>
      <c r="O18" s="39">
        <f t="shared" ref="O18:P18" si="41">(O13/O17)*100</f>
        <v>112.43170212746507</v>
      </c>
      <c r="P18" s="39">
        <f t="shared" si="41"/>
        <v>106.71787132206214</v>
      </c>
      <c r="Q18" s="2"/>
      <c r="R18" s="2"/>
      <c r="S18" s="2"/>
      <c r="T18" s="2"/>
      <c r="AB18" s="13"/>
      <c r="AC18" s="13"/>
      <c r="AD18" s="13"/>
      <c r="AE18" s="13"/>
      <c r="AF18" s="13"/>
    </row>
    <row r="19" spans="2:33" ht="19.350000000000001" customHeight="1" x14ac:dyDescent="0.2">
      <c r="B19" s="135" t="s">
        <v>83</v>
      </c>
      <c r="C19" s="136" t="s">
        <v>61</v>
      </c>
      <c r="D19" s="41">
        <f>(D13-D15)/D17*100</f>
        <v>79.863530074998707</v>
      </c>
      <c r="E19" s="41">
        <f t="shared" ref="E19" si="42">(E13-E15)/E17*100</f>
        <v>92.470899442202708</v>
      </c>
      <c r="F19" s="41">
        <f t="shared" ref="F19:G19" si="43">(F13-F15)/F17*100</f>
        <v>92.439843443563603</v>
      </c>
      <c r="G19" s="41">
        <f t="shared" si="43"/>
        <v>91.438854164273209</v>
      </c>
      <c r="H19" s="41">
        <f t="shared" ref="H19:J19" si="44">(H13-H15)/H17*100</f>
        <v>92.6499157134988</v>
      </c>
      <c r="I19" s="41">
        <f t="shared" si="44"/>
        <v>90.576102875343381</v>
      </c>
      <c r="J19" s="41">
        <f t="shared" si="44"/>
        <v>91.320132147049009</v>
      </c>
      <c r="K19" s="41">
        <f t="shared" ref="K19:L19" si="45">(K13-K15)/K17*100</f>
        <v>91.005271111612913</v>
      </c>
      <c r="L19" s="41">
        <f t="shared" si="45"/>
        <v>87.908131799387803</v>
      </c>
      <c r="M19" s="41">
        <f t="shared" ref="M19:N19" si="46">(M13-M15)/M17*100</f>
        <v>86.485515990491649</v>
      </c>
      <c r="N19" s="41">
        <f t="shared" si="46"/>
        <v>87.197143278066363</v>
      </c>
      <c r="O19" s="41">
        <f t="shared" ref="O19:P19" si="47">(O13-O15)/O17*100</f>
        <v>88.511809312844605</v>
      </c>
      <c r="P19" s="41">
        <f t="shared" si="47"/>
        <v>87.851106637122797</v>
      </c>
      <c r="Q19" s="2"/>
      <c r="R19" s="2"/>
      <c r="S19" s="159"/>
      <c r="T19" s="2"/>
      <c r="AB19" s="13"/>
      <c r="AC19" s="13"/>
      <c r="AD19" s="13"/>
      <c r="AE19" s="13"/>
      <c r="AF19" s="13"/>
    </row>
    <row r="20" spans="2:33" ht="9.9499999999999993" customHeight="1" x14ac:dyDescent="0.2">
      <c r="B20" s="42"/>
      <c r="C20" s="43"/>
      <c r="D20" s="27"/>
      <c r="E20" s="27"/>
      <c r="F20" s="27"/>
      <c r="G20" s="27"/>
      <c r="H20" s="27"/>
      <c r="I20" s="27"/>
      <c r="J20" s="27"/>
      <c r="K20" s="27"/>
      <c r="L20" s="27"/>
      <c r="M20" s="27"/>
      <c r="N20" s="27"/>
      <c r="O20" s="27"/>
      <c r="P20" s="27"/>
      <c r="Q20" s="2"/>
      <c r="R20" s="2"/>
      <c r="S20" s="159"/>
      <c r="T20" s="2"/>
      <c r="AB20" s="13"/>
      <c r="AC20" s="13"/>
      <c r="AD20" s="13"/>
      <c r="AE20" s="13"/>
      <c r="AF20" s="13"/>
    </row>
    <row r="21" spans="2:33" ht="24" customHeight="1" x14ac:dyDescent="0.2">
      <c r="B21" s="85" t="s">
        <v>84</v>
      </c>
      <c r="C21" s="86"/>
      <c r="D21" s="86"/>
      <c r="E21" s="86"/>
      <c r="F21" s="86"/>
      <c r="G21" s="86"/>
      <c r="H21" s="86"/>
      <c r="I21" s="86"/>
      <c r="J21" s="86"/>
      <c r="K21" s="86"/>
      <c r="L21" s="86"/>
      <c r="M21" s="86"/>
      <c r="N21" s="86"/>
      <c r="O21" s="86"/>
      <c r="P21" s="86"/>
      <c r="Q21" s="2"/>
      <c r="R21" s="2"/>
      <c r="S21" s="159"/>
      <c r="T21" s="2"/>
      <c r="AB21" s="13"/>
      <c r="AC21" s="13"/>
      <c r="AD21" s="13"/>
      <c r="AE21" s="13"/>
      <c r="AF21" s="13"/>
    </row>
    <row r="22" spans="2:33" ht="15" customHeight="1" x14ac:dyDescent="0.2">
      <c r="B22" s="124" t="s">
        <v>67</v>
      </c>
      <c r="C22" s="125" t="s">
        <v>90</v>
      </c>
      <c r="D22" s="87">
        <v>115567</v>
      </c>
      <c r="E22" s="87">
        <v>114207</v>
      </c>
      <c r="F22" s="87">
        <v>112137</v>
      </c>
      <c r="G22" s="87">
        <v>122752</v>
      </c>
      <c r="H22" s="87">
        <v>114791</v>
      </c>
      <c r="I22" s="87">
        <v>108221</v>
      </c>
      <c r="J22" s="87">
        <v>111355</v>
      </c>
      <c r="K22" s="87">
        <v>106361</v>
      </c>
      <c r="L22" s="87">
        <v>117780</v>
      </c>
      <c r="M22" s="87">
        <v>115460.064</v>
      </c>
      <c r="N22" s="87">
        <v>116787</v>
      </c>
      <c r="O22" s="87">
        <v>116975</v>
      </c>
      <c r="P22" s="87">
        <v>124323</v>
      </c>
      <c r="Q22" s="2"/>
      <c r="R22" s="2"/>
      <c r="S22" s="159"/>
      <c r="T22" s="2"/>
      <c r="AB22" s="13"/>
      <c r="AC22" s="13"/>
      <c r="AD22" s="13"/>
      <c r="AE22" s="13"/>
      <c r="AF22" s="13"/>
    </row>
    <row r="23" spans="2:33" ht="15" customHeight="1" x14ac:dyDescent="0.2">
      <c r="B23" s="126" t="s">
        <v>68</v>
      </c>
      <c r="C23" s="103" t="s">
        <v>90</v>
      </c>
      <c r="D23" s="7">
        <v>139258.40700000001</v>
      </c>
      <c r="E23" s="7">
        <v>152396.88099999999</v>
      </c>
      <c r="F23" s="7">
        <v>148462.61199999999</v>
      </c>
      <c r="G23" s="7">
        <v>137043.989</v>
      </c>
      <c r="H23" s="7">
        <v>131291.826</v>
      </c>
      <c r="I23" s="7">
        <v>135701.932</v>
      </c>
      <c r="J23" s="7">
        <v>126543.288</v>
      </c>
      <c r="K23" s="7">
        <v>125978.667</v>
      </c>
      <c r="L23" s="7">
        <v>131129.682</v>
      </c>
      <c r="M23" s="7">
        <v>136426.83600000001</v>
      </c>
      <c r="N23" s="7">
        <v>134793.86300000001</v>
      </c>
      <c r="O23" s="7">
        <v>133413.019</v>
      </c>
      <c r="P23" s="7">
        <v>135033.14000000001</v>
      </c>
      <c r="Q23" s="2"/>
      <c r="R23" s="2"/>
      <c r="S23" s="2"/>
      <c r="T23" s="2"/>
      <c r="AB23" s="13"/>
      <c r="AC23" s="13"/>
      <c r="AD23" s="13"/>
      <c r="AE23" s="13"/>
      <c r="AF23" s="13"/>
    </row>
    <row r="24" spans="2:33" ht="15" customHeight="1" x14ac:dyDescent="0.2">
      <c r="B24" s="127" t="s">
        <v>69</v>
      </c>
      <c r="C24" s="128" t="s">
        <v>90</v>
      </c>
      <c r="D24" s="61">
        <v>17695.472000000002</v>
      </c>
      <c r="E24" s="61">
        <v>12246.252</v>
      </c>
      <c r="F24" s="61">
        <v>20131.377</v>
      </c>
      <c r="G24" s="61">
        <v>18268.616000000002</v>
      </c>
      <c r="H24" s="61">
        <v>16554.894</v>
      </c>
      <c r="I24" s="61">
        <v>13842.605</v>
      </c>
      <c r="J24" s="61">
        <v>11183.162</v>
      </c>
      <c r="K24" s="61">
        <v>18593.919999999998</v>
      </c>
      <c r="L24" s="61">
        <v>32758.562000000002</v>
      </c>
      <c r="M24" s="61">
        <v>31963.356</v>
      </c>
      <c r="N24" s="61">
        <v>32794.86</v>
      </c>
      <c r="O24" s="61">
        <v>36070.523999999998</v>
      </c>
      <c r="P24" s="61">
        <v>37204.375999999997</v>
      </c>
      <c r="Q24" s="2"/>
      <c r="R24" s="2"/>
      <c r="S24" s="2"/>
      <c r="T24" s="2"/>
      <c r="AB24" s="13"/>
      <c r="AC24" s="13"/>
      <c r="AD24" s="13"/>
      <c r="AE24" s="13"/>
      <c r="AF24" s="13"/>
    </row>
    <row r="25" spans="2:33" ht="19.350000000000001" customHeight="1" x14ac:dyDescent="0.2">
      <c r="B25" s="129" t="s">
        <v>70</v>
      </c>
      <c r="C25" s="130" t="s">
        <v>61</v>
      </c>
      <c r="D25" s="60">
        <f>(D24/D22)*100</f>
        <v>15.311872766447172</v>
      </c>
      <c r="E25" s="60">
        <f t="shared" ref="E25" si="48">(E24/E22)*100</f>
        <v>10.722855866978382</v>
      </c>
      <c r="F25" s="60">
        <f t="shared" ref="F25:G25" si="49">(F24/F22)*100</f>
        <v>17.952484015088686</v>
      </c>
      <c r="G25" s="60">
        <f t="shared" si="49"/>
        <v>14.88254040667362</v>
      </c>
      <c r="H25" s="60">
        <f t="shared" ref="H25:J25" si="50">(H24/H22)*100</f>
        <v>14.421769999390197</v>
      </c>
      <c r="I25" s="60">
        <f t="shared" si="50"/>
        <v>12.791052568355493</v>
      </c>
      <c r="J25" s="60">
        <f t="shared" si="50"/>
        <v>10.042801849939384</v>
      </c>
      <c r="K25" s="60">
        <f t="shared" ref="K25:L25" si="51">(K24/K22)*100</f>
        <v>17.481896559829259</v>
      </c>
      <c r="L25" s="60">
        <f t="shared" si="51"/>
        <v>27.813348616063848</v>
      </c>
      <c r="M25" s="60">
        <f t="shared" ref="M25:N25" si="52">(M24/M22)*100</f>
        <v>27.683473309004921</v>
      </c>
      <c r="N25" s="60">
        <f t="shared" si="52"/>
        <v>28.08091654036836</v>
      </c>
      <c r="O25" s="60">
        <f t="shared" ref="O25:P25" si="53">(O24/O22)*100</f>
        <v>30.836096601837998</v>
      </c>
      <c r="P25" s="60">
        <f t="shared" si="53"/>
        <v>29.925577728980151</v>
      </c>
      <c r="Q25" s="2"/>
      <c r="R25" s="2"/>
      <c r="S25" s="2"/>
      <c r="T25" s="2"/>
      <c r="AB25" s="13"/>
      <c r="AC25" s="13"/>
      <c r="AD25" s="13"/>
      <c r="AE25" s="13"/>
      <c r="AF25" s="13"/>
    </row>
    <row r="26" spans="2:33" ht="19.350000000000001" customHeight="1" x14ac:dyDescent="0.2">
      <c r="B26" s="131" t="s">
        <v>71</v>
      </c>
      <c r="C26" s="132" t="s">
        <v>90</v>
      </c>
      <c r="D26" s="40">
        <f>D22+D23-D24</f>
        <v>237129.935</v>
      </c>
      <c r="E26" s="40">
        <f t="shared" ref="E26" si="54">E22+E23-E24</f>
        <v>254357.62899999999</v>
      </c>
      <c r="F26" s="40">
        <f t="shared" ref="F26:G26" si="55">F22+F23-F24</f>
        <v>240468.23499999999</v>
      </c>
      <c r="G26" s="40">
        <f t="shared" si="55"/>
        <v>241527.37299999999</v>
      </c>
      <c r="H26" s="40">
        <f t="shared" ref="H26:J26" si="56">H22+H23-H24</f>
        <v>229527.932</v>
      </c>
      <c r="I26" s="40">
        <f t="shared" si="56"/>
        <v>230080.32699999999</v>
      </c>
      <c r="J26" s="40">
        <f t="shared" si="56"/>
        <v>226715.12599999999</v>
      </c>
      <c r="K26" s="40">
        <f t="shared" ref="K26:L26" si="57">K22+K23-K24</f>
        <v>213745.74700000003</v>
      </c>
      <c r="L26" s="40">
        <f t="shared" si="57"/>
        <v>216151.12</v>
      </c>
      <c r="M26" s="40">
        <f t="shared" ref="M26:N26" si="58">M22+M23-M24</f>
        <v>219923.54400000002</v>
      </c>
      <c r="N26" s="40">
        <f t="shared" si="58"/>
        <v>218786.00300000003</v>
      </c>
      <c r="O26" s="40">
        <f t="shared" ref="O26:P26" si="59">O22+O23-O24</f>
        <v>214317.495</v>
      </c>
      <c r="P26" s="40">
        <f t="shared" si="59"/>
        <v>222151.76400000002</v>
      </c>
      <c r="Q26" s="2"/>
      <c r="R26" s="2"/>
      <c r="S26" s="2"/>
      <c r="T26" s="2"/>
      <c r="AB26" s="13"/>
      <c r="AC26" s="13"/>
      <c r="AD26" s="13"/>
      <c r="AE26" s="13"/>
      <c r="AF26" s="13"/>
    </row>
    <row r="27" spans="2:33" ht="19.350000000000001" customHeight="1" x14ac:dyDescent="0.2">
      <c r="B27" s="133" t="s">
        <v>60</v>
      </c>
      <c r="C27" s="134" t="s">
        <v>61</v>
      </c>
      <c r="D27" s="39">
        <f>(D22/D26)*100</f>
        <v>48.7357279459466</v>
      </c>
      <c r="E27" s="39">
        <f t="shared" ref="E27" si="60">(E22/E26)*100</f>
        <v>44.900166922062326</v>
      </c>
      <c r="F27" s="39">
        <f t="shared" ref="F27:G27" si="61">(F22/F26)*100</f>
        <v>46.632770436394651</v>
      </c>
      <c r="G27" s="39">
        <f t="shared" si="61"/>
        <v>50.823224910412122</v>
      </c>
      <c r="H27" s="39">
        <f t="shared" ref="H27:J27" si="62">(H22/H26)*100</f>
        <v>50.011778087209017</v>
      </c>
      <c r="I27" s="39">
        <f t="shared" si="62"/>
        <v>47.036181411546764</v>
      </c>
      <c r="J27" s="39">
        <f t="shared" si="62"/>
        <v>49.116705164171535</v>
      </c>
      <c r="K27" s="39">
        <f t="shared" ref="K27:L27" si="63">(K22/K26)*100</f>
        <v>49.76052225263691</v>
      </c>
      <c r="L27" s="39">
        <f t="shared" si="63"/>
        <v>54.489655200491214</v>
      </c>
      <c r="M27" s="39">
        <f t="shared" ref="M27:N27" si="64">(M22/M26)*100</f>
        <v>52.500092486687088</v>
      </c>
      <c r="N27" s="39">
        <f t="shared" si="64"/>
        <v>53.379557375066625</v>
      </c>
      <c r="O27" s="39">
        <f t="shared" ref="O27:P27" si="65">(O22/O26)*100</f>
        <v>54.580238538155747</v>
      </c>
      <c r="P27" s="39">
        <f t="shared" si="65"/>
        <v>55.963093770437034</v>
      </c>
      <c r="Q27" s="2"/>
      <c r="R27" s="2"/>
      <c r="S27" s="159"/>
      <c r="T27" s="2"/>
      <c r="AB27" s="13"/>
      <c r="AC27" s="13"/>
      <c r="AD27" s="13"/>
      <c r="AE27" s="13"/>
      <c r="AF27" s="13"/>
      <c r="AG27" s="13"/>
    </row>
    <row r="28" spans="2:33" ht="19.350000000000001" customHeight="1" x14ac:dyDescent="0.2">
      <c r="B28" s="135" t="s">
        <v>83</v>
      </c>
      <c r="C28" s="136" t="s">
        <v>61</v>
      </c>
      <c r="D28" s="41">
        <f>(D22-D24)/D26*100</f>
        <v>41.273375291061413</v>
      </c>
      <c r="E28" s="41">
        <f t="shared" ref="E28" si="66">(E22-E24)/E26*100</f>
        <v>40.085586738976872</v>
      </c>
      <c r="F28" s="41">
        <f t="shared" ref="F28:G28" si="67">(F22-F24)/F26*100</f>
        <v>38.261029778007895</v>
      </c>
      <c r="G28" s="41">
        <f t="shared" si="67"/>
        <v>43.25943792714542</v>
      </c>
      <c r="H28" s="41">
        <f t="shared" ref="H28:J28" si="68">(H22-H24)/H26*100</f>
        <v>42.799194478866305</v>
      </c>
      <c r="I28" s="41">
        <f t="shared" si="68"/>
        <v>41.01975872104876</v>
      </c>
      <c r="J28" s="41">
        <f t="shared" si="68"/>
        <v>44.184011789314845</v>
      </c>
      <c r="K28" s="41">
        <f t="shared" ref="K28:L28" si="69">(K22-K24)/K26*100</f>
        <v>41.061439224800097</v>
      </c>
      <c r="L28" s="41">
        <f t="shared" si="69"/>
        <v>39.334257439887423</v>
      </c>
      <c r="M28" s="41">
        <f t="shared" ref="M28:N28" si="70">(M22-M24)/M26*100</f>
        <v>37.966243395932175</v>
      </c>
      <c r="N28" s="41">
        <f t="shared" si="70"/>
        <v>38.390088418956118</v>
      </c>
      <c r="O28" s="41">
        <f t="shared" ref="O28:P28" si="71">(O22-O24)/O26*100</f>
        <v>37.749823457016426</v>
      </c>
      <c r="P28" s="41">
        <f t="shared" si="71"/>
        <v>39.215814644622853</v>
      </c>
      <c r="Q28" s="2"/>
      <c r="R28" s="2"/>
      <c r="S28" s="159"/>
      <c r="T28" s="2"/>
      <c r="AB28" s="13"/>
      <c r="AC28" s="13"/>
      <c r="AD28" s="13"/>
      <c r="AE28" s="13"/>
      <c r="AF28" s="13"/>
      <c r="AG28" s="13"/>
    </row>
    <row r="29" spans="2:33" ht="9.9499999999999993" customHeight="1" x14ac:dyDescent="0.2">
      <c r="B29" s="42"/>
      <c r="C29" s="43"/>
      <c r="D29" s="27"/>
      <c r="E29" s="27"/>
      <c r="F29" s="27"/>
      <c r="G29" s="27"/>
      <c r="H29" s="27"/>
      <c r="I29" s="27"/>
      <c r="J29" s="27"/>
      <c r="K29" s="27"/>
      <c r="L29" s="27"/>
      <c r="M29" s="27"/>
      <c r="N29" s="27"/>
      <c r="O29" s="27"/>
      <c r="P29" s="27"/>
      <c r="Q29" s="2"/>
      <c r="R29" s="2"/>
      <c r="S29" s="159"/>
      <c r="T29" s="2"/>
      <c r="AB29" s="13"/>
      <c r="AC29" s="13"/>
      <c r="AD29" s="13"/>
      <c r="AE29" s="13"/>
      <c r="AF29" s="13"/>
      <c r="AG29" s="13"/>
    </row>
    <row r="30" spans="2:33" ht="24" customHeight="1" x14ac:dyDescent="0.2">
      <c r="B30" s="85" t="s">
        <v>73</v>
      </c>
      <c r="C30" s="86"/>
      <c r="D30" s="86"/>
      <c r="E30" s="86"/>
      <c r="F30" s="86"/>
      <c r="G30" s="86"/>
      <c r="H30" s="86"/>
      <c r="I30" s="86"/>
      <c r="J30" s="86"/>
      <c r="K30" s="86"/>
      <c r="L30" s="86"/>
      <c r="M30" s="86"/>
      <c r="N30" s="86"/>
      <c r="O30" s="86"/>
      <c r="P30" s="86"/>
      <c r="Q30" s="2"/>
      <c r="R30" s="2"/>
      <c r="S30" s="159"/>
      <c r="T30" s="2"/>
      <c r="AB30" s="13"/>
      <c r="AC30" s="13"/>
      <c r="AD30" s="13"/>
      <c r="AE30" s="13"/>
      <c r="AF30" s="13"/>
    </row>
    <row r="31" spans="2:33" ht="15" customHeight="1" x14ac:dyDescent="0.2">
      <c r="B31" s="124" t="s">
        <v>67</v>
      </c>
      <c r="C31" s="125" t="s">
        <v>90</v>
      </c>
      <c r="D31" s="87">
        <v>76458</v>
      </c>
      <c r="E31" s="87">
        <v>78951</v>
      </c>
      <c r="F31" s="87">
        <v>78467</v>
      </c>
      <c r="G31" s="87">
        <v>75734</v>
      </c>
      <c r="H31" s="87">
        <v>78536</v>
      </c>
      <c r="I31" s="87">
        <v>77167</v>
      </c>
      <c r="J31" s="87">
        <v>80535</v>
      </c>
      <c r="K31" s="87">
        <v>83838</v>
      </c>
      <c r="L31" s="87">
        <v>84764</v>
      </c>
      <c r="M31" s="87">
        <v>88400</v>
      </c>
      <c r="N31" s="87">
        <v>85855</v>
      </c>
      <c r="O31" s="87">
        <v>89000.232677619031</v>
      </c>
      <c r="P31" s="87">
        <v>89819.223237142854</v>
      </c>
      <c r="Q31" s="2"/>
      <c r="R31" s="2"/>
      <c r="S31" s="2"/>
      <c r="T31" s="2"/>
      <c r="AB31" s="13"/>
      <c r="AC31" s="13"/>
      <c r="AD31" s="13"/>
      <c r="AE31" s="13"/>
      <c r="AF31" s="13"/>
    </row>
    <row r="32" spans="2:33" ht="15" customHeight="1" x14ac:dyDescent="0.2">
      <c r="B32" s="126" t="s">
        <v>68</v>
      </c>
      <c r="C32" s="103" t="s">
        <v>90</v>
      </c>
      <c r="D32" s="7">
        <v>41275.546000000002</v>
      </c>
      <c r="E32" s="7">
        <v>37799.623</v>
      </c>
      <c r="F32" s="7">
        <v>36888.245999999999</v>
      </c>
      <c r="G32" s="7">
        <v>40309.921000000002</v>
      </c>
      <c r="H32" s="7">
        <v>44878.557000000001</v>
      </c>
      <c r="I32" s="7">
        <v>48304.146999999997</v>
      </c>
      <c r="J32" s="7">
        <v>51682.455999999998</v>
      </c>
      <c r="K32" s="7">
        <v>54329.425000000003</v>
      </c>
      <c r="L32" s="7">
        <v>59955.684999999998</v>
      </c>
      <c r="M32" s="7">
        <v>62384.582999999999</v>
      </c>
      <c r="N32" s="7">
        <v>57434.669000000002</v>
      </c>
      <c r="O32" s="7">
        <v>64127.624000000003</v>
      </c>
      <c r="P32" s="7">
        <v>70195.270999999993</v>
      </c>
      <c r="Q32" s="2"/>
      <c r="R32" s="2"/>
      <c r="S32" s="2"/>
      <c r="T32" s="2"/>
      <c r="AB32" s="13"/>
      <c r="AC32" s="13"/>
      <c r="AD32" s="13"/>
      <c r="AE32" s="13"/>
      <c r="AF32" s="13"/>
    </row>
    <row r="33" spans="2:32" ht="15" customHeight="1" x14ac:dyDescent="0.2">
      <c r="B33" s="127" t="s">
        <v>69</v>
      </c>
      <c r="C33" s="128" t="s">
        <v>90</v>
      </c>
      <c r="D33" s="61">
        <v>7554.0590000000002</v>
      </c>
      <c r="E33" s="61">
        <v>9558.134</v>
      </c>
      <c r="F33" s="61">
        <v>10478.351000000001</v>
      </c>
      <c r="G33" s="61">
        <v>8261.0249999999996</v>
      </c>
      <c r="H33" s="61">
        <v>9220.2330000000002</v>
      </c>
      <c r="I33" s="61">
        <v>8341.973</v>
      </c>
      <c r="J33" s="61">
        <v>9431.9269999999997</v>
      </c>
      <c r="K33" s="61">
        <v>9342.6260000000002</v>
      </c>
      <c r="L33" s="61">
        <v>8792.8259999999991</v>
      </c>
      <c r="M33" s="61">
        <v>8912.4369999999999</v>
      </c>
      <c r="N33" s="61">
        <v>8191.9009999999998</v>
      </c>
      <c r="O33" s="61">
        <v>9556.51</v>
      </c>
      <c r="P33" s="61">
        <v>11973.833000000001</v>
      </c>
      <c r="Q33" s="2"/>
      <c r="R33" s="2"/>
      <c r="S33" s="159"/>
      <c r="T33" s="2"/>
      <c r="AB33" s="13"/>
      <c r="AC33" s="13"/>
      <c r="AD33" s="13"/>
      <c r="AE33" s="13"/>
      <c r="AF33" s="13"/>
    </row>
    <row r="34" spans="2:32" ht="19.350000000000001" customHeight="1" x14ac:dyDescent="0.2">
      <c r="B34" s="129" t="s">
        <v>70</v>
      </c>
      <c r="C34" s="130" t="s">
        <v>61</v>
      </c>
      <c r="D34" s="60">
        <f>(D33/D31)*100</f>
        <v>9.8800112480054416</v>
      </c>
      <c r="E34" s="60">
        <f t="shared" ref="E34" si="72">(E33/E31)*100</f>
        <v>12.10641283834277</v>
      </c>
      <c r="F34" s="60">
        <f t="shared" ref="F34:G34" si="73">(F33/F31)*100</f>
        <v>13.353831547019768</v>
      </c>
      <c r="G34" s="60">
        <f t="shared" si="73"/>
        <v>10.90794755327858</v>
      </c>
      <c r="H34" s="60">
        <f t="shared" ref="H34:J34" si="74">(H33/H31)*100</f>
        <v>11.740135733930938</v>
      </c>
      <c r="I34" s="60">
        <f t="shared" si="74"/>
        <v>10.810285484727927</v>
      </c>
      <c r="J34" s="60">
        <f t="shared" si="74"/>
        <v>11.711587508536661</v>
      </c>
      <c r="K34" s="60">
        <f t="shared" ref="K34:L34" si="75">(K33/K31)*100</f>
        <v>11.143665163768219</v>
      </c>
      <c r="L34" s="60">
        <f t="shared" si="75"/>
        <v>10.373302345335283</v>
      </c>
      <c r="M34" s="60">
        <f t="shared" ref="M34:N34" si="76">(M33/M31)*100</f>
        <v>10.081942307692307</v>
      </c>
      <c r="N34" s="60">
        <f t="shared" si="76"/>
        <v>9.5415537825403298</v>
      </c>
      <c r="O34" s="60">
        <f t="shared" ref="O34:P34" si="77">(O33/O31)*100</f>
        <v>10.737623613430378</v>
      </c>
      <c r="P34" s="60">
        <f t="shared" si="77"/>
        <v>13.33103601707443</v>
      </c>
      <c r="Q34" s="2"/>
      <c r="R34" s="2"/>
      <c r="S34" s="159"/>
      <c r="T34" s="2"/>
      <c r="AB34" s="13"/>
      <c r="AC34" s="13"/>
      <c r="AD34" s="13"/>
      <c r="AE34" s="13"/>
      <c r="AF34" s="13"/>
    </row>
    <row r="35" spans="2:32" ht="19.350000000000001" customHeight="1" x14ac:dyDescent="0.2">
      <c r="B35" s="131" t="s">
        <v>71</v>
      </c>
      <c r="C35" s="132" t="s">
        <v>90</v>
      </c>
      <c r="D35" s="40">
        <f>D31+D32-D33</f>
        <v>110179.48700000001</v>
      </c>
      <c r="E35" s="40">
        <f t="shared" ref="E35" si="78">E31+E32-E33</f>
        <v>107192.48899999999</v>
      </c>
      <c r="F35" s="40">
        <f t="shared" ref="F35:G35" si="79">F31+F32-F33</f>
        <v>104876.895</v>
      </c>
      <c r="G35" s="40">
        <f t="shared" si="79"/>
        <v>107782.89600000001</v>
      </c>
      <c r="H35" s="40">
        <f t="shared" ref="H35:J35" si="80">H31+H32-H33</f>
        <v>114194.32399999999</v>
      </c>
      <c r="I35" s="40">
        <f t="shared" si="80"/>
        <v>117129.174</v>
      </c>
      <c r="J35" s="40">
        <f t="shared" si="80"/>
        <v>122785.52900000001</v>
      </c>
      <c r="K35" s="40">
        <f t="shared" ref="K35:L35" si="81">K31+K32-K33</f>
        <v>128824.79899999998</v>
      </c>
      <c r="L35" s="40">
        <f t="shared" si="81"/>
        <v>135926.859</v>
      </c>
      <c r="M35" s="40">
        <f t="shared" ref="M35:N35" si="82">M31+M32-M33</f>
        <v>141872.14599999998</v>
      </c>
      <c r="N35" s="40">
        <f t="shared" si="82"/>
        <v>135097.76799999998</v>
      </c>
      <c r="O35" s="40">
        <f t="shared" ref="O35:P35" si="83">O31+O32-O33</f>
        <v>143571.34667761903</v>
      </c>
      <c r="P35" s="40">
        <f t="shared" si="83"/>
        <v>148040.66123714283</v>
      </c>
      <c r="Q35" s="2"/>
      <c r="R35" s="2"/>
      <c r="S35" s="159"/>
      <c r="T35" s="2"/>
      <c r="AB35" s="13"/>
      <c r="AC35" s="13"/>
      <c r="AD35" s="13"/>
      <c r="AE35" s="13"/>
      <c r="AF35" s="13"/>
    </row>
    <row r="36" spans="2:32" ht="19.350000000000001" customHeight="1" x14ac:dyDescent="0.2">
      <c r="B36" s="133" t="s">
        <v>60</v>
      </c>
      <c r="C36" s="134" t="s">
        <v>61</v>
      </c>
      <c r="D36" s="39">
        <f>(D31/D35)*100</f>
        <v>69.394042468177403</v>
      </c>
      <c r="E36" s="39">
        <f t="shared" ref="E36" si="84">(E31/E35)*100</f>
        <v>73.653481448686208</v>
      </c>
      <c r="F36" s="39">
        <f t="shared" ref="F36:G36" si="85">(F31/F35)*100</f>
        <v>74.818195180168132</v>
      </c>
      <c r="G36" s="39">
        <f t="shared" si="85"/>
        <v>70.265322987795756</v>
      </c>
      <c r="H36" s="39">
        <f t="shared" ref="H36:J36" si="86">(H31/H35)*100</f>
        <v>68.773996157637399</v>
      </c>
      <c r="I36" s="39">
        <f t="shared" si="86"/>
        <v>65.881963788116522</v>
      </c>
      <c r="J36" s="39">
        <f t="shared" si="86"/>
        <v>65.589976812332665</v>
      </c>
      <c r="K36" s="39">
        <f t="shared" ref="K36:L36" si="87">(K31/K35)*100</f>
        <v>65.079084656673913</v>
      </c>
      <c r="L36" s="39">
        <f t="shared" si="87"/>
        <v>62.360007892185607</v>
      </c>
      <c r="M36" s="39">
        <f t="shared" ref="M36:N36" si="88">(M31/M35)*100</f>
        <v>62.309623483104289</v>
      </c>
      <c r="N36" s="39">
        <f t="shared" si="88"/>
        <v>63.550272718051126</v>
      </c>
      <c r="O36" s="39">
        <f t="shared" ref="O36:P36" si="89">(O31/O35)*100</f>
        <v>61.990247174781878</v>
      </c>
      <c r="P36" s="39">
        <f t="shared" si="89"/>
        <v>60.671995441349438</v>
      </c>
      <c r="Q36" s="2"/>
      <c r="R36" s="2"/>
      <c r="S36" s="159"/>
      <c r="T36" s="2"/>
      <c r="AB36" s="13"/>
      <c r="AC36" s="13"/>
      <c r="AD36" s="13"/>
      <c r="AE36" s="13"/>
      <c r="AF36" s="13"/>
    </row>
    <row r="37" spans="2:32" ht="19.350000000000001" customHeight="1" x14ac:dyDescent="0.2">
      <c r="B37" s="135" t="s">
        <v>83</v>
      </c>
      <c r="C37" s="136" t="s">
        <v>61</v>
      </c>
      <c r="D37" s="41">
        <f>(D31-D33)/D35*100</f>
        <v>62.537903266875801</v>
      </c>
      <c r="E37" s="41">
        <f t="shared" ref="E37" si="90">(E31-E33)/E35*100</f>
        <v>64.736686914696051</v>
      </c>
      <c r="F37" s="41">
        <f t="shared" ref="F37:G37" si="91">(F31-F33)/F35*100</f>
        <v>64.827099429288026</v>
      </c>
      <c r="G37" s="41">
        <f t="shared" si="91"/>
        <v>62.600818408145209</v>
      </c>
      <c r="H37" s="41">
        <f t="shared" ref="H37:J37" si="92">(H31-H33)/H35*100</f>
        <v>60.699835659082311</v>
      </c>
      <c r="I37" s="41">
        <f t="shared" si="92"/>
        <v>58.759935419676054</v>
      </c>
      <c r="J37" s="41">
        <f t="shared" si="92"/>
        <v>57.908349281127414</v>
      </c>
      <c r="K37" s="41">
        <f t="shared" ref="K37:L37" si="93">(K31-K33)/K35*100</f>
        <v>57.826889370888914</v>
      </c>
      <c r="L37" s="41">
        <f t="shared" si="93"/>
        <v>55.891215730954244</v>
      </c>
      <c r="M37" s="41">
        <f t="shared" ref="M37:N37" si="94">(M31-M33)/M35*100</f>
        <v>56.027603191397425</v>
      </c>
      <c r="N37" s="41">
        <f t="shared" si="94"/>
        <v>57.486589267707231</v>
      </c>
      <c r="O37" s="41">
        <f t="shared" ref="O37:P37" si="95">(O31-O33)/O35*100</f>
        <v>55.333967756118653</v>
      </c>
      <c r="P37" s="41">
        <f t="shared" si="95"/>
        <v>52.583789876785382</v>
      </c>
      <c r="Q37" s="2"/>
      <c r="R37" s="2"/>
      <c r="S37" s="2"/>
      <c r="T37" s="2"/>
      <c r="AB37" s="13"/>
      <c r="AC37" s="13"/>
      <c r="AD37" s="13"/>
      <c r="AE37" s="13"/>
      <c r="AF37" s="13"/>
    </row>
    <row r="38" spans="2:32" ht="9.9499999999999993" customHeight="1" x14ac:dyDescent="0.2">
      <c r="B38" s="42"/>
      <c r="C38" s="43"/>
      <c r="D38" s="27"/>
      <c r="E38" s="27"/>
      <c r="F38" s="27"/>
      <c r="G38" s="27"/>
      <c r="H38" s="27"/>
      <c r="I38" s="27"/>
      <c r="J38" s="27"/>
      <c r="K38" s="27"/>
      <c r="L38" s="27"/>
      <c r="M38" s="27"/>
      <c r="N38" s="27"/>
      <c r="O38" s="27"/>
      <c r="P38" s="27"/>
      <c r="Q38" s="2"/>
      <c r="R38" s="2"/>
      <c r="S38" s="2"/>
      <c r="T38" s="2"/>
      <c r="AB38" s="13"/>
      <c r="AC38" s="13"/>
      <c r="AD38" s="13"/>
      <c r="AE38" s="13"/>
      <c r="AF38" s="13"/>
    </row>
    <row r="39" spans="2:32" ht="24" customHeight="1" x14ac:dyDescent="0.2">
      <c r="B39" s="85" t="s">
        <v>41</v>
      </c>
      <c r="C39" s="86"/>
      <c r="D39" s="86"/>
      <c r="E39" s="86"/>
      <c r="F39" s="86"/>
      <c r="G39" s="86"/>
      <c r="H39" s="86"/>
      <c r="I39" s="86"/>
      <c r="J39" s="86"/>
      <c r="K39" s="86"/>
      <c r="L39" s="86"/>
      <c r="M39" s="86"/>
      <c r="N39" s="86"/>
      <c r="O39" s="86"/>
      <c r="P39" s="86"/>
      <c r="Q39" s="2"/>
      <c r="R39" s="2"/>
      <c r="S39" s="2"/>
      <c r="T39" s="2"/>
      <c r="AB39" s="13"/>
      <c r="AC39" s="13"/>
      <c r="AD39" s="13"/>
      <c r="AE39" s="13"/>
      <c r="AF39" s="13"/>
    </row>
    <row r="40" spans="2:32" ht="15" customHeight="1" x14ac:dyDescent="0.2">
      <c r="B40" s="124" t="s">
        <v>67</v>
      </c>
      <c r="C40" s="125" t="s">
        <v>90</v>
      </c>
      <c r="D40" s="87">
        <v>27183</v>
      </c>
      <c r="E40" s="87">
        <v>27667</v>
      </c>
      <c r="F40" s="87">
        <v>28446</v>
      </c>
      <c r="G40" s="87">
        <v>25736</v>
      </c>
      <c r="H40" s="87">
        <v>28114</v>
      </c>
      <c r="I40" s="87">
        <v>32284.999999999996</v>
      </c>
      <c r="J40" s="87">
        <v>30778</v>
      </c>
      <c r="K40" s="87">
        <v>32040.999999999996</v>
      </c>
      <c r="L40" s="87">
        <v>31082</v>
      </c>
      <c r="M40" s="87">
        <v>30451.055</v>
      </c>
      <c r="N40" s="87">
        <v>31821</v>
      </c>
      <c r="O40" s="87">
        <v>31493</v>
      </c>
      <c r="P40" s="87">
        <v>27483</v>
      </c>
      <c r="Q40" s="2"/>
      <c r="R40" s="2"/>
      <c r="S40" s="2"/>
      <c r="T40" s="2"/>
      <c r="AB40" s="13"/>
      <c r="AC40" s="13"/>
      <c r="AD40" s="13"/>
      <c r="AE40" s="13"/>
      <c r="AF40" s="13"/>
    </row>
    <row r="41" spans="2:32" ht="15" customHeight="1" x14ac:dyDescent="0.2">
      <c r="B41" s="126" t="s">
        <v>68</v>
      </c>
      <c r="C41" s="103" t="s">
        <v>90</v>
      </c>
      <c r="D41" s="7">
        <v>11173.119000000001</v>
      </c>
      <c r="E41" s="7">
        <v>9419.8410000000003</v>
      </c>
      <c r="F41" s="7">
        <v>9507.4079999999994</v>
      </c>
      <c r="G41" s="7">
        <v>10483.085999999999</v>
      </c>
      <c r="H41" s="7">
        <v>9378.2549999999992</v>
      </c>
      <c r="I41" s="7">
        <v>9089.1290000000008</v>
      </c>
      <c r="J41" s="7">
        <v>8984.3089999999993</v>
      </c>
      <c r="K41" s="7">
        <v>7757.4830000000002</v>
      </c>
      <c r="L41" s="7">
        <v>8009.1180000000004</v>
      </c>
      <c r="M41" s="7">
        <v>7290.9709999999995</v>
      </c>
      <c r="N41" s="7">
        <v>6881.3670000000002</v>
      </c>
      <c r="O41" s="7">
        <v>7579.0929999999998</v>
      </c>
      <c r="P41" s="7">
        <v>7946.2780000000002</v>
      </c>
      <c r="Q41" s="2"/>
      <c r="R41" s="2"/>
      <c r="S41" s="2"/>
      <c r="T41" s="2"/>
      <c r="AB41" s="13"/>
      <c r="AC41" s="13"/>
      <c r="AD41" s="13"/>
      <c r="AE41" s="13"/>
      <c r="AF41" s="13"/>
    </row>
    <row r="42" spans="2:32" ht="15" customHeight="1" x14ac:dyDescent="0.2">
      <c r="B42" s="127" t="s">
        <v>69</v>
      </c>
      <c r="C42" s="128" t="s">
        <v>90</v>
      </c>
      <c r="D42" s="61">
        <v>21627.368999999999</v>
      </c>
      <c r="E42" s="61">
        <v>13222.15</v>
      </c>
      <c r="F42" s="61">
        <v>17985.569</v>
      </c>
      <c r="G42" s="61">
        <v>13890.695</v>
      </c>
      <c r="H42" s="61">
        <v>13314.921</v>
      </c>
      <c r="I42" s="61">
        <v>18765.419000000002</v>
      </c>
      <c r="J42" s="61">
        <v>17676.755000000001</v>
      </c>
      <c r="K42" s="61">
        <v>15342.759</v>
      </c>
      <c r="L42" s="61">
        <v>13783.445</v>
      </c>
      <c r="M42" s="61">
        <v>13176.273999999999</v>
      </c>
      <c r="N42" s="61">
        <v>13107.802</v>
      </c>
      <c r="O42" s="61">
        <v>15395.84</v>
      </c>
      <c r="P42" s="61">
        <v>7777.2939999999999</v>
      </c>
      <c r="Q42" s="2"/>
      <c r="R42" s="2"/>
      <c r="S42" s="2"/>
      <c r="T42" s="2"/>
      <c r="AB42" s="13"/>
      <c r="AC42" s="13"/>
      <c r="AD42" s="13"/>
      <c r="AE42" s="13"/>
      <c r="AF42" s="13"/>
    </row>
    <row r="43" spans="2:32" ht="19.350000000000001" customHeight="1" x14ac:dyDescent="0.2">
      <c r="B43" s="129" t="s">
        <v>70</v>
      </c>
      <c r="C43" s="130" t="s">
        <v>61</v>
      </c>
      <c r="D43" s="60">
        <f>(D42/D40)*100</f>
        <v>79.562112349630283</v>
      </c>
      <c r="E43" s="60">
        <f t="shared" ref="E43" si="96">(E42/E40)*100</f>
        <v>47.79032782737557</v>
      </c>
      <c r="F43" s="60">
        <f t="shared" ref="F43:G43" si="97">(F42/F40)*100</f>
        <v>63.227058285874996</v>
      </c>
      <c r="G43" s="60">
        <f t="shared" si="97"/>
        <v>53.973791576002483</v>
      </c>
      <c r="H43" s="60">
        <f t="shared" ref="H43:J43" si="98">(H42/H40)*100</f>
        <v>47.360464537241228</v>
      </c>
      <c r="I43" s="60">
        <f t="shared" si="98"/>
        <v>58.124265138609275</v>
      </c>
      <c r="J43" s="60">
        <f t="shared" si="98"/>
        <v>57.43308532068361</v>
      </c>
      <c r="K43" s="60">
        <f t="shared" ref="K43:L43" si="99">(K42/K40)*100</f>
        <v>47.884769514060118</v>
      </c>
      <c r="L43" s="60">
        <f t="shared" si="99"/>
        <v>44.345425004825941</v>
      </c>
      <c r="M43" s="60">
        <f t="shared" ref="M43:N43" si="100">(M42/M40)*100</f>
        <v>43.270336610669155</v>
      </c>
      <c r="N43" s="60">
        <f t="shared" si="100"/>
        <v>41.192300681939599</v>
      </c>
      <c r="O43" s="60">
        <f t="shared" ref="O43:P43" si="101">(O42/O40)*100</f>
        <v>48.886546216619564</v>
      </c>
      <c r="P43" s="60">
        <f t="shared" si="101"/>
        <v>28.298562747880506</v>
      </c>
      <c r="Q43" s="2"/>
      <c r="R43" s="2"/>
      <c r="S43" s="2"/>
      <c r="T43" s="2"/>
      <c r="AB43" s="13"/>
      <c r="AC43" s="13"/>
      <c r="AD43" s="13"/>
      <c r="AE43" s="13"/>
      <c r="AF43" s="13"/>
    </row>
    <row r="44" spans="2:32" ht="19.350000000000001" customHeight="1" x14ac:dyDescent="0.2">
      <c r="B44" s="131" t="s">
        <v>71</v>
      </c>
      <c r="C44" s="132" t="s">
        <v>90</v>
      </c>
      <c r="D44" s="40">
        <f>D40+D41-D42</f>
        <v>16728.75</v>
      </c>
      <c r="E44" s="40">
        <f t="shared" ref="E44" si="102">E40+E41-E42</f>
        <v>23864.690999999999</v>
      </c>
      <c r="F44" s="40">
        <f t="shared" ref="F44:G44" si="103">F40+F41-F42</f>
        <v>19967.838999999996</v>
      </c>
      <c r="G44" s="40">
        <f t="shared" si="103"/>
        <v>22328.390999999996</v>
      </c>
      <c r="H44" s="40">
        <f t="shared" ref="H44:J44" si="104">H40+H41-H42</f>
        <v>24177.333999999995</v>
      </c>
      <c r="I44" s="40">
        <f t="shared" si="104"/>
        <v>22608.71</v>
      </c>
      <c r="J44" s="40">
        <f t="shared" si="104"/>
        <v>22085.554</v>
      </c>
      <c r="K44" s="40">
        <f t="shared" ref="K44:L44" si="105">K40+K41-K42</f>
        <v>24455.723999999995</v>
      </c>
      <c r="L44" s="40">
        <f t="shared" si="105"/>
        <v>25307.673000000003</v>
      </c>
      <c r="M44" s="40">
        <f t="shared" ref="M44:N44" si="106">M40+M41-M42</f>
        <v>24565.752</v>
      </c>
      <c r="N44" s="40">
        <f t="shared" si="106"/>
        <v>25594.564999999999</v>
      </c>
      <c r="O44" s="40">
        <f t="shared" ref="O44:P44" si="107">O40+O41-O42</f>
        <v>23676.253000000001</v>
      </c>
      <c r="P44" s="40">
        <f t="shared" si="107"/>
        <v>27651.983999999997</v>
      </c>
      <c r="Q44" s="2"/>
      <c r="R44" s="2"/>
      <c r="S44" s="2"/>
      <c r="T44" s="2"/>
      <c r="AB44" s="13"/>
      <c r="AC44" s="13"/>
      <c r="AD44" s="13"/>
      <c r="AE44" s="13"/>
      <c r="AF44" s="13"/>
    </row>
    <row r="45" spans="2:32" ht="19.350000000000001" customHeight="1" x14ac:dyDescent="0.2">
      <c r="B45" s="133" t="s">
        <v>60</v>
      </c>
      <c r="C45" s="134" t="s">
        <v>61</v>
      </c>
      <c r="D45" s="39">
        <f>(D40/D44)*100</f>
        <v>162.49271463797353</v>
      </c>
      <c r="E45" s="39">
        <f t="shared" ref="E45" si="108">(E40/E44)*100</f>
        <v>115.93278119544897</v>
      </c>
      <c r="F45" s="39">
        <f t="shared" ref="F45:G45" si="109">(F40/F44)*100</f>
        <v>142.45908132572586</v>
      </c>
      <c r="G45" s="39">
        <f t="shared" si="109"/>
        <v>115.26132805538923</v>
      </c>
      <c r="H45" s="39">
        <f t="shared" ref="H45:J45" si="110">(H40/H44)*100</f>
        <v>116.28246522135154</v>
      </c>
      <c r="I45" s="39">
        <f t="shared" si="110"/>
        <v>142.79894783912926</v>
      </c>
      <c r="J45" s="39">
        <f t="shared" si="110"/>
        <v>139.35806183535172</v>
      </c>
      <c r="K45" s="39">
        <f t="shared" ref="K45:L45" si="111">(K40/K44)*100</f>
        <v>131.01636246794413</v>
      </c>
      <c r="L45" s="39">
        <f t="shared" si="111"/>
        <v>122.81650707277589</v>
      </c>
      <c r="M45" s="39">
        <f t="shared" ref="M45:N45" si="112">(M40/M44)*100</f>
        <v>123.95734923970574</v>
      </c>
      <c r="N45" s="39">
        <f t="shared" si="112"/>
        <v>124.32717649235296</v>
      </c>
      <c r="O45" s="39">
        <f t="shared" ref="O45:P45" si="113">(O40/O44)*100</f>
        <v>133.01513546083495</v>
      </c>
      <c r="P45" s="39">
        <f t="shared" si="113"/>
        <v>99.388890142566282</v>
      </c>
      <c r="Q45" s="2"/>
      <c r="R45" s="2"/>
      <c r="S45" s="2"/>
      <c r="T45" s="2"/>
      <c r="AB45" s="13"/>
      <c r="AC45" s="13"/>
      <c r="AD45" s="13"/>
      <c r="AE45" s="13"/>
      <c r="AF45" s="13"/>
    </row>
    <row r="46" spans="2:32" ht="19.350000000000001" customHeight="1" x14ac:dyDescent="0.2">
      <c r="B46" s="135" t="s">
        <v>83</v>
      </c>
      <c r="C46" s="136" t="s">
        <v>61</v>
      </c>
      <c r="D46" s="41">
        <f>(D40-D42)/D44*100</f>
        <v>33.210078457744906</v>
      </c>
      <c r="E46" s="41">
        <f t="shared" ref="E46" si="114">(E40-E42)/E44*100</f>
        <v>60.528125002749874</v>
      </c>
      <c r="F46" s="41">
        <f t="shared" ref="F46:G46" si="115">(F40-F42)/F44*100</f>
        <v>52.386394942387113</v>
      </c>
      <c r="G46" s="41">
        <f t="shared" si="115"/>
        <v>53.050419083040964</v>
      </c>
      <c r="H46" s="41">
        <f t="shared" ref="H46:J46" si="116">(H40-H42)/H44*100</f>
        <v>61.210549517163479</v>
      </c>
      <c r="I46" s="41">
        <f t="shared" si="116"/>
        <v>59.798108781969404</v>
      </c>
      <c r="J46" s="41">
        <f t="shared" si="116"/>
        <v>59.320427280203155</v>
      </c>
      <c r="K46" s="41">
        <f t="shared" ref="K46:L46" si="117">(K40-K42)/K44*100</f>
        <v>68.279479274463512</v>
      </c>
      <c r="L46" s="41">
        <f t="shared" si="117"/>
        <v>68.353005035271309</v>
      </c>
      <c r="M46" s="41">
        <f t="shared" ref="M46:N46" si="118">(M40-M42)/M44*100</f>
        <v>70.320586970022333</v>
      </c>
      <c r="N46" s="41">
        <f t="shared" si="118"/>
        <v>73.113952122257203</v>
      </c>
      <c r="O46" s="41">
        <f t="shared" ref="O46:P46" si="119">(O40-O42)/O44*100</f>
        <v>67.988629788674743</v>
      </c>
      <c r="P46" s="41">
        <f t="shared" si="119"/>
        <v>71.263262701150126</v>
      </c>
      <c r="Q46" s="2"/>
      <c r="R46" s="2"/>
      <c r="S46" s="2"/>
      <c r="T46" s="2"/>
      <c r="AB46" s="13"/>
      <c r="AC46" s="13"/>
      <c r="AD46" s="13"/>
      <c r="AE46" s="13"/>
      <c r="AF46" s="13"/>
    </row>
    <row r="47" spans="2:32" ht="11.25" customHeight="1" x14ac:dyDescent="0.2">
      <c r="B47" s="42"/>
      <c r="C47" s="43"/>
      <c r="D47" s="27"/>
      <c r="E47" s="27"/>
      <c r="P47" s="2"/>
      <c r="Q47" s="2"/>
      <c r="R47" s="2"/>
      <c r="S47" s="2"/>
      <c r="T47" s="2"/>
      <c r="AB47" s="13"/>
      <c r="AC47" s="13"/>
      <c r="AD47" s="13"/>
      <c r="AE47" s="13"/>
      <c r="AF47" s="13"/>
    </row>
    <row r="48" spans="2:32" x14ac:dyDescent="0.2">
      <c r="B48" s="10" t="s">
        <v>74</v>
      </c>
    </row>
    <row r="49" spans="2:15" x14ac:dyDescent="0.2">
      <c r="B49" s="10" t="s">
        <v>75</v>
      </c>
      <c r="O49" s="37" t="s">
        <v>14</v>
      </c>
    </row>
    <row r="50" spans="2:15" x14ac:dyDescent="0.2">
      <c r="B50" s="10" t="s">
        <v>76</v>
      </c>
    </row>
    <row r="51" spans="2:15" x14ac:dyDescent="0.2">
      <c r="B51" s="10" t="s">
        <v>77</v>
      </c>
    </row>
    <row r="52" spans="2:15" x14ac:dyDescent="0.2">
      <c r="B52" s="10" t="s">
        <v>78</v>
      </c>
    </row>
  </sheetData>
  <sheetProtection selectLockedCells="1" selectUnlockedCells="1"/>
  <mergeCells count="5">
    <mergeCell ref="S3:S6"/>
    <mergeCell ref="S11:S14"/>
    <mergeCell ref="S19:S22"/>
    <mergeCell ref="S27:S30"/>
    <mergeCell ref="S33:S36"/>
  </mergeCells>
  <hyperlinks>
    <hyperlink ref="O49" location="ÍNDICE!A1" display="Voltar ao índice"/>
  </hyperlinks>
  <printOptions horizontalCentered="1"/>
  <pageMargins left="0.35433070866141736" right="0.35433070866141736" top="0.39370078740157483" bottom="0.39370078740157483" header="0" footer="0"/>
  <pageSetup paperSize="9" scale="62"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104"/>
  <sheetViews>
    <sheetView showGridLines="0" zoomScale="94" zoomScaleNormal="94" zoomScaleSheetLayoutView="110" workbookViewId="0"/>
  </sheetViews>
  <sheetFormatPr defaultRowHeight="12.75" x14ac:dyDescent="0.2"/>
  <cols>
    <col min="1" max="1" width="2.28515625" style="2" customWidth="1"/>
    <col min="2" max="2" width="14.5703125" style="2" customWidth="1"/>
    <col min="3" max="3" width="15.5703125" style="2" customWidth="1"/>
    <col min="4" max="4" width="10.140625" style="2" customWidth="1"/>
    <col min="5" max="17" width="12.7109375" style="2" customWidth="1"/>
    <col min="18" max="16384" width="9.140625" style="2"/>
  </cols>
  <sheetData>
    <row r="1" spans="1:246" ht="30" customHeight="1" x14ac:dyDescent="0.2">
      <c r="A1"/>
      <c r="B1" s="3" t="s">
        <v>3</v>
      </c>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row>
    <row r="2" spans="1:246" ht="21.75" customHeight="1" x14ac:dyDescent="0.2">
      <c r="A2"/>
      <c r="B2" s="4" t="s">
        <v>4</v>
      </c>
      <c r="C2" s="4" t="s">
        <v>5</v>
      </c>
      <c r="D2" s="4" t="s">
        <v>6</v>
      </c>
      <c r="E2" s="6">
        <v>2010</v>
      </c>
      <c r="F2" s="6">
        <v>2011</v>
      </c>
      <c r="G2" s="6">
        <v>2012</v>
      </c>
      <c r="H2" s="6">
        <v>2013</v>
      </c>
      <c r="I2" s="6">
        <v>2014</v>
      </c>
      <c r="J2" s="6">
        <v>2015</v>
      </c>
      <c r="K2" s="6">
        <v>2016</v>
      </c>
      <c r="L2" s="6">
        <v>2017</v>
      </c>
      <c r="M2" s="6">
        <v>2018</v>
      </c>
      <c r="N2" s="6">
        <v>2019</v>
      </c>
      <c r="O2" s="6">
        <v>2020</v>
      </c>
      <c r="P2" s="6">
        <v>2021</v>
      </c>
      <c r="Q2" s="6">
        <v>2022</v>
      </c>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14.45" customHeight="1" x14ac:dyDescent="0.2">
      <c r="B3" s="140" t="s">
        <v>133</v>
      </c>
      <c r="C3" s="141" t="s">
        <v>136</v>
      </c>
      <c r="D3" s="92" t="s">
        <v>7</v>
      </c>
      <c r="E3" s="8">
        <v>216316.386</v>
      </c>
      <c r="F3" s="8">
        <v>218688.80900000001</v>
      </c>
      <c r="G3" s="8">
        <v>216396.98499999999</v>
      </c>
      <c r="H3" s="8">
        <v>161147.247</v>
      </c>
      <c r="I3" s="8">
        <v>148885.41500000001</v>
      </c>
      <c r="J3" s="8">
        <v>121382.30899999999</v>
      </c>
      <c r="K3" s="8">
        <v>106429.682</v>
      </c>
      <c r="L3" s="8">
        <v>70332.933000000005</v>
      </c>
      <c r="M3" s="8">
        <v>74488.100000000006</v>
      </c>
      <c r="N3" s="8">
        <v>73169.505000000005</v>
      </c>
      <c r="O3" s="8">
        <v>70484.229000000007</v>
      </c>
      <c r="P3" s="8">
        <v>67243.126000000004</v>
      </c>
      <c r="Q3" s="8">
        <v>64065.512000000002</v>
      </c>
    </row>
    <row r="4" spans="1:246" ht="14.45" customHeight="1" x14ac:dyDescent="0.2">
      <c r="B4" s="140"/>
      <c r="C4" s="141"/>
      <c r="D4" s="93" t="s">
        <v>8</v>
      </c>
      <c r="E4" s="8">
        <v>248321.97700000001</v>
      </c>
      <c r="F4" s="8">
        <v>257573.74600000001</v>
      </c>
      <c r="G4" s="8">
        <v>280497.891</v>
      </c>
      <c r="H4" s="8">
        <v>229370.728</v>
      </c>
      <c r="I4" s="8">
        <v>230998.663</v>
      </c>
      <c r="J4" s="8">
        <v>216943.579</v>
      </c>
      <c r="K4" s="8">
        <v>140277.96299999999</v>
      </c>
      <c r="L4" s="8">
        <v>125222.12699999999</v>
      </c>
      <c r="M4" s="8">
        <v>108065.03</v>
      </c>
      <c r="N4" s="8">
        <v>113319.52499999999</v>
      </c>
      <c r="O4" s="8">
        <v>108828.114</v>
      </c>
      <c r="P4" s="8">
        <v>125211.428</v>
      </c>
      <c r="Q4" s="8">
        <v>151349.38699999999</v>
      </c>
      <c r="R4" s="44"/>
      <c r="T4" s="44"/>
      <c r="U4" s="44"/>
      <c r="V4" s="44"/>
      <c r="W4" s="44"/>
    </row>
    <row r="5" spans="1:246" ht="14.45" customHeight="1" x14ac:dyDescent="0.2">
      <c r="B5" s="140"/>
      <c r="C5" s="141"/>
      <c r="D5" s="94" t="s">
        <v>9</v>
      </c>
      <c r="E5" s="9">
        <f>E4-E3</f>
        <v>32005.591000000015</v>
      </c>
      <c r="F5" s="9">
        <f t="shared" ref="F5" si="0">F4-F3</f>
        <v>38884.937000000005</v>
      </c>
      <c r="G5" s="9">
        <f t="shared" ref="G5:H5" si="1">G4-G3</f>
        <v>64100.906000000017</v>
      </c>
      <c r="H5" s="9">
        <f t="shared" si="1"/>
        <v>68223.481</v>
      </c>
      <c r="I5" s="9">
        <f t="shared" ref="I5:J5" si="2">I4-I3</f>
        <v>82113.247999999992</v>
      </c>
      <c r="J5" s="9">
        <f t="shared" si="2"/>
        <v>95561.27</v>
      </c>
      <c r="K5" s="9">
        <f t="shared" ref="K5:L5" si="3">K4-K3</f>
        <v>33848.280999999988</v>
      </c>
      <c r="L5" s="9">
        <f t="shared" si="3"/>
        <v>54889.193999999989</v>
      </c>
      <c r="M5" s="9">
        <f t="shared" ref="M5:N5" si="4">M4-M3</f>
        <v>33576.929999999993</v>
      </c>
      <c r="N5" s="9">
        <f t="shared" si="4"/>
        <v>40150.01999999999</v>
      </c>
      <c r="O5" s="9">
        <f t="shared" ref="O5:P5" si="5">O4-O3</f>
        <v>38343.884999999995</v>
      </c>
      <c r="P5" s="9">
        <f t="shared" si="5"/>
        <v>57968.301999999996</v>
      </c>
      <c r="Q5" s="9">
        <f t="shared" ref="Q5" si="6">Q4-Q3</f>
        <v>87283.874999999985</v>
      </c>
      <c r="R5" s="44"/>
      <c r="S5" s="44"/>
      <c r="T5" s="44"/>
      <c r="U5" s="44"/>
      <c r="V5" s="44"/>
      <c r="W5" s="44"/>
    </row>
    <row r="6" spans="1:246" ht="14.45" customHeight="1" x14ac:dyDescent="0.2">
      <c r="B6" s="140"/>
      <c r="C6" s="142" t="s">
        <v>137</v>
      </c>
      <c r="D6" s="95" t="s">
        <v>7</v>
      </c>
      <c r="E6" s="83">
        <v>93150.305999999997</v>
      </c>
      <c r="F6" s="83">
        <v>99232.051000000007</v>
      </c>
      <c r="G6" s="83">
        <v>103338.682</v>
      </c>
      <c r="H6" s="83">
        <v>87394.087</v>
      </c>
      <c r="I6" s="83">
        <v>86043.096999999994</v>
      </c>
      <c r="J6" s="83">
        <v>72784.573999999993</v>
      </c>
      <c r="K6" s="83">
        <v>56527.864000000001</v>
      </c>
      <c r="L6" s="83">
        <v>43952.330999999998</v>
      </c>
      <c r="M6" s="83">
        <v>46352.703000000001</v>
      </c>
      <c r="N6" s="83">
        <v>47270.419000000002</v>
      </c>
      <c r="O6" s="83">
        <v>46272.883000000002</v>
      </c>
      <c r="P6" s="83">
        <v>49900.271000000001</v>
      </c>
      <c r="Q6" s="83">
        <v>63440.461000000003</v>
      </c>
      <c r="R6" s="44"/>
      <c r="S6" s="44"/>
      <c r="T6" s="44"/>
      <c r="U6" s="44"/>
      <c r="V6" s="44"/>
      <c r="W6" s="44"/>
    </row>
    <row r="7" spans="1:246" ht="14.45" customHeight="1" x14ac:dyDescent="0.2">
      <c r="B7" s="140"/>
      <c r="C7" s="141"/>
      <c r="D7" s="93" t="s">
        <v>8</v>
      </c>
      <c r="E7" s="8">
        <v>96125.231</v>
      </c>
      <c r="F7" s="8">
        <v>107104.4</v>
      </c>
      <c r="G7" s="8">
        <v>119280.073</v>
      </c>
      <c r="H7" s="8">
        <v>107972.446</v>
      </c>
      <c r="I7" s="8">
        <v>111860.98299999999</v>
      </c>
      <c r="J7" s="8">
        <v>89670.941000000006</v>
      </c>
      <c r="K7" s="8">
        <v>71049.975999999995</v>
      </c>
      <c r="L7" s="8">
        <v>64212.517999999996</v>
      </c>
      <c r="M7" s="8">
        <v>59868.582000000002</v>
      </c>
      <c r="N7" s="8">
        <v>57366.411</v>
      </c>
      <c r="O7" s="8">
        <v>51204.173999999999</v>
      </c>
      <c r="P7" s="8">
        <v>59727.025999999998</v>
      </c>
      <c r="Q7" s="8">
        <v>85020.67</v>
      </c>
      <c r="R7" s="44"/>
      <c r="S7" s="44"/>
      <c r="T7" s="44"/>
      <c r="U7" s="44"/>
      <c r="V7" s="44"/>
      <c r="W7" s="44"/>
    </row>
    <row r="8" spans="1:246" ht="14.45" customHeight="1" x14ac:dyDescent="0.2">
      <c r="B8" s="140"/>
      <c r="C8" s="143"/>
      <c r="D8" s="96" t="s">
        <v>9</v>
      </c>
      <c r="E8" s="84">
        <f>E7-E6</f>
        <v>2974.9250000000029</v>
      </c>
      <c r="F8" s="84">
        <f t="shared" ref="F8" si="7">F7-F6</f>
        <v>7872.3489999999874</v>
      </c>
      <c r="G8" s="84">
        <f t="shared" ref="G8:H8" si="8">G7-G6</f>
        <v>15941.391000000003</v>
      </c>
      <c r="H8" s="84">
        <f t="shared" si="8"/>
        <v>20578.358999999997</v>
      </c>
      <c r="I8" s="84">
        <f t="shared" ref="I8:J8" si="9">I7-I6</f>
        <v>25817.885999999999</v>
      </c>
      <c r="J8" s="84">
        <f t="shared" si="9"/>
        <v>16886.367000000013</v>
      </c>
      <c r="K8" s="84">
        <f t="shared" ref="K8:L8" si="10">K7-K6</f>
        <v>14522.111999999994</v>
      </c>
      <c r="L8" s="84">
        <f t="shared" si="10"/>
        <v>20260.186999999998</v>
      </c>
      <c r="M8" s="84">
        <f t="shared" ref="M8:N8" si="11">M7-M6</f>
        <v>13515.879000000001</v>
      </c>
      <c r="N8" s="84">
        <f t="shared" si="11"/>
        <v>10095.991999999998</v>
      </c>
      <c r="O8" s="84">
        <f t="shared" ref="O8:P8" si="12">O7-O6</f>
        <v>4931.2909999999974</v>
      </c>
      <c r="P8" s="84">
        <f t="shared" si="12"/>
        <v>9826.7549999999974</v>
      </c>
      <c r="Q8" s="84">
        <f t="shared" ref="Q8" si="13">Q7-Q6</f>
        <v>21580.208999999995</v>
      </c>
      <c r="R8" s="44"/>
      <c r="S8" s="44"/>
      <c r="T8" s="44"/>
      <c r="U8" s="44"/>
      <c r="V8" s="44"/>
      <c r="W8" s="44"/>
    </row>
    <row r="9" spans="1:246" ht="14.45" customHeight="1" x14ac:dyDescent="0.2">
      <c r="B9" s="140" t="s">
        <v>124</v>
      </c>
      <c r="C9" s="141" t="s">
        <v>138</v>
      </c>
      <c r="D9" s="92" t="s">
        <v>7</v>
      </c>
      <c r="E9" s="8">
        <v>17399.915000000001</v>
      </c>
      <c r="F9" s="8">
        <v>20148.102999999999</v>
      </c>
      <c r="G9" s="8">
        <v>21622.281999999999</v>
      </c>
      <c r="H9" s="8">
        <v>21972.005000000001</v>
      </c>
      <c r="I9" s="8">
        <v>22978.77</v>
      </c>
      <c r="J9" s="8">
        <v>17471.351999999999</v>
      </c>
      <c r="K9" s="8">
        <v>18220.174999999999</v>
      </c>
      <c r="L9" s="8">
        <v>17928.124</v>
      </c>
      <c r="M9" s="8">
        <v>16641.050999999999</v>
      </c>
      <c r="N9" s="8">
        <v>17157.89</v>
      </c>
      <c r="O9" s="8">
        <v>16718.437999999998</v>
      </c>
      <c r="P9" s="8">
        <v>18404.687000000002</v>
      </c>
      <c r="Q9" s="8">
        <v>21246.734</v>
      </c>
      <c r="R9" s="44"/>
      <c r="S9" s="44"/>
      <c r="T9" s="44"/>
      <c r="U9" s="44"/>
      <c r="V9" s="44"/>
      <c r="W9" s="44"/>
    </row>
    <row r="10" spans="1:246" ht="14.45" customHeight="1" x14ac:dyDescent="0.2">
      <c r="B10" s="140"/>
      <c r="C10" s="141"/>
      <c r="D10" s="93" t="s">
        <v>8</v>
      </c>
      <c r="E10" s="8">
        <v>16116.483</v>
      </c>
      <c r="F10" s="8">
        <v>15018.109</v>
      </c>
      <c r="G10" s="8">
        <v>13065.183000000001</v>
      </c>
      <c r="H10" s="8">
        <v>12310.821</v>
      </c>
      <c r="I10" s="8">
        <v>11488.825000000001</v>
      </c>
      <c r="J10" s="8">
        <v>21060.076000000001</v>
      </c>
      <c r="K10" s="8">
        <v>21277.013999999999</v>
      </c>
      <c r="L10" s="8">
        <v>23478.741999999998</v>
      </c>
      <c r="M10" s="8">
        <v>24900.880000000001</v>
      </c>
      <c r="N10" s="8">
        <v>32235.268</v>
      </c>
      <c r="O10" s="8">
        <v>34253.445</v>
      </c>
      <c r="P10" s="8">
        <v>36622.949999999997</v>
      </c>
      <c r="Q10" s="8">
        <v>22849.788</v>
      </c>
      <c r="R10" s="44"/>
      <c r="S10" s="44"/>
      <c r="U10" s="44"/>
      <c r="V10" s="44"/>
    </row>
    <row r="11" spans="1:246" ht="14.45" customHeight="1" x14ac:dyDescent="0.2">
      <c r="B11" s="140"/>
      <c r="C11" s="141"/>
      <c r="D11" s="94" t="s">
        <v>9</v>
      </c>
      <c r="E11" s="9">
        <f>E10-E9</f>
        <v>-1283.4320000000007</v>
      </c>
      <c r="F11" s="9">
        <f t="shared" ref="F11" si="14">F10-F9</f>
        <v>-5129.9939999999988</v>
      </c>
      <c r="G11" s="9">
        <f t="shared" ref="G11:H11" si="15">G10-G9</f>
        <v>-8557.0989999999983</v>
      </c>
      <c r="H11" s="9">
        <f t="shared" si="15"/>
        <v>-9661.1840000000011</v>
      </c>
      <c r="I11" s="9">
        <f t="shared" ref="I11:J11" si="16">I10-I9</f>
        <v>-11489.945</v>
      </c>
      <c r="J11" s="9">
        <f t="shared" si="16"/>
        <v>3588.724000000002</v>
      </c>
      <c r="K11" s="9">
        <f t="shared" ref="K11:L11" si="17">K10-K9</f>
        <v>3056.8389999999999</v>
      </c>
      <c r="L11" s="9">
        <f t="shared" si="17"/>
        <v>5550.6179999999986</v>
      </c>
      <c r="M11" s="9">
        <f t="shared" ref="M11:N11" si="18">M10-M9</f>
        <v>8259.8290000000015</v>
      </c>
      <c r="N11" s="9">
        <f t="shared" si="18"/>
        <v>15077.378000000001</v>
      </c>
      <c r="O11" s="9">
        <f t="shared" ref="O11:P11" si="19">O10-O9</f>
        <v>17535.007000000001</v>
      </c>
      <c r="P11" s="9">
        <f t="shared" si="19"/>
        <v>18218.262999999995</v>
      </c>
      <c r="Q11" s="9">
        <f t="shared" ref="Q11" si="20">Q10-Q9</f>
        <v>1603.0540000000001</v>
      </c>
      <c r="R11" s="44"/>
      <c r="S11" s="44"/>
      <c r="U11" s="44"/>
      <c r="V11" s="44"/>
    </row>
    <row r="12" spans="1:246" ht="14.45" customHeight="1" x14ac:dyDescent="0.2">
      <c r="B12" s="140"/>
      <c r="C12" s="142" t="s">
        <v>137</v>
      </c>
      <c r="D12" s="95" t="s">
        <v>7</v>
      </c>
      <c r="E12" s="83">
        <v>33520.218999999997</v>
      </c>
      <c r="F12" s="83">
        <v>38194.144</v>
      </c>
      <c r="G12" s="83">
        <v>41161.362999999998</v>
      </c>
      <c r="H12" s="83">
        <v>47489.326999999997</v>
      </c>
      <c r="I12" s="83">
        <v>44433.076000000001</v>
      </c>
      <c r="J12" s="83">
        <v>35474.25</v>
      </c>
      <c r="K12" s="83">
        <v>33163.536</v>
      </c>
      <c r="L12" s="83">
        <v>34624.192000000003</v>
      </c>
      <c r="M12" s="83">
        <v>31840.059000000001</v>
      </c>
      <c r="N12" s="83">
        <v>34556.724999999999</v>
      </c>
      <c r="O12" s="83">
        <v>36953.879999999997</v>
      </c>
      <c r="P12" s="83">
        <v>42978.434999999998</v>
      </c>
      <c r="Q12" s="83">
        <v>67558.460999999996</v>
      </c>
      <c r="R12" s="44"/>
      <c r="S12" s="44"/>
    </row>
    <row r="13" spans="1:246" ht="14.45" customHeight="1" x14ac:dyDescent="0.2">
      <c r="B13" s="140"/>
      <c r="C13" s="141"/>
      <c r="D13" s="93" t="s">
        <v>8</v>
      </c>
      <c r="E13" s="8">
        <v>40402.232000000004</v>
      </c>
      <c r="F13" s="8">
        <v>42816.919000000002</v>
      </c>
      <c r="G13" s="8">
        <v>37591.61</v>
      </c>
      <c r="H13" s="8">
        <v>41109.580999999998</v>
      </c>
      <c r="I13" s="8">
        <v>40578.785000000003</v>
      </c>
      <c r="J13" s="8">
        <v>50130.512999999999</v>
      </c>
      <c r="K13" s="8">
        <v>47516.546999999999</v>
      </c>
      <c r="L13" s="8">
        <v>54161.52</v>
      </c>
      <c r="M13" s="8">
        <v>43736.754999999997</v>
      </c>
      <c r="N13" s="8">
        <v>69192.418999999994</v>
      </c>
      <c r="O13" s="8">
        <v>78024.415999999997</v>
      </c>
      <c r="P13" s="8">
        <v>94649.505999999994</v>
      </c>
      <c r="Q13" s="8">
        <v>87660.016000000003</v>
      </c>
      <c r="R13" s="44"/>
      <c r="S13" s="44"/>
    </row>
    <row r="14" spans="1:246" ht="14.45" customHeight="1" x14ac:dyDescent="0.2">
      <c r="B14" s="140"/>
      <c r="C14" s="143"/>
      <c r="D14" s="96" t="s">
        <v>9</v>
      </c>
      <c r="E14" s="84">
        <f>E13-E12</f>
        <v>6882.0130000000063</v>
      </c>
      <c r="F14" s="84">
        <f t="shared" ref="F14" si="21">F13-F12</f>
        <v>4622.7750000000015</v>
      </c>
      <c r="G14" s="84">
        <f t="shared" ref="G14:H14" si="22">G13-G12</f>
        <v>-3569.752999999997</v>
      </c>
      <c r="H14" s="84">
        <f t="shared" si="22"/>
        <v>-6379.7459999999992</v>
      </c>
      <c r="I14" s="84">
        <f t="shared" ref="I14:J14" si="23">I13-I12</f>
        <v>-3854.2909999999974</v>
      </c>
      <c r="J14" s="84">
        <f t="shared" si="23"/>
        <v>14656.262999999999</v>
      </c>
      <c r="K14" s="84">
        <f t="shared" ref="K14:L14" si="24">K13-K12</f>
        <v>14353.010999999999</v>
      </c>
      <c r="L14" s="84">
        <f t="shared" si="24"/>
        <v>19537.327999999994</v>
      </c>
      <c r="M14" s="84">
        <f t="shared" ref="M14:N14" si="25">M13-M12</f>
        <v>11896.695999999996</v>
      </c>
      <c r="N14" s="84">
        <f t="shared" si="25"/>
        <v>34635.693999999996</v>
      </c>
      <c r="O14" s="84">
        <f t="shared" ref="O14:P14" si="26">O13-O12</f>
        <v>41070.536</v>
      </c>
      <c r="P14" s="84">
        <f t="shared" si="26"/>
        <v>51671.070999999996</v>
      </c>
      <c r="Q14" s="84">
        <f t="shared" ref="Q14" si="27">Q13-Q12</f>
        <v>20101.555000000008</v>
      </c>
      <c r="R14" s="44"/>
      <c r="S14" s="44"/>
    </row>
    <row r="15" spans="1:246" ht="14.45" customHeight="1" x14ac:dyDescent="0.2">
      <c r="B15" s="140" t="s">
        <v>10</v>
      </c>
      <c r="C15" s="141" t="s">
        <v>138</v>
      </c>
      <c r="D15" s="92" t="s">
        <v>7</v>
      </c>
      <c r="E15" s="8">
        <v>139258.40700000001</v>
      </c>
      <c r="F15" s="8">
        <v>152396.88099999999</v>
      </c>
      <c r="G15" s="8">
        <v>148462.61199999999</v>
      </c>
      <c r="H15" s="8">
        <v>137043.989</v>
      </c>
      <c r="I15" s="8">
        <v>131291.826</v>
      </c>
      <c r="J15" s="8">
        <v>135701.932</v>
      </c>
      <c r="K15" s="8">
        <v>126543.288</v>
      </c>
      <c r="L15" s="8">
        <v>125978.667</v>
      </c>
      <c r="M15" s="8">
        <v>131129.682</v>
      </c>
      <c r="N15" s="8">
        <v>136426.83600000001</v>
      </c>
      <c r="O15" s="8">
        <v>134793.86300000001</v>
      </c>
      <c r="P15" s="8">
        <v>133413.019</v>
      </c>
      <c r="Q15" s="8">
        <v>135033.14000000001</v>
      </c>
      <c r="R15" s="44"/>
      <c r="S15" s="44"/>
    </row>
    <row r="16" spans="1:246" ht="14.45" customHeight="1" x14ac:dyDescent="0.2">
      <c r="B16" s="140"/>
      <c r="C16" s="141"/>
      <c r="D16" s="93" t="s">
        <v>8</v>
      </c>
      <c r="E16" s="8">
        <v>17695.472000000002</v>
      </c>
      <c r="F16" s="8">
        <v>12246.252</v>
      </c>
      <c r="G16" s="8">
        <v>20131.377</v>
      </c>
      <c r="H16" s="8">
        <v>18268.616000000002</v>
      </c>
      <c r="I16" s="8">
        <v>16554.894</v>
      </c>
      <c r="J16" s="8">
        <v>13842.605</v>
      </c>
      <c r="K16" s="8">
        <v>11183.162</v>
      </c>
      <c r="L16" s="8">
        <v>18593.919999999998</v>
      </c>
      <c r="M16" s="8">
        <v>32758.562000000002</v>
      </c>
      <c r="N16" s="8">
        <v>31963.356</v>
      </c>
      <c r="O16" s="8">
        <v>32794.86</v>
      </c>
      <c r="P16" s="8">
        <v>36070.523999999998</v>
      </c>
      <c r="Q16" s="8">
        <v>37204.375999999997</v>
      </c>
      <c r="R16" s="44"/>
      <c r="S16" s="44"/>
    </row>
    <row r="17" spans="2:19" ht="14.45" customHeight="1" x14ac:dyDescent="0.2">
      <c r="B17" s="140"/>
      <c r="C17" s="141"/>
      <c r="D17" s="94" t="s">
        <v>9</v>
      </c>
      <c r="E17" s="9">
        <f>E16-E15</f>
        <v>-121562.935</v>
      </c>
      <c r="F17" s="9">
        <f t="shared" ref="F17" si="28">F16-F15</f>
        <v>-140150.62899999999</v>
      </c>
      <c r="G17" s="9">
        <f t="shared" ref="G17:H17" si="29">G16-G15</f>
        <v>-128331.23499999999</v>
      </c>
      <c r="H17" s="9">
        <f t="shared" si="29"/>
        <v>-118775.37299999999</v>
      </c>
      <c r="I17" s="9">
        <f t="shared" ref="I17:J17" si="30">I16-I15</f>
        <v>-114736.932</v>
      </c>
      <c r="J17" s="9">
        <f t="shared" si="30"/>
        <v>-121859.327</v>
      </c>
      <c r="K17" s="9">
        <f t="shared" ref="K17:L17" si="31">K16-K15</f>
        <v>-115360.126</v>
      </c>
      <c r="L17" s="9">
        <f t="shared" si="31"/>
        <v>-107384.747</v>
      </c>
      <c r="M17" s="9">
        <f t="shared" ref="M17:N17" si="32">M16-M15</f>
        <v>-98371.12</v>
      </c>
      <c r="N17" s="9">
        <f t="shared" si="32"/>
        <v>-104463.48000000001</v>
      </c>
      <c r="O17" s="9">
        <f t="shared" ref="O17:P17" si="33">O16-O15</f>
        <v>-101999.00300000001</v>
      </c>
      <c r="P17" s="9">
        <f t="shared" si="33"/>
        <v>-97342.494999999995</v>
      </c>
      <c r="Q17" s="9">
        <f t="shared" ref="Q17" si="34">Q16-Q15</f>
        <v>-97828.764000000025</v>
      </c>
      <c r="R17" s="44"/>
      <c r="S17" s="44"/>
    </row>
    <row r="18" spans="2:19" ht="14.45" customHeight="1" x14ac:dyDescent="0.2">
      <c r="B18" s="140"/>
      <c r="C18" s="142" t="s">
        <v>137</v>
      </c>
      <c r="D18" s="95" t="s">
        <v>7</v>
      </c>
      <c r="E18" s="83">
        <v>176512.712</v>
      </c>
      <c r="F18" s="83">
        <v>165685.28899999999</v>
      </c>
      <c r="G18" s="83">
        <v>169078.68400000001</v>
      </c>
      <c r="H18" s="83">
        <v>160089.451</v>
      </c>
      <c r="I18" s="83">
        <v>157548.62700000001</v>
      </c>
      <c r="J18" s="83">
        <v>158419.73699999999</v>
      </c>
      <c r="K18" s="83">
        <v>147735.66800000001</v>
      </c>
      <c r="L18" s="83">
        <v>154836.41200000001</v>
      </c>
      <c r="M18" s="83">
        <v>161072.92199999999</v>
      </c>
      <c r="N18" s="83">
        <v>167365.829</v>
      </c>
      <c r="O18" s="83">
        <v>164333.84</v>
      </c>
      <c r="P18" s="83">
        <v>163158.31400000001</v>
      </c>
      <c r="Q18" s="83">
        <v>190213.36300000001</v>
      </c>
      <c r="R18" s="44"/>
      <c r="S18" s="44"/>
    </row>
    <row r="19" spans="2:19" ht="14.45" customHeight="1" x14ac:dyDescent="0.2">
      <c r="B19" s="140"/>
      <c r="C19" s="141"/>
      <c r="D19" s="93" t="s">
        <v>8</v>
      </c>
      <c r="E19" s="8">
        <v>19509.016</v>
      </c>
      <c r="F19" s="8">
        <v>15436.576999999999</v>
      </c>
      <c r="G19" s="8">
        <v>26025.010999999999</v>
      </c>
      <c r="H19" s="8">
        <v>26297.758999999998</v>
      </c>
      <c r="I19" s="8">
        <v>27131.133999999998</v>
      </c>
      <c r="J19" s="8">
        <v>27061.058000000001</v>
      </c>
      <c r="K19" s="8">
        <v>21684.37</v>
      </c>
      <c r="L19" s="8">
        <v>30726.179</v>
      </c>
      <c r="M19" s="8">
        <v>42271.307999999997</v>
      </c>
      <c r="N19" s="8">
        <v>38938.99</v>
      </c>
      <c r="O19" s="8">
        <v>37327.981</v>
      </c>
      <c r="P19" s="8">
        <v>42489.885000000002</v>
      </c>
      <c r="Q19" s="8">
        <v>55700.404000000002</v>
      </c>
      <c r="R19" s="44"/>
      <c r="S19" s="44"/>
    </row>
    <row r="20" spans="2:19" ht="14.45" customHeight="1" x14ac:dyDescent="0.2">
      <c r="B20" s="140"/>
      <c r="C20" s="143"/>
      <c r="D20" s="96" t="s">
        <v>9</v>
      </c>
      <c r="E20" s="84">
        <f>E19-E18</f>
        <v>-157003.696</v>
      </c>
      <c r="F20" s="84">
        <f t="shared" ref="F20" si="35">F19-F18</f>
        <v>-150248.712</v>
      </c>
      <c r="G20" s="84">
        <f t="shared" ref="G20:H20" si="36">G19-G18</f>
        <v>-143053.67300000001</v>
      </c>
      <c r="H20" s="84">
        <f t="shared" si="36"/>
        <v>-133791.69200000001</v>
      </c>
      <c r="I20" s="84">
        <f t="shared" ref="I20:J20" si="37">I19-I18</f>
        <v>-130417.49300000002</v>
      </c>
      <c r="J20" s="84">
        <f t="shared" si="37"/>
        <v>-131358.679</v>
      </c>
      <c r="K20" s="84">
        <f t="shared" ref="K20:L20" si="38">K19-K18</f>
        <v>-126051.29800000001</v>
      </c>
      <c r="L20" s="84">
        <f t="shared" si="38"/>
        <v>-124110.23300000001</v>
      </c>
      <c r="M20" s="84">
        <f t="shared" ref="M20:N20" si="39">M19-M18</f>
        <v>-118801.614</v>
      </c>
      <c r="N20" s="84">
        <f t="shared" si="39"/>
        <v>-128426.83900000001</v>
      </c>
      <c r="O20" s="84">
        <f t="shared" ref="O20:P20" si="40">O19-O18</f>
        <v>-127005.859</v>
      </c>
      <c r="P20" s="84">
        <f t="shared" si="40"/>
        <v>-120668.429</v>
      </c>
      <c r="Q20" s="84">
        <f t="shared" ref="Q20" si="41">Q19-Q18</f>
        <v>-134512.959</v>
      </c>
      <c r="R20" s="44"/>
      <c r="S20" s="44"/>
    </row>
    <row r="21" spans="2:19" ht="14.45" customHeight="1" x14ac:dyDescent="0.2">
      <c r="B21" s="140" t="s">
        <v>11</v>
      </c>
      <c r="C21" s="141" t="s">
        <v>138</v>
      </c>
      <c r="D21" s="92" t="s">
        <v>7</v>
      </c>
      <c r="E21" s="8">
        <v>6735.1490000000003</v>
      </c>
      <c r="F21" s="8">
        <v>6427.3159999999998</v>
      </c>
      <c r="G21" s="8">
        <v>6458.46</v>
      </c>
      <c r="H21" s="8">
        <v>8882.5969999999998</v>
      </c>
      <c r="I21" s="8">
        <v>9423.48</v>
      </c>
      <c r="J21" s="8">
        <v>11319.243</v>
      </c>
      <c r="K21" s="8">
        <v>10358.692999999999</v>
      </c>
      <c r="L21" s="8">
        <v>10777.200999999999</v>
      </c>
      <c r="M21" s="8">
        <v>10260.007</v>
      </c>
      <c r="N21" s="8">
        <v>10875.169</v>
      </c>
      <c r="O21" s="8">
        <v>11638.942999999999</v>
      </c>
      <c r="P21" s="8">
        <v>11562.812</v>
      </c>
      <c r="Q21" s="8">
        <v>13139.099</v>
      </c>
      <c r="R21" s="44"/>
    </row>
    <row r="22" spans="2:19" ht="14.45" customHeight="1" x14ac:dyDescent="0.2">
      <c r="B22" s="140"/>
      <c r="C22" s="141"/>
      <c r="D22" s="93" t="s">
        <v>8</v>
      </c>
      <c r="E22" s="8">
        <v>17063.633000000002</v>
      </c>
      <c r="F22" s="8">
        <v>20549.996999999999</v>
      </c>
      <c r="G22" s="8">
        <v>17012.864000000001</v>
      </c>
      <c r="H22" s="8">
        <v>17560.829000000002</v>
      </c>
      <c r="I22" s="8">
        <v>19744.338</v>
      </c>
      <c r="J22" s="8">
        <v>19652.118999999999</v>
      </c>
      <c r="K22" s="8">
        <v>18668.095000000001</v>
      </c>
      <c r="L22" s="8">
        <v>32032.348999999998</v>
      </c>
      <c r="M22" s="8">
        <v>29786.537</v>
      </c>
      <c r="N22" s="8">
        <v>35008.074000000001</v>
      </c>
      <c r="O22" s="8">
        <v>28767.99</v>
      </c>
      <c r="P22" s="8">
        <v>24075.263999999999</v>
      </c>
      <c r="Q22" s="8">
        <v>20404.516</v>
      </c>
      <c r="R22" s="44"/>
    </row>
    <row r="23" spans="2:19" ht="14.45" customHeight="1" x14ac:dyDescent="0.2">
      <c r="B23" s="140"/>
      <c r="C23" s="141"/>
      <c r="D23" s="94" t="s">
        <v>9</v>
      </c>
      <c r="E23" s="9">
        <f>E22-E21</f>
        <v>10328.484</v>
      </c>
      <c r="F23" s="9">
        <f t="shared" ref="F23" si="42">F22-F21</f>
        <v>14122.681</v>
      </c>
      <c r="G23" s="9">
        <f t="shared" ref="G23:H23" si="43">G22-G21</f>
        <v>10554.404000000002</v>
      </c>
      <c r="H23" s="9">
        <f t="shared" si="43"/>
        <v>8678.2320000000018</v>
      </c>
      <c r="I23" s="9">
        <f t="shared" ref="I23:J23" si="44">I22-I21</f>
        <v>10320.858</v>
      </c>
      <c r="J23" s="9">
        <f t="shared" si="44"/>
        <v>8332.8759999999984</v>
      </c>
      <c r="K23" s="9">
        <f t="shared" ref="K23:L23" si="45">K22-K21</f>
        <v>8309.4020000000019</v>
      </c>
      <c r="L23" s="9">
        <f t="shared" si="45"/>
        <v>21255.148000000001</v>
      </c>
      <c r="M23" s="9">
        <f t="shared" ref="M23:N23" si="46">M22-M21</f>
        <v>19526.53</v>
      </c>
      <c r="N23" s="9">
        <f t="shared" si="46"/>
        <v>24132.904999999999</v>
      </c>
      <c r="O23" s="9">
        <f t="shared" ref="O23:P23" si="47">O22-O21</f>
        <v>17129.047000000002</v>
      </c>
      <c r="P23" s="9">
        <f t="shared" si="47"/>
        <v>12512.451999999999</v>
      </c>
      <c r="Q23" s="9">
        <f t="shared" ref="Q23" si="48">Q22-Q21</f>
        <v>7265.4169999999995</v>
      </c>
      <c r="R23" s="44"/>
    </row>
    <row r="24" spans="2:19" ht="14.45" customHeight="1" x14ac:dyDescent="0.2">
      <c r="B24" s="140"/>
      <c r="C24" s="142" t="s">
        <v>137</v>
      </c>
      <c r="D24" s="95" t="s">
        <v>7</v>
      </c>
      <c r="E24" s="83">
        <v>9759.018</v>
      </c>
      <c r="F24" s="83">
        <v>10037.844999999999</v>
      </c>
      <c r="G24" s="83">
        <v>10860.035</v>
      </c>
      <c r="H24" s="83">
        <v>18451.766</v>
      </c>
      <c r="I24" s="83">
        <v>19826.341</v>
      </c>
      <c r="J24" s="83">
        <v>22118.143</v>
      </c>
      <c r="K24" s="83">
        <v>24020.170999999998</v>
      </c>
      <c r="L24" s="83">
        <v>28302.405999999999</v>
      </c>
      <c r="M24" s="83">
        <v>29853.791000000001</v>
      </c>
      <c r="N24" s="83">
        <v>22497.531999999999</v>
      </c>
      <c r="O24" s="83">
        <v>21926.710999999999</v>
      </c>
      <c r="P24" s="83">
        <v>25890.414000000001</v>
      </c>
      <c r="Q24" s="83">
        <v>38953.171000000002</v>
      </c>
      <c r="R24" s="44"/>
    </row>
    <row r="25" spans="2:19" ht="14.45" customHeight="1" x14ac:dyDescent="0.2">
      <c r="B25" s="140"/>
      <c r="C25" s="141"/>
      <c r="D25" s="93" t="s">
        <v>8</v>
      </c>
      <c r="E25" s="8">
        <v>10517.554</v>
      </c>
      <c r="F25" s="8">
        <v>13736.132</v>
      </c>
      <c r="G25" s="8">
        <v>13574.503000000001</v>
      </c>
      <c r="H25" s="8">
        <v>13286.655000000001</v>
      </c>
      <c r="I25" s="8">
        <v>13575.594999999999</v>
      </c>
      <c r="J25" s="8">
        <v>12884.964</v>
      </c>
      <c r="K25" s="8">
        <v>9927.6949999999997</v>
      </c>
      <c r="L25" s="8">
        <v>15553.227000000001</v>
      </c>
      <c r="M25" s="8">
        <v>17109.526999999998</v>
      </c>
      <c r="N25" s="8">
        <v>22296.201000000001</v>
      </c>
      <c r="O25" s="8">
        <v>18704.295999999998</v>
      </c>
      <c r="P25" s="8">
        <v>25179.894</v>
      </c>
      <c r="Q25" s="8">
        <v>26414.786</v>
      </c>
      <c r="R25" s="44"/>
    </row>
    <row r="26" spans="2:19" ht="14.45" customHeight="1" x14ac:dyDescent="0.2">
      <c r="B26" s="140"/>
      <c r="C26" s="143"/>
      <c r="D26" s="96" t="s">
        <v>9</v>
      </c>
      <c r="E26" s="84">
        <f>E25-E24</f>
        <v>758.53600000000006</v>
      </c>
      <c r="F26" s="84">
        <f>F25-F24</f>
        <v>3698.2870000000003</v>
      </c>
      <c r="G26" s="84">
        <f>G25-G24</f>
        <v>2714.4680000000008</v>
      </c>
      <c r="H26" s="84">
        <f>H25-H24</f>
        <v>-5165.110999999999</v>
      </c>
      <c r="I26" s="84">
        <f>I25-I24</f>
        <v>-6250.746000000001</v>
      </c>
      <c r="J26" s="84">
        <f t="shared" ref="J26:K26" si="49">J25-J24</f>
        <v>-9233.1790000000001</v>
      </c>
      <c r="K26" s="84">
        <f t="shared" si="49"/>
        <v>-14092.475999999999</v>
      </c>
      <c r="L26" s="84">
        <f t="shared" ref="L26:M26" si="50">L25-L24</f>
        <v>-12749.178999999998</v>
      </c>
      <c r="M26" s="84">
        <f t="shared" si="50"/>
        <v>-12744.264000000003</v>
      </c>
      <c r="N26" s="84">
        <f t="shared" ref="N26:O26" si="51">N25-N24</f>
        <v>-201.33099999999831</v>
      </c>
      <c r="O26" s="84">
        <f t="shared" si="51"/>
        <v>-3222.4150000000009</v>
      </c>
      <c r="P26" s="84">
        <f t="shared" ref="P26:Q26" si="52">P25-P24</f>
        <v>-710.52000000000044</v>
      </c>
      <c r="Q26" s="84">
        <f t="shared" si="52"/>
        <v>-12538.385000000002</v>
      </c>
      <c r="R26" s="44"/>
    </row>
    <row r="27" spans="2:19" ht="14.45" customHeight="1" x14ac:dyDescent="0.2">
      <c r="B27" s="140" t="s">
        <v>12</v>
      </c>
      <c r="C27" s="141" t="s">
        <v>138</v>
      </c>
      <c r="D27" s="92" t="s">
        <v>7</v>
      </c>
      <c r="E27" s="8">
        <v>11173.119000000001</v>
      </c>
      <c r="F27" s="8">
        <v>9419.8410000000003</v>
      </c>
      <c r="G27" s="8">
        <v>9507.4079999999994</v>
      </c>
      <c r="H27" s="8">
        <v>10483.085999999999</v>
      </c>
      <c r="I27" s="8">
        <v>9378.2549999999992</v>
      </c>
      <c r="J27" s="8">
        <v>9089.1290000000008</v>
      </c>
      <c r="K27" s="8">
        <v>8984.3089999999993</v>
      </c>
      <c r="L27" s="8">
        <v>7757.4830000000002</v>
      </c>
      <c r="M27" s="8">
        <v>8009.1180000000004</v>
      </c>
      <c r="N27" s="8">
        <v>7290.9709999999995</v>
      </c>
      <c r="O27" s="8">
        <v>6881.3670000000002</v>
      </c>
      <c r="P27" s="8">
        <v>7579.0929999999998</v>
      </c>
      <c r="Q27" s="8">
        <v>7946.2780000000002</v>
      </c>
      <c r="R27" s="44"/>
    </row>
    <row r="28" spans="2:19" ht="14.45" customHeight="1" x14ac:dyDescent="0.2">
      <c r="B28" s="140"/>
      <c r="C28" s="141"/>
      <c r="D28" s="93" t="s">
        <v>8</v>
      </c>
      <c r="E28" s="8">
        <v>21627.368999999999</v>
      </c>
      <c r="F28" s="8">
        <v>13222.15</v>
      </c>
      <c r="G28" s="8">
        <v>17985.569</v>
      </c>
      <c r="H28" s="8">
        <v>13890.695</v>
      </c>
      <c r="I28" s="8">
        <v>13314.921</v>
      </c>
      <c r="J28" s="8">
        <v>18765.419000000002</v>
      </c>
      <c r="K28" s="8">
        <v>17676.755000000001</v>
      </c>
      <c r="L28" s="8">
        <v>15342.759</v>
      </c>
      <c r="M28" s="8">
        <v>13783.445</v>
      </c>
      <c r="N28" s="8">
        <v>13176.273999999999</v>
      </c>
      <c r="O28" s="8">
        <v>13107.802</v>
      </c>
      <c r="P28" s="8">
        <v>15395.84</v>
      </c>
      <c r="Q28" s="8">
        <v>7777.2939999999999</v>
      </c>
    </row>
    <row r="29" spans="2:19" ht="14.45" customHeight="1" x14ac:dyDescent="0.2">
      <c r="B29" s="140"/>
      <c r="C29" s="141"/>
      <c r="D29" s="94" t="s">
        <v>9</v>
      </c>
      <c r="E29" s="9">
        <f>E28-E27</f>
        <v>10454.249999999998</v>
      </c>
      <c r="F29" s="9">
        <f t="shared" ref="F29" si="53">F28-F27</f>
        <v>3802.3089999999993</v>
      </c>
      <c r="G29" s="9">
        <f t="shared" ref="G29:H29" si="54">G28-G27</f>
        <v>8478.1610000000001</v>
      </c>
      <c r="H29" s="9">
        <f t="shared" si="54"/>
        <v>3407.6090000000004</v>
      </c>
      <c r="I29" s="9">
        <f t="shared" ref="I29:J29" si="55">I28-I27</f>
        <v>3936.6660000000011</v>
      </c>
      <c r="J29" s="9">
        <f t="shared" si="55"/>
        <v>9676.2900000000009</v>
      </c>
      <c r="K29" s="9">
        <f t="shared" ref="K29:L29" si="56">K28-K27</f>
        <v>8692.4460000000017</v>
      </c>
      <c r="L29" s="9">
        <f t="shared" si="56"/>
        <v>7585.2759999999998</v>
      </c>
      <c r="M29" s="9">
        <f t="shared" ref="M29:N29" si="57">M28-M27</f>
        <v>5774.3269999999993</v>
      </c>
      <c r="N29" s="9">
        <f t="shared" si="57"/>
        <v>5885.3029999999999</v>
      </c>
      <c r="O29" s="9">
        <f t="shared" ref="O29:P29" si="58">O28-O27</f>
        <v>6226.4349999999995</v>
      </c>
      <c r="P29" s="9">
        <f t="shared" si="58"/>
        <v>7816.7470000000003</v>
      </c>
      <c r="Q29" s="9">
        <f t="shared" ref="Q29" si="59">Q28-Q27</f>
        <v>-168.98400000000038</v>
      </c>
    </row>
    <row r="30" spans="2:19" ht="14.45" customHeight="1" x14ac:dyDescent="0.2">
      <c r="B30" s="140"/>
      <c r="C30" s="142" t="s">
        <v>137</v>
      </c>
      <c r="D30" s="95" t="s">
        <v>7</v>
      </c>
      <c r="E30" s="83">
        <v>38359.921999999999</v>
      </c>
      <c r="F30" s="83">
        <v>34067.26</v>
      </c>
      <c r="G30" s="83">
        <v>30735.444</v>
      </c>
      <c r="H30" s="83">
        <v>34433.048000000003</v>
      </c>
      <c r="I30" s="83">
        <v>30324.436000000002</v>
      </c>
      <c r="J30" s="83">
        <v>27704.679</v>
      </c>
      <c r="K30" s="83">
        <v>26632.913</v>
      </c>
      <c r="L30" s="83">
        <v>27537.931</v>
      </c>
      <c r="M30" s="83">
        <v>28962.088</v>
      </c>
      <c r="N30" s="83">
        <v>25806.580999999998</v>
      </c>
      <c r="O30" s="83">
        <v>24608.476999999999</v>
      </c>
      <c r="P30" s="83">
        <v>25489.334999999999</v>
      </c>
      <c r="Q30" s="83">
        <v>36394.089999999997</v>
      </c>
    </row>
    <row r="31" spans="2:19" ht="14.45" customHeight="1" x14ac:dyDescent="0.2">
      <c r="B31" s="140"/>
      <c r="C31" s="141"/>
      <c r="D31" s="93" t="s">
        <v>8</v>
      </c>
      <c r="E31" s="8">
        <v>65530.502</v>
      </c>
      <c r="F31" s="8">
        <v>47275.642</v>
      </c>
      <c r="G31" s="8">
        <v>51977.517999999996</v>
      </c>
      <c r="H31" s="8">
        <v>51405.415999999997</v>
      </c>
      <c r="I31" s="8">
        <v>45205.864999999998</v>
      </c>
      <c r="J31" s="8">
        <v>56519.565000000002</v>
      </c>
      <c r="K31" s="8">
        <v>53040.618999999999</v>
      </c>
      <c r="L31" s="8">
        <v>73033.705000000002</v>
      </c>
      <c r="M31" s="8">
        <v>67383.574999999997</v>
      </c>
      <c r="N31" s="8">
        <v>51650.758000000002</v>
      </c>
      <c r="O31" s="8">
        <v>48107.237999999998</v>
      </c>
      <c r="P31" s="8">
        <v>63420.487999999998</v>
      </c>
      <c r="Q31" s="8">
        <v>47851.938999999998</v>
      </c>
    </row>
    <row r="32" spans="2:19" ht="14.45" customHeight="1" x14ac:dyDescent="0.2">
      <c r="B32" s="140"/>
      <c r="C32" s="143"/>
      <c r="D32" s="96" t="s">
        <v>9</v>
      </c>
      <c r="E32" s="84">
        <f>E31-E30</f>
        <v>27170.58</v>
      </c>
      <c r="F32" s="84">
        <f t="shared" ref="F32" si="60">F31-F30</f>
        <v>13208.381999999998</v>
      </c>
      <c r="G32" s="84">
        <f t="shared" ref="G32:H32" si="61">G31-G30</f>
        <v>21242.073999999997</v>
      </c>
      <c r="H32" s="84">
        <f t="shared" si="61"/>
        <v>16972.367999999995</v>
      </c>
      <c r="I32" s="84">
        <f t="shared" ref="I32:J32" si="62">I31-I30</f>
        <v>14881.428999999996</v>
      </c>
      <c r="J32" s="84">
        <f t="shared" si="62"/>
        <v>28814.886000000002</v>
      </c>
      <c r="K32" s="84">
        <f t="shared" ref="K32:L32" si="63">K31-K30</f>
        <v>26407.705999999998</v>
      </c>
      <c r="L32" s="84">
        <f t="shared" si="63"/>
        <v>45495.774000000005</v>
      </c>
      <c r="M32" s="84">
        <f t="shared" ref="M32:N32" si="64">M31-M30</f>
        <v>38421.486999999994</v>
      </c>
      <c r="N32" s="84">
        <f t="shared" si="64"/>
        <v>25844.177000000003</v>
      </c>
      <c r="O32" s="84">
        <f t="shared" ref="O32:P32" si="65">O31-O30</f>
        <v>23498.760999999999</v>
      </c>
      <c r="P32" s="84">
        <f t="shared" si="65"/>
        <v>37931.152999999998</v>
      </c>
      <c r="Q32" s="84">
        <f t="shared" ref="Q32" si="66">Q31-Q30</f>
        <v>11457.849000000002</v>
      </c>
    </row>
    <row r="33" spans="2:17" ht="14.45" customHeight="1" x14ac:dyDescent="0.2">
      <c r="B33" s="140" t="s">
        <v>13</v>
      </c>
      <c r="C33" s="141" t="s">
        <v>138</v>
      </c>
      <c r="D33" s="92" t="s">
        <v>7</v>
      </c>
      <c r="E33" s="8">
        <v>41275.546000000002</v>
      </c>
      <c r="F33" s="8">
        <v>37799.623</v>
      </c>
      <c r="G33" s="8">
        <v>36888.245999999999</v>
      </c>
      <c r="H33" s="8">
        <v>40309.921000000002</v>
      </c>
      <c r="I33" s="8">
        <v>44878.557000000001</v>
      </c>
      <c r="J33" s="8">
        <v>48304.146999999997</v>
      </c>
      <c r="K33" s="8">
        <v>51682.455999999998</v>
      </c>
      <c r="L33" s="8">
        <v>54329.425000000003</v>
      </c>
      <c r="M33" s="8">
        <v>59955.684999999998</v>
      </c>
      <c r="N33" s="8">
        <v>62384.582999999999</v>
      </c>
      <c r="O33" s="8">
        <v>57434.669000000002</v>
      </c>
      <c r="P33" s="8">
        <v>64127.624000000003</v>
      </c>
      <c r="Q33" s="8">
        <v>70195.270999999993</v>
      </c>
    </row>
    <row r="34" spans="2:17" ht="14.45" customHeight="1" x14ac:dyDescent="0.2">
      <c r="B34" s="140"/>
      <c r="C34" s="141"/>
      <c r="D34" s="93" t="s">
        <v>8</v>
      </c>
      <c r="E34" s="8">
        <v>7554.0590000000002</v>
      </c>
      <c r="F34" s="8">
        <v>9558.134</v>
      </c>
      <c r="G34" s="8">
        <v>10478.351000000001</v>
      </c>
      <c r="H34" s="8">
        <v>8261.0249999999996</v>
      </c>
      <c r="I34" s="8">
        <v>9220.2330000000002</v>
      </c>
      <c r="J34" s="8">
        <v>8341.973</v>
      </c>
      <c r="K34" s="8">
        <v>9431.9269999999997</v>
      </c>
      <c r="L34" s="8">
        <v>9342.6260000000002</v>
      </c>
      <c r="M34" s="8">
        <v>8792.8259999999991</v>
      </c>
      <c r="N34" s="8">
        <v>8912.4369999999999</v>
      </c>
      <c r="O34" s="8">
        <v>8191.9009999999998</v>
      </c>
      <c r="P34" s="8">
        <v>9556.51</v>
      </c>
      <c r="Q34" s="8">
        <v>11973.833000000001</v>
      </c>
    </row>
    <row r="35" spans="2:17" ht="14.45" customHeight="1" x14ac:dyDescent="0.2">
      <c r="B35" s="140"/>
      <c r="C35" s="141"/>
      <c r="D35" s="94" t="s">
        <v>9</v>
      </c>
      <c r="E35" s="9">
        <f>E34-E33</f>
        <v>-33721.487000000001</v>
      </c>
      <c r="F35" s="9">
        <f t="shared" ref="F35" si="67">F34-F33</f>
        <v>-28241.489000000001</v>
      </c>
      <c r="G35" s="9">
        <f t="shared" ref="G35:H35" si="68">G34-G33</f>
        <v>-26409.894999999997</v>
      </c>
      <c r="H35" s="9">
        <f t="shared" si="68"/>
        <v>-32048.896000000001</v>
      </c>
      <c r="I35" s="9">
        <f t="shared" ref="I35:J35" si="69">I34-I33</f>
        <v>-35658.324000000001</v>
      </c>
      <c r="J35" s="9">
        <f t="shared" si="69"/>
        <v>-39962.173999999999</v>
      </c>
      <c r="K35" s="9">
        <f t="shared" ref="K35:L35" si="70">K34-K33</f>
        <v>-42250.528999999995</v>
      </c>
      <c r="L35" s="9">
        <f t="shared" si="70"/>
        <v>-44986.798999999999</v>
      </c>
      <c r="M35" s="9">
        <f t="shared" ref="M35:N35" si="71">M34-M33</f>
        <v>-51162.858999999997</v>
      </c>
      <c r="N35" s="9">
        <f t="shared" si="71"/>
        <v>-53472.146000000001</v>
      </c>
      <c r="O35" s="9">
        <f t="shared" ref="O35:P35" si="72">O34-O33</f>
        <v>-49242.768000000004</v>
      </c>
      <c r="P35" s="9">
        <f t="shared" si="72"/>
        <v>-54571.114000000001</v>
      </c>
      <c r="Q35" s="9">
        <f t="shared" ref="Q35" si="73">Q34-Q33</f>
        <v>-58221.437999999995</v>
      </c>
    </row>
    <row r="36" spans="2:17" ht="14.45" customHeight="1" x14ac:dyDescent="0.2">
      <c r="B36" s="140"/>
      <c r="C36" s="142" t="s">
        <v>137</v>
      </c>
      <c r="D36" s="95" t="s">
        <v>7</v>
      </c>
      <c r="E36" s="83">
        <v>146336.87400000001</v>
      </c>
      <c r="F36" s="83">
        <v>140763.75099999999</v>
      </c>
      <c r="G36" s="83">
        <v>129471.333</v>
      </c>
      <c r="H36" s="83">
        <v>146221.24600000001</v>
      </c>
      <c r="I36" s="83">
        <v>162999.37100000001</v>
      </c>
      <c r="J36" s="83">
        <v>157980.916</v>
      </c>
      <c r="K36" s="83">
        <v>164382.72099999999</v>
      </c>
      <c r="L36" s="83">
        <v>186784.886</v>
      </c>
      <c r="M36" s="83">
        <v>206755.80100000001</v>
      </c>
      <c r="N36" s="83">
        <v>224508.62</v>
      </c>
      <c r="O36" s="83">
        <v>208686.266</v>
      </c>
      <c r="P36" s="83">
        <v>243329.49900000001</v>
      </c>
      <c r="Q36" s="83">
        <v>337046.30599999998</v>
      </c>
    </row>
    <row r="37" spans="2:17" ht="14.45" customHeight="1" x14ac:dyDescent="0.2">
      <c r="B37" s="140"/>
      <c r="C37" s="141"/>
      <c r="D37" s="93" t="s">
        <v>8</v>
      </c>
      <c r="E37" s="8">
        <v>28419.923999999999</v>
      </c>
      <c r="F37" s="8">
        <v>36211.372000000003</v>
      </c>
      <c r="G37" s="8">
        <v>41750.04</v>
      </c>
      <c r="H37" s="8">
        <v>35201.402999999998</v>
      </c>
      <c r="I37" s="8">
        <v>43892.830999999998</v>
      </c>
      <c r="J37" s="8">
        <v>39387.154000000002</v>
      </c>
      <c r="K37" s="8">
        <v>39872.953999999998</v>
      </c>
      <c r="L37" s="8">
        <v>40021.231</v>
      </c>
      <c r="M37" s="8">
        <v>37409.788</v>
      </c>
      <c r="N37" s="8">
        <v>38273.845999999998</v>
      </c>
      <c r="O37" s="8">
        <v>34157.667000000001</v>
      </c>
      <c r="P37" s="8">
        <v>42512.105000000003</v>
      </c>
      <c r="Q37" s="8">
        <v>66671.528000000006</v>
      </c>
    </row>
    <row r="38" spans="2:17" ht="14.45" customHeight="1" x14ac:dyDescent="0.2">
      <c r="B38" s="140"/>
      <c r="C38" s="143"/>
      <c r="D38" s="96" t="s">
        <v>9</v>
      </c>
      <c r="E38" s="84">
        <f>E37-E36</f>
        <v>-117916.95000000001</v>
      </c>
      <c r="F38" s="84">
        <f t="shared" ref="F38" si="74">F37-F36</f>
        <v>-104552.37899999999</v>
      </c>
      <c r="G38" s="84">
        <f t="shared" ref="G38:H38" si="75">G37-G36</f>
        <v>-87721.293000000005</v>
      </c>
      <c r="H38" s="84">
        <f t="shared" si="75"/>
        <v>-111019.84300000002</v>
      </c>
      <c r="I38" s="84">
        <f t="shared" ref="I38:J38" si="76">I37-I36</f>
        <v>-119106.54000000001</v>
      </c>
      <c r="J38" s="84">
        <f t="shared" si="76"/>
        <v>-118593.76199999999</v>
      </c>
      <c r="K38" s="84">
        <f t="shared" ref="K38:L38" si="77">K37-K36</f>
        <v>-124509.76699999999</v>
      </c>
      <c r="L38" s="84">
        <f t="shared" si="77"/>
        <v>-146763.655</v>
      </c>
      <c r="M38" s="84">
        <f t="shared" ref="M38:N38" si="78">M37-M36</f>
        <v>-169346.01300000001</v>
      </c>
      <c r="N38" s="84">
        <f t="shared" si="78"/>
        <v>-186234.774</v>
      </c>
      <c r="O38" s="84">
        <f t="shared" ref="O38:P38" si="79">O37-O36</f>
        <v>-174528.59899999999</v>
      </c>
      <c r="P38" s="84">
        <f t="shared" si="79"/>
        <v>-200817.394</v>
      </c>
      <c r="Q38" s="84">
        <f t="shared" ref="Q38" si="80">Q37-Q36</f>
        <v>-270374.77799999999</v>
      </c>
    </row>
    <row r="39" spans="2:17" x14ac:dyDescent="0.2">
      <c r="B39" s="50"/>
    </row>
    <row r="41" spans="2:17" x14ac:dyDescent="0.2">
      <c r="B41" s="10"/>
      <c r="C41" s="10"/>
      <c r="D41" s="10"/>
      <c r="P41" s="11" t="s">
        <v>14</v>
      </c>
    </row>
    <row r="42" spans="2:17" x14ac:dyDescent="0.2">
      <c r="B42" s="10"/>
      <c r="C42" s="10"/>
      <c r="D42" s="12"/>
    </row>
    <row r="43" spans="2:17" x14ac:dyDescent="0.2">
      <c r="B43" s="10"/>
      <c r="C43" s="10"/>
      <c r="D43" s="12"/>
    </row>
    <row r="44" spans="2:17" x14ac:dyDescent="0.2">
      <c r="B44" s="10"/>
      <c r="C44" s="10"/>
      <c r="D44" s="12"/>
    </row>
    <row r="45" spans="2:17" x14ac:dyDescent="0.2">
      <c r="B45" s="10"/>
      <c r="C45" s="10"/>
      <c r="D45" s="12"/>
    </row>
    <row r="46" spans="2:17" x14ac:dyDescent="0.2">
      <c r="B46" s="10"/>
      <c r="I46" s="44"/>
      <c r="J46" s="44"/>
    </row>
    <row r="47" spans="2:17" x14ac:dyDescent="0.2">
      <c r="B47" s="10"/>
      <c r="I47" s="44"/>
      <c r="J47" s="44"/>
    </row>
    <row r="48" spans="2:17" x14ac:dyDescent="0.2">
      <c r="B48" s="10"/>
      <c r="I48" s="44"/>
      <c r="J48" s="44"/>
    </row>
    <row r="49" spans="2:10" x14ac:dyDescent="0.2">
      <c r="B49" s="10"/>
      <c r="I49" s="44"/>
      <c r="J49" s="44"/>
    </row>
    <row r="50" spans="2:10" x14ac:dyDescent="0.2">
      <c r="B50" s="10"/>
      <c r="I50" s="44"/>
      <c r="J50" s="44"/>
    </row>
    <row r="51" spans="2:10" x14ac:dyDescent="0.2">
      <c r="B51" s="10"/>
      <c r="I51" s="44"/>
      <c r="J51" s="44"/>
    </row>
    <row r="52" spans="2:10" x14ac:dyDescent="0.2">
      <c r="B52" s="10"/>
    </row>
    <row r="53" spans="2:10" x14ac:dyDescent="0.2">
      <c r="B53" s="10"/>
    </row>
    <row r="54" spans="2:10" x14ac:dyDescent="0.2">
      <c r="B54" s="10"/>
    </row>
    <row r="55" spans="2:10" x14ac:dyDescent="0.2">
      <c r="B55" s="10"/>
    </row>
    <row r="56" spans="2:10" x14ac:dyDescent="0.2">
      <c r="B56" s="10"/>
    </row>
    <row r="57" spans="2:10" x14ac:dyDescent="0.2">
      <c r="B57" s="10"/>
    </row>
    <row r="58" spans="2:10" x14ac:dyDescent="0.2">
      <c r="B58" s="10"/>
    </row>
    <row r="59" spans="2:10" x14ac:dyDescent="0.2">
      <c r="B59" s="10"/>
    </row>
    <row r="60" spans="2:10" x14ac:dyDescent="0.2">
      <c r="B60" s="10"/>
    </row>
    <row r="61" spans="2:10" x14ac:dyDescent="0.2">
      <c r="B61" s="10"/>
    </row>
    <row r="62" spans="2:10" x14ac:dyDescent="0.2">
      <c r="B62" s="10"/>
    </row>
    <row r="63" spans="2:10" x14ac:dyDescent="0.2">
      <c r="B63" s="10"/>
    </row>
    <row r="65" spans="2:2" x14ac:dyDescent="0.2">
      <c r="B65" s="10"/>
    </row>
    <row r="66" spans="2:2" x14ac:dyDescent="0.2">
      <c r="B66" s="10"/>
    </row>
    <row r="67" spans="2:2" x14ac:dyDescent="0.2">
      <c r="B67" s="10"/>
    </row>
    <row r="68" spans="2:2" x14ac:dyDescent="0.2">
      <c r="B68" s="10"/>
    </row>
    <row r="69" spans="2:2" x14ac:dyDescent="0.2">
      <c r="B69" s="10"/>
    </row>
    <row r="70" spans="2:2" x14ac:dyDescent="0.2">
      <c r="B70" s="10"/>
    </row>
    <row r="71" spans="2:2" x14ac:dyDescent="0.2">
      <c r="B71" s="10"/>
    </row>
    <row r="72" spans="2:2" x14ac:dyDescent="0.2">
      <c r="B72" s="10"/>
    </row>
    <row r="73" spans="2:2" x14ac:dyDescent="0.2">
      <c r="B73" s="10"/>
    </row>
    <row r="74" spans="2:2" x14ac:dyDescent="0.2">
      <c r="B74" s="10"/>
    </row>
    <row r="75" spans="2:2" x14ac:dyDescent="0.2">
      <c r="B75" s="10"/>
    </row>
    <row r="76" spans="2:2" x14ac:dyDescent="0.2">
      <c r="B76" s="10"/>
    </row>
    <row r="77" spans="2:2" x14ac:dyDescent="0.2">
      <c r="B77" s="10"/>
    </row>
    <row r="78" spans="2:2" x14ac:dyDescent="0.2">
      <c r="B78" s="10"/>
    </row>
    <row r="79" spans="2:2" x14ac:dyDescent="0.2">
      <c r="B79" s="10"/>
    </row>
    <row r="80" spans="2:2" x14ac:dyDescent="0.2">
      <c r="B80" s="10"/>
    </row>
    <row r="81" spans="2:2" x14ac:dyDescent="0.2">
      <c r="B81" s="10"/>
    </row>
    <row r="83" spans="2:2" x14ac:dyDescent="0.2">
      <c r="B83" s="10"/>
    </row>
    <row r="84" spans="2:2" x14ac:dyDescent="0.2">
      <c r="B84" s="10"/>
    </row>
    <row r="85" spans="2:2" x14ac:dyDescent="0.2">
      <c r="B85" s="10"/>
    </row>
    <row r="86" spans="2:2" x14ac:dyDescent="0.2">
      <c r="B86" s="10"/>
    </row>
    <row r="87" spans="2:2" x14ac:dyDescent="0.2">
      <c r="B87" s="10"/>
    </row>
    <row r="88" spans="2:2" x14ac:dyDescent="0.2">
      <c r="B88" s="10"/>
    </row>
    <row r="89" spans="2:2" x14ac:dyDescent="0.2">
      <c r="B89" s="10"/>
    </row>
    <row r="90" spans="2:2" x14ac:dyDescent="0.2">
      <c r="B90" s="10"/>
    </row>
    <row r="91" spans="2:2" x14ac:dyDescent="0.2">
      <c r="B91" s="10"/>
    </row>
    <row r="92" spans="2:2" x14ac:dyDescent="0.2">
      <c r="B92" s="10"/>
    </row>
    <row r="93" spans="2:2" x14ac:dyDescent="0.2">
      <c r="B93" s="10"/>
    </row>
    <row r="94" spans="2:2" x14ac:dyDescent="0.2">
      <c r="B94" s="10"/>
    </row>
    <row r="95" spans="2:2" x14ac:dyDescent="0.2">
      <c r="B95" s="10"/>
    </row>
    <row r="96" spans="2:2" x14ac:dyDescent="0.2">
      <c r="B96" s="10"/>
    </row>
    <row r="97" spans="2:2" x14ac:dyDescent="0.2">
      <c r="B97" s="10"/>
    </row>
    <row r="98" spans="2:2" x14ac:dyDescent="0.2">
      <c r="B98" s="10"/>
    </row>
    <row r="99" spans="2:2" x14ac:dyDescent="0.2">
      <c r="B99" s="10"/>
    </row>
    <row r="101" spans="2:2" x14ac:dyDescent="0.2">
      <c r="B101" s="10"/>
    </row>
    <row r="102" spans="2:2" x14ac:dyDescent="0.2">
      <c r="B102" s="10"/>
    </row>
    <row r="103" spans="2:2" x14ac:dyDescent="0.2">
      <c r="B103" s="10"/>
    </row>
    <row r="104" spans="2:2" x14ac:dyDescent="0.2">
      <c r="B104" s="10"/>
    </row>
  </sheetData>
  <sheetProtection selectLockedCells="1" selectUnlockedCells="1"/>
  <sortState ref="R4:U9">
    <sortCondition ref="S4:S9"/>
  </sortState>
  <mergeCells count="18">
    <mergeCell ref="B27:B32"/>
    <mergeCell ref="C27:C29"/>
    <mergeCell ref="C30:C32"/>
    <mergeCell ref="B33:B38"/>
    <mergeCell ref="C33:C35"/>
    <mergeCell ref="C36:C38"/>
    <mergeCell ref="B15:B20"/>
    <mergeCell ref="C15:C17"/>
    <mergeCell ref="C18:C20"/>
    <mergeCell ref="B21:B26"/>
    <mergeCell ref="C21:C23"/>
    <mergeCell ref="C24:C26"/>
    <mergeCell ref="B3:B8"/>
    <mergeCell ref="C3:C5"/>
    <mergeCell ref="C6:C8"/>
    <mergeCell ref="B9:B14"/>
    <mergeCell ref="C9:C11"/>
    <mergeCell ref="C12:C14"/>
  </mergeCells>
  <hyperlinks>
    <hyperlink ref="P41" location="ÍNDICE!A1" display="Voltar ao índice"/>
  </hyperlinks>
  <printOptions horizontalCentered="1"/>
  <pageMargins left="0.39370078740157483" right="0.19685039370078741" top="0.6692913385826772" bottom="0.98425196850393704" header="0.51181102362204722" footer="0.51181102362204722"/>
  <pageSetup paperSize="9" scale="59"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85"/>
  <sheetViews>
    <sheetView showGridLines="0" zoomScale="93" zoomScaleNormal="93" zoomScaleSheetLayoutView="110" workbookViewId="0"/>
  </sheetViews>
  <sheetFormatPr defaultRowHeight="12.75" x14ac:dyDescent="0.2"/>
  <cols>
    <col min="1" max="1" width="2.28515625" style="2" customWidth="1"/>
    <col min="2" max="2" width="29.28515625" style="2" customWidth="1"/>
    <col min="3" max="3" width="25.42578125" style="2" customWidth="1"/>
    <col min="4" max="15" width="12.7109375" style="2" customWidth="1"/>
    <col min="16" max="22" width="10.7109375" style="2" customWidth="1"/>
    <col min="23" max="16384" width="9.140625" style="2"/>
  </cols>
  <sheetData>
    <row r="1" spans="1:251" ht="30" customHeight="1" x14ac:dyDescent="0.2">
      <c r="A1"/>
      <c r="B1" s="3" t="s">
        <v>123</v>
      </c>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spans="1:251" ht="21.75" customHeight="1" x14ac:dyDescent="0.2">
      <c r="A2"/>
      <c r="B2" s="4" t="s">
        <v>4</v>
      </c>
      <c r="C2" s="4" t="s">
        <v>6</v>
      </c>
      <c r="D2" s="14">
        <v>2010</v>
      </c>
      <c r="E2" s="14">
        <v>2011</v>
      </c>
      <c r="F2" s="14">
        <v>2012</v>
      </c>
      <c r="G2" s="14">
        <v>2013</v>
      </c>
      <c r="H2" s="14">
        <v>2014</v>
      </c>
      <c r="I2" s="14">
        <v>2015</v>
      </c>
      <c r="J2" s="14">
        <v>2016</v>
      </c>
      <c r="K2" s="14">
        <v>2017</v>
      </c>
      <c r="L2" s="14">
        <v>2018</v>
      </c>
      <c r="M2" s="14">
        <v>2019</v>
      </c>
      <c r="N2" s="14">
        <v>2020</v>
      </c>
      <c r="O2" s="14">
        <v>2021</v>
      </c>
      <c r="P2" s="14">
        <v>2022</v>
      </c>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51" ht="20.100000000000001" customHeight="1" x14ac:dyDescent="0.2">
      <c r="B3" s="145" t="s">
        <v>133</v>
      </c>
      <c r="C3" s="97" t="s">
        <v>79</v>
      </c>
      <c r="D3" s="15">
        <f>'1'!E6/'1'!E3</f>
        <v>0.43062066504753826</v>
      </c>
      <c r="E3" s="15">
        <f>'1'!F6/'1'!F3</f>
        <v>0.45375916332325905</v>
      </c>
      <c r="F3" s="15">
        <f>'1'!G6/'1'!G3</f>
        <v>0.47754215244727188</v>
      </c>
      <c r="G3" s="15">
        <f>'1'!H6/'1'!H3</f>
        <v>0.54232441836254264</v>
      </c>
      <c r="H3" s="15">
        <f>'1'!I6/'1'!I3</f>
        <v>0.5779148817229679</v>
      </c>
      <c r="I3" s="15">
        <f>'1'!J6/'1'!J3</f>
        <v>0.59963082429087744</v>
      </c>
      <c r="J3" s="15">
        <f>'1'!K6/'1'!K3</f>
        <v>0.53112875034240914</v>
      </c>
      <c r="K3" s="15">
        <f>'1'!L6/'1'!L3</f>
        <v>0.62491821576671625</v>
      </c>
      <c r="L3" s="15">
        <f>'1'!M6/'1'!M3</f>
        <v>0.6222833311629643</v>
      </c>
      <c r="M3" s="15">
        <f>'1'!N6/'1'!N3</f>
        <v>0.64603989052543132</v>
      </c>
      <c r="N3" s="15">
        <f>'1'!O6/'1'!O3</f>
        <v>0.65649981075908481</v>
      </c>
      <c r="O3" s="15">
        <f>'1'!P6/'1'!P3</f>
        <v>0.74208731759436641</v>
      </c>
      <c r="P3" s="15">
        <f>'1'!Q6/'1'!Q3</f>
        <v>0.99024356505571987</v>
      </c>
    </row>
    <row r="4" spans="1:251" ht="20.100000000000001" customHeight="1" x14ac:dyDescent="0.2">
      <c r="B4" s="145"/>
      <c r="C4" s="98" t="s">
        <v>80</v>
      </c>
      <c r="D4" s="17">
        <f>'1'!E7/'1'!E4</f>
        <v>0.38709916923704257</v>
      </c>
      <c r="E4" s="17">
        <f>'1'!F7/'1'!F4</f>
        <v>0.41582032976295646</v>
      </c>
      <c r="F4" s="17">
        <f>'1'!G7/'1'!G4</f>
        <v>0.42524409925064288</v>
      </c>
      <c r="G4" s="17">
        <f>'1'!H7/'1'!H4</f>
        <v>0.47073332740174234</v>
      </c>
      <c r="H4" s="17">
        <f>'1'!I7/'1'!I4</f>
        <v>0.48424948243098703</v>
      </c>
      <c r="I4" s="17">
        <f>'1'!J7/'1'!J4</f>
        <v>0.41333761254118523</v>
      </c>
      <c r="J4" s="17">
        <f>'1'!K7/'1'!K4</f>
        <v>0.50649420964289305</v>
      </c>
      <c r="K4" s="17">
        <f>'1'!L7/'1'!L4</f>
        <v>0.51278890990248072</v>
      </c>
      <c r="L4" s="17">
        <f>'1'!M7/'1'!M4</f>
        <v>0.55400513931287487</v>
      </c>
      <c r="M4" s="17">
        <f>'1'!N7/'1'!N4</f>
        <v>0.50623589359380039</v>
      </c>
      <c r="N4" s="17">
        <f>'1'!O7/'1'!O4</f>
        <v>0.47050502042146941</v>
      </c>
      <c r="O4" s="17">
        <f>'1'!P7/'1'!P4</f>
        <v>0.47700938288156891</v>
      </c>
      <c r="P4" s="17">
        <f>'1'!Q7/'1'!Q4</f>
        <v>0.5617510033258345</v>
      </c>
    </row>
    <row r="5" spans="1:251" ht="20.100000000000001" customHeight="1" x14ac:dyDescent="0.2">
      <c r="B5" s="145" t="s">
        <v>124</v>
      </c>
      <c r="C5" s="97" t="s">
        <v>79</v>
      </c>
      <c r="D5" s="15">
        <f>'1'!E12/'1'!E9</f>
        <v>1.9264587786779415</v>
      </c>
      <c r="E5" s="15">
        <f>'1'!F12/'1'!F9</f>
        <v>1.895669483127022</v>
      </c>
      <c r="F5" s="15">
        <f>'1'!G12/'1'!G9</f>
        <v>1.9036548963703275</v>
      </c>
      <c r="G5" s="15">
        <f>'1'!H12/'1'!H9</f>
        <v>2.1613560983624387</v>
      </c>
      <c r="H5" s="15">
        <f>'1'!I12/'1'!I9</f>
        <v>1.9336577197125868</v>
      </c>
      <c r="I5" s="15">
        <f>'1'!J12/'1'!J9</f>
        <v>2.0304238618739983</v>
      </c>
      <c r="J5" s="15">
        <f>'1'!K12/'1'!K9</f>
        <v>1.8201546362754475</v>
      </c>
      <c r="K5" s="15">
        <f>'1'!L12/'1'!L9</f>
        <v>1.93127802998239</v>
      </c>
      <c r="L5" s="15">
        <f>'1'!M12/'1'!M9</f>
        <v>1.9133442352889851</v>
      </c>
      <c r="M5" s="15">
        <f>'1'!N12/'1'!N9</f>
        <v>2.0140428106253156</v>
      </c>
      <c r="N5" s="15">
        <f>'1'!O12/'1'!O9</f>
        <v>2.2103667818728043</v>
      </c>
      <c r="O5" s="15">
        <f>'1'!P12/'1'!P9</f>
        <v>2.3351896720655989</v>
      </c>
      <c r="P5" s="15">
        <f>'1'!Q12/'1'!Q9</f>
        <v>3.1797103969014717</v>
      </c>
    </row>
    <row r="6" spans="1:251" ht="20.100000000000001" customHeight="1" x14ac:dyDescent="0.2">
      <c r="B6" s="145"/>
      <c r="C6" s="98" t="s">
        <v>80</v>
      </c>
      <c r="D6" s="17">
        <f>'1'!E13/'1'!E10</f>
        <v>2.5068888789197992</v>
      </c>
      <c r="E6" s="17">
        <f>'1'!F13/'1'!F10</f>
        <v>2.8510193260682821</v>
      </c>
      <c r="F6" s="17">
        <f>'1'!G13/'1'!G10</f>
        <v>2.8772356269330479</v>
      </c>
      <c r="G6" s="17">
        <f>'1'!H13/'1'!H10</f>
        <v>3.3393045841540543</v>
      </c>
      <c r="H6" s="17">
        <f>'1'!I13/'1'!I10</f>
        <v>3.5320222041853717</v>
      </c>
      <c r="I6" s="17">
        <f>'1'!J13/'1'!J10</f>
        <v>2.3803576492316552</v>
      </c>
      <c r="J6" s="17">
        <f>'1'!K13/'1'!K10</f>
        <v>2.2332338080898007</v>
      </c>
      <c r="K6" s="17">
        <f>'1'!L13/'1'!L10</f>
        <v>2.3068322825814094</v>
      </c>
      <c r="L6" s="17">
        <f>'1'!M13/'1'!M10</f>
        <v>1.7564341099591658</v>
      </c>
      <c r="M6" s="17">
        <f>'1'!N13/'1'!N10</f>
        <v>2.1464818905802177</v>
      </c>
      <c r="N6" s="17">
        <f>'1'!O13/'1'!O10</f>
        <v>2.2778560229489324</v>
      </c>
      <c r="O6" s="17">
        <f>'1'!P13/'1'!P10</f>
        <v>2.5844315108422453</v>
      </c>
      <c r="P6" s="17">
        <f>'1'!Q13/'1'!Q10</f>
        <v>3.8363601447855884</v>
      </c>
    </row>
    <row r="7" spans="1:251" ht="20.100000000000001" customHeight="1" x14ac:dyDescent="0.2">
      <c r="B7" s="144" t="s">
        <v>10</v>
      </c>
      <c r="C7" s="97" t="s">
        <v>79</v>
      </c>
      <c r="D7" s="15">
        <f>'1'!E18/'1'!E15</f>
        <v>1.2675192528950874</v>
      </c>
      <c r="E7" s="15">
        <f>'1'!F18/'1'!F15</f>
        <v>1.0871960627593158</v>
      </c>
      <c r="F7" s="15">
        <f>'1'!G18/'1'!G15</f>
        <v>1.1388637295428967</v>
      </c>
      <c r="G7" s="15">
        <f>'1'!H18/'1'!H15</f>
        <v>1.168161056666265</v>
      </c>
      <c r="H7" s="15">
        <f>'1'!I18/'1'!I15</f>
        <v>1.1999880860823735</v>
      </c>
      <c r="I7" s="15">
        <f>'1'!J18/'1'!J15</f>
        <v>1.1674095914861404</v>
      </c>
      <c r="J7" s="15">
        <f>'1'!K18/'1'!K15</f>
        <v>1.1674713873405913</v>
      </c>
      <c r="K7" s="15">
        <f>'1'!L18/'1'!L15</f>
        <v>1.2290685057018425</v>
      </c>
      <c r="L7" s="15">
        <f>'1'!M18/'1'!M15</f>
        <v>1.2283483002727025</v>
      </c>
      <c r="M7" s="15">
        <f>'1'!N18/'1'!N15</f>
        <v>1.2267808439096248</v>
      </c>
      <c r="N7" s="15">
        <f>'1'!O18/'1'!O15</f>
        <v>1.2191492723967707</v>
      </c>
      <c r="O7" s="15">
        <f>'1'!P18/'1'!P15</f>
        <v>1.2229564642413198</v>
      </c>
      <c r="P7" s="15">
        <f>'1'!Q18/'1'!Q15</f>
        <v>1.4086420785297593</v>
      </c>
    </row>
    <row r="8" spans="1:251" ht="20.100000000000001" customHeight="1" x14ac:dyDescent="0.2">
      <c r="B8" s="144"/>
      <c r="C8" s="98" t="s">
        <v>80</v>
      </c>
      <c r="D8" s="17">
        <f>'1'!E19/'1'!E16</f>
        <v>1.1024863309664754</v>
      </c>
      <c r="E8" s="17">
        <f>'1'!F19/'1'!F16</f>
        <v>1.2605144006509093</v>
      </c>
      <c r="F8" s="17">
        <f>'1'!G19/'1'!G16</f>
        <v>1.2927586125877031</v>
      </c>
      <c r="G8" s="17">
        <f>'1'!H19/'1'!H16</f>
        <v>1.4395047221967989</v>
      </c>
      <c r="H8" s="17">
        <f>'1'!I19/'1'!I16</f>
        <v>1.6388588172174341</v>
      </c>
      <c r="I8" s="17">
        <f>'1'!J19/'1'!J16</f>
        <v>1.9549107989428292</v>
      </c>
      <c r="J8" s="17">
        <f>'1'!K19/'1'!K16</f>
        <v>1.9390195724608119</v>
      </c>
      <c r="K8" s="17">
        <f>'1'!L19/'1'!L16</f>
        <v>1.6524852747564798</v>
      </c>
      <c r="L8" s="17">
        <f>'1'!M19/'1'!M16</f>
        <v>1.290389608676962</v>
      </c>
      <c r="M8" s="17">
        <f>'1'!N19/'1'!N16</f>
        <v>1.2182384728312008</v>
      </c>
      <c r="N8" s="17">
        <f>'1'!O19/'1'!O16</f>
        <v>1.1382265696514637</v>
      </c>
      <c r="O8" s="17">
        <f>'1'!P19/'1'!P16</f>
        <v>1.177966946085951</v>
      </c>
      <c r="P8" s="17">
        <f>'1'!Q19/'1'!Q16</f>
        <v>1.4971465722204294</v>
      </c>
    </row>
    <row r="9" spans="1:251" ht="20.100000000000001" customHeight="1" x14ac:dyDescent="0.2">
      <c r="B9" s="144" t="s">
        <v>11</v>
      </c>
      <c r="C9" s="97" t="s">
        <v>79</v>
      </c>
      <c r="D9" s="16">
        <f>'1'!E24/'1'!E21</f>
        <v>1.4489683895634677</v>
      </c>
      <c r="E9" s="16">
        <f>'1'!F24/'1'!F21</f>
        <v>1.5617475474988316</v>
      </c>
      <c r="F9" s="16">
        <f>'1'!G24/'1'!G21</f>
        <v>1.6815208269463617</v>
      </c>
      <c r="G9" s="16">
        <f>'1'!H24/'1'!H21</f>
        <v>2.077294061635353</v>
      </c>
      <c r="H9" s="16">
        <f>'1'!I24/'1'!I21</f>
        <v>2.1039298645511</v>
      </c>
      <c r="I9" s="16">
        <f>'1'!J24/'1'!J21</f>
        <v>1.9540302297600642</v>
      </c>
      <c r="J9" s="16">
        <f>'1'!K24/'1'!K21</f>
        <v>2.3188418654747274</v>
      </c>
      <c r="K9" s="16">
        <f>'1'!L24/'1'!L21</f>
        <v>2.6261369719280547</v>
      </c>
      <c r="L9" s="16">
        <f>'1'!M24/'1'!M21</f>
        <v>2.9097242331316151</v>
      </c>
      <c r="M9" s="16">
        <f>'1'!N24/'1'!N21</f>
        <v>2.0687064265392103</v>
      </c>
      <c r="N9" s="16">
        <f>'1'!O24/'1'!O21</f>
        <v>1.8839091316110064</v>
      </c>
      <c r="O9" s="16">
        <f>'1'!P24/'1'!P21</f>
        <v>2.2391105208663777</v>
      </c>
      <c r="P9" s="16">
        <f>'1'!Q24/'1'!Q21</f>
        <v>2.9646759644630123</v>
      </c>
    </row>
    <row r="10" spans="1:251" ht="20.100000000000001" customHeight="1" x14ac:dyDescent="0.2">
      <c r="B10" s="144"/>
      <c r="C10" s="98" t="s">
        <v>80</v>
      </c>
      <c r="D10" s="17">
        <f>'1'!E25/'1'!E22</f>
        <v>0.61637249230571234</v>
      </c>
      <c r="E10" s="17">
        <f>'1'!F25/'1'!F22</f>
        <v>0.66842501242214292</v>
      </c>
      <c r="F10" s="17">
        <f>'1'!G25/'1'!G22</f>
        <v>0.79789640356849967</v>
      </c>
      <c r="G10" s="17">
        <f>'1'!H25/'1'!H22</f>
        <v>0.75660750412181565</v>
      </c>
      <c r="H10" s="17">
        <f>'1'!I25/'1'!I22</f>
        <v>0.68756901345590815</v>
      </c>
      <c r="I10" s="17">
        <f>'1'!J25/'1'!J22</f>
        <v>0.6556526550648305</v>
      </c>
      <c r="J10" s="17">
        <f>'1'!K25/'1'!K22</f>
        <v>0.53180011136647842</v>
      </c>
      <c r="K10" s="17">
        <f>'1'!L25/'1'!L22</f>
        <v>0.48554750074682318</v>
      </c>
      <c r="L10" s="17">
        <f>'1'!M25/'1'!M22</f>
        <v>0.57440470505181584</v>
      </c>
      <c r="M10" s="17">
        <f>'1'!N25/'1'!N22</f>
        <v>0.63688739346243384</v>
      </c>
      <c r="N10" s="17">
        <f>'1'!O25/'1'!O22</f>
        <v>0.6501773672752249</v>
      </c>
      <c r="O10" s="17">
        <f>'1'!P25/'1'!P22</f>
        <v>1.0458823629099145</v>
      </c>
      <c r="P10" s="17">
        <f>'1'!Q25/'1'!Q22</f>
        <v>1.294555871847193</v>
      </c>
    </row>
    <row r="11" spans="1:251" ht="20.100000000000001" customHeight="1" x14ac:dyDescent="0.2">
      <c r="B11" s="144" t="s">
        <v>12</v>
      </c>
      <c r="C11" s="97" t="s">
        <v>79</v>
      </c>
      <c r="D11" s="16">
        <f>'1'!E30/'1'!E27</f>
        <v>3.4332331016970281</v>
      </c>
      <c r="E11" s="16">
        <f>'1'!F30/'1'!F27</f>
        <v>3.6165429968510083</v>
      </c>
      <c r="F11" s="16">
        <f>'1'!G30/'1'!G27</f>
        <v>3.2327889999040749</v>
      </c>
      <c r="G11" s="16">
        <f>'1'!H30/'1'!H27</f>
        <v>3.2846289728043825</v>
      </c>
      <c r="H11" s="16">
        <f>'1'!I30/'1'!I27</f>
        <v>3.233483841077045</v>
      </c>
      <c r="I11" s="16">
        <f>'1'!J30/'1'!J27</f>
        <v>3.0481115407207882</v>
      </c>
      <c r="J11" s="16">
        <f>'1'!K30/'1'!K27</f>
        <v>2.9643807887729601</v>
      </c>
      <c r="K11" s="16">
        <f>'1'!L30/'1'!L27</f>
        <v>3.5498538636823311</v>
      </c>
      <c r="L11" s="16">
        <f>'1'!M30/'1'!M27</f>
        <v>3.6161395049991771</v>
      </c>
      <c r="M11" s="16">
        <f>'1'!N30/'1'!N27</f>
        <v>3.5395259424293415</v>
      </c>
      <c r="N11" s="16">
        <f>'1'!O30/'1'!O27</f>
        <v>3.5761029748885647</v>
      </c>
      <c r="O11" s="16">
        <f>'1'!P30/'1'!P27</f>
        <v>3.3631115227112267</v>
      </c>
      <c r="P11" s="16">
        <f>'1'!Q30/'1'!Q27</f>
        <v>4.5800172105733017</v>
      </c>
    </row>
    <row r="12" spans="1:251" ht="20.100000000000001" customHeight="1" x14ac:dyDescent="0.2">
      <c r="B12" s="144"/>
      <c r="C12" s="98" t="s">
        <v>80</v>
      </c>
      <c r="D12" s="17">
        <f>'1'!E31/'1'!E28</f>
        <v>3.0299802994992135</v>
      </c>
      <c r="E12" s="17">
        <f>'1'!F31/'1'!F28</f>
        <v>3.5754882526669265</v>
      </c>
      <c r="F12" s="17">
        <f>'1'!G31/'1'!G28</f>
        <v>2.889956831501967</v>
      </c>
      <c r="G12" s="17">
        <f>'1'!H31/'1'!H28</f>
        <v>3.7007087118391122</v>
      </c>
      <c r="H12" s="17">
        <f>'1'!I31/'1'!I28</f>
        <v>3.3951282925373718</v>
      </c>
      <c r="I12" s="17">
        <f>'1'!J31/'1'!J28</f>
        <v>3.0118999740959684</v>
      </c>
      <c r="J12" s="17">
        <f>'1'!K31/'1'!K28</f>
        <v>3.0005857409914882</v>
      </c>
      <c r="K12" s="17">
        <f>'1'!L31/'1'!L28</f>
        <v>4.7601415755797243</v>
      </c>
      <c r="L12" s="17">
        <f>'1'!M31/'1'!M28</f>
        <v>4.8887324612968674</v>
      </c>
      <c r="M12" s="17">
        <f>'1'!N31/'1'!N28</f>
        <v>3.9199820829469698</v>
      </c>
      <c r="N12" s="17">
        <f>'1'!O31/'1'!O28</f>
        <v>3.6701224202196521</v>
      </c>
      <c r="O12" s="17">
        <f>'1'!P31/'1'!P28</f>
        <v>4.1193262595610243</v>
      </c>
      <c r="P12" s="17">
        <f>'1'!Q31/'1'!Q28</f>
        <v>6.1527748597391332</v>
      </c>
    </row>
    <row r="13" spans="1:251" ht="20.100000000000001" customHeight="1" x14ac:dyDescent="0.2">
      <c r="B13" s="144" t="s">
        <v>13</v>
      </c>
      <c r="C13" s="97" t="s">
        <v>79</v>
      </c>
      <c r="D13" s="15">
        <f>'1'!E36/'1'!E33</f>
        <v>3.545364948049385</v>
      </c>
      <c r="E13" s="15">
        <f>'1'!F36/'1'!F33</f>
        <v>3.7239458975556445</v>
      </c>
      <c r="F13" s="15">
        <f>'1'!G36/'1'!G33</f>
        <v>3.5098262194412824</v>
      </c>
      <c r="G13" s="15">
        <f>'1'!H36/'1'!H33</f>
        <v>3.627425764491079</v>
      </c>
      <c r="H13" s="15">
        <f>'1'!I36/'1'!I33</f>
        <v>3.6320100710902983</v>
      </c>
      <c r="I13" s="15">
        <f>'1'!J36/'1'!J33</f>
        <v>3.2705456117463374</v>
      </c>
      <c r="J13" s="15">
        <f>'1'!K36/'1'!K33</f>
        <v>3.1806290513748028</v>
      </c>
      <c r="K13" s="15">
        <f>'1'!L36/'1'!L33</f>
        <v>3.4380059424519951</v>
      </c>
      <c r="L13" s="15">
        <f>'1'!M36/'1'!M33</f>
        <v>3.4484770043074318</v>
      </c>
      <c r="M13" s="15">
        <f>'1'!N36/'1'!N33</f>
        <v>3.5987836930800676</v>
      </c>
      <c r="N13" s="15">
        <f>'1'!O36/'1'!O33</f>
        <v>3.6334546648122932</v>
      </c>
      <c r="O13" s="15">
        <f>'1'!P36/'1'!P33</f>
        <v>3.7944568007072896</v>
      </c>
      <c r="P13" s="15">
        <f>'1'!Q36/'1'!Q33</f>
        <v>4.8015528852363856</v>
      </c>
    </row>
    <row r="14" spans="1:251" ht="20.100000000000001" customHeight="1" x14ac:dyDescent="0.2">
      <c r="B14" s="144"/>
      <c r="C14" s="98" t="s">
        <v>80</v>
      </c>
      <c r="D14" s="17">
        <f>'1'!E37/'1'!E34</f>
        <v>3.7622057227776482</v>
      </c>
      <c r="E14" s="17">
        <f>'1'!F37/'1'!F34</f>
        <v>3.7885398970133712</v>
      </c>
      <c r="F14" s="17">
        <f>'1'!G37/'1'!G34</f>
        <v>3.9844093789184956</v>
      </c>
      <c r="G14" s="17">
        <f>'1'!H37/'1'!H34</f>
        <v>4.2611422916647754</v>
      </c>
      <c r="H14" s="17">
        <f>'1'!I37/'1'!I34</f>
        <v>4.760490434460821</v>
      </c>
      <c r="I14" s="17">
        <f>'1'!J37/'1'!J34</f>
        <v>4.721563351979202</v>
      </c>
      <c r="J14" s="17">
        <f>'1'!K37/'1'!K34</f>
        <v>4.2274451445605967</v>
      </c>
      <c r="K14" s="17">
        <f>'1'!L37/'1'!L34</f>
        <v>4.283723976535077</v>
      </c>
      <c r="L14" s="17">
        <f>'1'!M37/'1'!M34</f>
        <v>4.2545807229666552</v>
      </c>
      <c r="M14" s="17">
        <f>'1'!N37/'1'!N34</f>
        <v>4.2944310293581873</v>
      </c>
      <c r="N14" s="17">
        <f>'1'!O37/'1'!O34</f>
        <v>4.1696874754712008</v>
      </c>
      <c r="O14" s="17">
        <f>'1'!P37/'1'!P34</f>
        <v>4.4484968885084619</v>
      </c>
      <c r="P14" s="17">
        <f>'1'!Q37/'1'!Q34</f>
        <v>5.5681023779102317</v>
      </c>
    </row>
    <row r="15" spans="1:251" x14ac:dyDescent="0.2">
      <c r="B15" s="50"/>
    </row>
    <row r="17" spans="15:21" x14ac:dyDescent="0.2">
      <c r="O17" s="11" t="s">
        <v>14</v>
      </c>
      <c r="U17" s="11"/>
    </row>
    <row r="85" spans="12:12" x14ac:dyDescent="0.2">
      <c r="L85" s="11" t="s">
        <v>14</v>
      </c>
    </row>
  </sheetData>
  <sheetProtection selectLockedCells="1" selectUnlockedCells="1"/>
  <mergeCells count="6">
    <mergeCell ref="B13:B14"/>
    <mergeCell ref="B3:B4"/>
    <mergeCell ref="B5:B6"/>
    <mergeCell ref="B7:B8"/>
    <mergeCell ref="B9:B10"/>
    <mergeCell ref="B11:B12"/>
  </mergeCells>
  <hyperlinks>
    <hyperlink ref="O17" location="ÍNDICE!A1" display="Voltar ao índice"/>
    <hyperlink ref="L85" location="ÍNDICE!A1" display="Voltar ao índice"/>
  </hyperlinks>
  <pageMargins left="0.35433070866141736" right="0.15748031496062992" top="0.19685039370078741" bottom="0.19685039370078741" header="0" footer="0"/>
  <pageSetup paperSize="9" scale="78" firstPageNumber="0" fitToHeight="2"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105"/>
  <sheetViews>
    <sheetView showGridLines="0" zoomScale="93" zoomScaleNormal="93" zoomScaleSheetLayoutView="110" workbookViewId="0"/>
  </sheetViews>
  <sheetFormatPr defaultRowHeight="12.75" x14ac:dyDescent="0.2"/>
  <cols>
    <col min="1" max="1" width="2.28515625" style="2" customWidth="1"/>
    <col min="2" max="2" width="23.140625" style="2" customWidth="1"/>
    <col min="3" max="3" width="9.85546875" style="2" customWidth="1"/>
    <col min="4" max="4" width="8.42578125" style="2" customWidth="1"/>
    <col min="5" max="14" width="12.7109375" style="2" customWidth="1"/>
    <col min="15" max="15" width="10.7109375" style="2" customWidth="1"/>
    <col min="16" max="16" width="12.7109375" style="2" customWidth="1"/>
    <col min="17" max="23" width="10.7109375" style="2" customWidth="1"/>
    <col min="24" max="16384" width="9.140625" style="2"/>
  </cols>
  <sheetData>
    <row r="1" spans="1:251" ht="30" customHeight="1" x14ac:dyDescent="0.2">
      <c r="A1"/>
      <c r="B1" s="3" t="s">
        <v>86</v>
      </c>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spans="1:251" ht="21.75" customHeight="1" x14ac:dyDescent="0.2">
      <c r="A2"/>
      <c r="B2" s="4" t="s">
        <v>4</v>
      </c>
      <c r="C2" s="18" t="s">
        <v>5</v>
      </c>
      <c r="D2" s="4" t="s">
        <v>6</v>
      </c>
      <c r="E2" s="6">
        <v>2010</v>
      </c>
      <c r="F2" s="6">
        <v>2011</v>
      </c>
      <c r="G2" s="6">
        <v>2012</v>
      </c>
      <c r="H2" s="6">
        <v>2013</v>
      </c>
      <c r="I2" s="6">
        <v>2014</v>
      </c>
      <c r="J2" s="6">
        <v>2015</v>
      </c>
      <c r="K2" s="6">
        <v>2016</v>
      </c>
      <c r="L2" s="6">
        <v>2017</v>
      </c>
      <c r="M2" s="6">
        <v>2018</v>
      </c>
      <c r="N2" s="6">
        <v>2019</v>
      </c>
      <c r="O2" s="6">
        <v>2020</v>
      </c>
      <c r="P2" s="6">
        <v>2021</v>
      </c>
      <c r="Q2" s="6">
        <v>2022</v>
      </c>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51" ht="15" customHeight="1" x14ac:dyDescent="0.2">
      <c r="B3" s="145" t="s">
        <v>133</v>
      </c>
      <c r="C3" s="146" t="s">
        <v>90</v>
      </c>
      <c r="D3" s="99" t="s">
        <v>92</v>
      </c>
      <c r="E3" s="8">
        <v>235701.48300000001</v>
      </c>
      <c r="F3" s="8">
        <v>237458.568</v>
      </c>
      <c r="G3" s="8">
        <v>235968.024</v>
      </c>
      <c r="H3" s="8">
        <v>193309.13800000001</v>
      </c>
      <c r="I3" s="8">
        <v>183196.53</v>
      </c>
      <c r="J3" s="8">
        <v>171852.649</v>
      </c>
      <c r="K3" s="8">
        <v>90313.376999999993</v>
      </c>
      <c r="L3" s="8">
        <v>76759.782999999996</v>
      </c>
      <c r="M3" s="8">
        <v>63857.695</v>
      </c>
      <c r="N3" s="8">
        <v>71914.436000000002</v>
      </c>
      <c r="O3" s="8">
        <v>76832.039000000004</v>
      </c>
      <c r="P3" s="8">
        <v>99900.301999999996</v>
      </c>
      <c r="Q3" s="8">
        <v>123260.571</v>
      </c>
      <c r="T3" s="73"/>
      <c r="U3" s="73"/>
    </row>
    <row r="4" spans="1:251" ht="15" customHeight="1" x14ac:dyDescent="0.2">
      <c r="B4" s="145"/>
      <c r="C4" s="146"/>
      <c r="D4" s="100" t="s">
        <v>15</v>
      </c>
      <c r="E4" s="7">
        <v>12620.494000000001</v>
      </c>
      <c r="F4" s="7">
        <v>20115.178</v>
      </c>
      <c r="G4" s="7">
        <v>44529.866999999998</v>
      </c>
      <c r="H4" s="7">
        <v>36061.589999999997</v>
      </c>
      <c r="I4" s="7">
        <v>47802.133000000002</v>
      </c>
      <c r="J4" s="7">
        <v>45090.93</v>
      </c>
      <c r="K4" s="7">
        <v>49964.586000000003</v>
      </c>
      <c r="L4" s="7">
        <v>48462.343999999997</v>
      </c>
      <c r="M4" s="7">
        <v>44207.334999999999</v>
      </c>
      <c r="N4" s="7">
        <v>41405.089</v>
      </c>
      <c r="O4" s="7">
        <v>31996.075000000001</v>
      </c>
      <c r="P4" s="7">
        <v>25311.126</v>
      </c>
      <c r="Q4" s="7">
        <v>28088.815999999999</v>
      </c>
      <c r="R4" s="138"/>
      <c r="T4" s="89"/>
      <c r="V4" s="137"/>
      <c r="W4" s="137"/>
    </row>
    <row r="5" spans="1:251" ht="15" customHeight="1" x14ac:dyDescent="0.2">
      <c r="B5" s="145"/>
      <c r="C5" s="146"/>
      <c r="D5" s="101" t="s">
        <v>16</v>
      </c>
      <c r="E5" s="9">
        <f t="shared" ref="E5" si="0">SUM(E3:E4)</f>
        <v>248321.97700000001</v>
      </c>
      <c r="F5" s="9">
        <f t="shared" ref="F5" si="1">SUM(F3:F4)</f>
        <v>257573.74599999998</v>
      </c>
      <c r="G5" s="9">
        <f t="shared" ref="G5:H5" si="2">SUM(G3:G4)</f>
        <v>280497.891</v>
      </c>
      <c r="H5" s="9">
        <f t="shared" si="2"/>
        <v>229370.728</v>
      </c>
      <c r="I5" s="9">
        <f t="shared" ref="I5:J5" si="3">SUM(I3:I4)</f>
        <v>230998.663</v>
      </c>
      <c r="J5" s="9">
        <f t="shared" si="3"/>
        <v>216943.579</v>
      </c>
      <c r="K5" s="9">
        <f t="shared" ref="K5:L5" si="4">SUM(K3:K4)</f>
        <v>140277.96299999999</v>
      </c>
      <c r="L5" s="9">
        <f t="shared" si="4"/>
        <v>125222.12699999999</v>
      </c>
      <c r="M5" s="9">
        <f t="shared" ref="M5:N5" si="5">SUM(M3:M4)</f>
        <v>108065.03</v>
      </c>
      <c r="N5" s="9">
        <f t="shared" si="5"/>
        <v>113319.52499999999</v>
      </c>
      <c r="O5" s="9">
        <f t="shared" ref="O5:P5" si="6">SUM(O3:O4)</f>
        <v>108828.114</v>
      </c>
      <c r="P5" s="9">
        <f t="shared" si="6"/>
        <v>125211.428</v>
      </c>
      <c r="Q5" s="9">
        <f t="shared" ref="Q5" si="7">SUM(Q3:Q4)</f>
        <v>151349.38699999999</v>
      </c>
      <c r="R5" s="90"/>
      <c r="S5" s="90"/>
      <c r="T5" s="73"/>
      <c r="U5" s="89"/>
      <c r="V5" s="137"/>
      <c r="W5" s="137"/>
    </row>
    <row r="6" spans="1:251" ht="15" customHeight="1" x14ac:dyDescent="0.2">
      <c r="B6" s="144" t="s">
        <v>124</v>
      </c>
      <c r="C6" s="146" t="s">
        <v>90</v>
      </c>
      <c r="D6" s="99" t="s">
        <v>92</v>
      </c>
      <c r="E6" s="8">
        <v>14109.036</v>
      </c>
      <c r="F6" s="8">
        <v>12835.800999999999</v>
      </c>
      <c r="G6" s="8">
        <v>11011.019</v>
      </c>
      <c r="H6" s="8">
        <v>9988.0730000000003</v>
      </c>
      <c r="I6" s="8">
        <v>8358.0020000000004</v>
      </c>
      <c r="J6" s="8">
        <v>16449.355</v>
      </c>
      <c r="K6" s="8">
        <v>17154.241000000002</v>
      </c>
      <c r="L6" s="8">
        <v>19662.460999999999</v>
      </c>
      <c r="M6" s="8">
        <v>20405.157999999999</v>
      </c>
      <c r="N6" s="8">
        <v>25090.5</v>
      </c>
      <c r="O6" s="8">
        <v>29771.257000000001</v>
      </c>
      <c r="P6" s="8">
        <v>32769.642</v>
      </c>
      <c r="Q6" s="8">
        <v>18606.807000000001</v>
      </c>
      <c r="R6" s="90"/>
      <c r="S6" s="90"/>
      <c r="T6" s="73"/>
      <c r="U6" s="89"/>
      <c r="V6" s="137"/>
      <c r="W6" s="137"/>
    </row>
    <row r="7" spans="1:251" ht="15" customHeight="1" x14ac:dyDescent="0.2">
      <c r="B7" s="144"/>
      <c r="C7" s="146"/>
      <c r="D7" s="100" t="s">
        <v>15</v>
      </c>
      <c r="E7" s="8">
        <v>2007.4469999999999</v>
      </c>
      <c r="F7" s="8">
        <v>2182.308</v>
      </c>
      <c r="G7" s="8">
        <v>2054.1640000000002</v>
      </c>
      <c r="H7" s="8">
        <v>2322.748</v>
      </c>
      <c r="I7" s="8">
        <v>3130.8229999999999</v>
      </c>
      <c r="J7" s="8">
        <v>4610.7209999999995</v>
      </c>
      <c r="K7" s="8">
        <v>4122.7730000000001</v>
      </c>
      <c r="L7" s="8">
        <v>3816.2809999999999</v>
      </c>
      <c r="M7" s="8">
        <v>4495.7219999999998</v>
      </c>
      <c r="N7" s="8">
        <v>7144.768</v>
      </c>
      <c r="O7" s="8">
        <v>4482.1880000000001</v>
      </c>
      <c r="P7" s="8">
        <v>3853.308</v>
      </c>
      <c r="Q7" s="8">
        <v>4242.9809999999998</v>
      </c>
      <c r="R7" s="90"/>
      <c r="S7" s="90"/>
      <c r="T7" s="73"/>
      <c r="U7" s="73"/>
    </row>
    <row r="8" spans="1:251" ht="15" customHeight="1" x14ac:dyDescent="0.2">
      <c r="B8" s="144"/>
      <c r="C8" s="146"/>
      <c r="D8" s="101" t="s">
        <v>16</v>
      </c>
      <c r="E8" s="9">
        <f t="shared" ref="E8:G8" si="8">SUM(E6:E7)</f>
        <v>16116.483</v>
      </c>
      <c r="F8" s="9">
        <f t="shared" si="8"/>
        <v>15018.109</v>
      </c>
      <c r="G8" s="9">
        <f t="shared" si="8"/>
        <v>13065.183000000001</v>
      </c>
      <c r="H8" s="9">
        <f t="shared" ref="H8:I8" si="9">SUM(H6:H7)</f>
        <v>12310.821</v>
      </c>
      <c r="I8" s="9">
        <f t="shared" si="9"/>
        <v>11488.825000000001</v>
      </c>
      <c r="J8" s="9">
        <f t="shared" ref="J8:K8" si="10">SUM(J6:J7)</f>
        <v>21060.076000000001</v>
      </c>
      <c r="K8" s="9">
        <f t="shared" si="10"/>
        <v>21277.014000000003</v>
      </c>
      <c r="L8" s="9">
        <f t="shared" ref="L8:M8" si="11">SUM(L6:L7)</f>
        <v>23478.741999999998</v>
      </c>
      <c r="M8" s="9">
        <f t="shared" si="11"/>
        <v>24900.879999999997</v>
      </c>
      <c r="N8" s="9">
        <f t="shared" ref="N8:O8" si="12">SUM(N6:N7)</f>
        <v>32235.268</v>
      </c>
      <c r="O8" s="9">
        <f t="shared" si="12"/>
        <v>34253.445</v>
      </c>
      <c r="P8" s="9">
        <f t="shared" ref="P8:Q8" si="13">SUM(P6:P7)</f>
        <v>36622.949999999997</v>
      </c>
      <c r="Q8" s="9">
        <f t="shared" si="13"/>
        <v>22849.788</v>
      </c>
      <c r="R8" s="90"/>
      <c r="S8" s="90"/>
      <c r="T8" s="89"/>
      <c r="U8" s="73"/>
    </row>
    <row r="9" spans="1:251" ht="15" customHeight="1" x14ac:dyDescent="0.2">
      <c r="B9" s="144" t="s">
        <v>10</v>
      </c>
      <c r="C9" s="146" t="s">
        <v>90</v>
      </c>
      <c r="D9" s="99" t="s">
        <v>92</v>
      </c>
      <c r="E9" s="8">
        <v>12694.758</v>
      </c>
      <c r="F9" s="8">
        <v>5243.16</v>
      </c>
      <c r="G9" s="8">
        <v>9958.9850000000006</v>
      </c>
      <c r="H9" s="8">
        <v>7817.3180000000002</v>
      </c>
      <c r="I9" s="8">
        <v>4516.6379999999999</v>
      </c>
      <c r="J9" s="8">
        <v>2093.6570000000002</v>
      </c>
      <c r="K9" s="8">
        <v>3874.0920000000001</v>
      </c>
      <c r="L9" s="7">
        <v>10309.151</v>
      </c>
      <c r="M9" s="7">
        <v>24734.3</v>
      </c>
      <c r="N9" s="7">
        <v>25403.775000000001</v>
      </c>
      <c r="O9" s="8">
        <v>27293.041000000001</v>
      </c>
      <c r="P9" s="8">
        <v>30137.723999999998</v>
      </c>
      <c r="Q9" s="8">
        <v>31327.617999999999</v>
      </c>
      <c r="R9" s="90"/>
      <c r="S9" s="90"/>
      <c r="T9" s="89"/>
      <c r="U9" s="73"/>
    </row>
    <row r="10" spans="1:251" ht="15" customHeight="1" x14ac:dyDescent="0.2">
      <c r="B10" s="144"/>
      <c r="C10" s="146"/>
      <c r="D10" s="100" t="s">
        <v>15</v>
      </c>
      <c r="E10" s="7">
        <v>5000.7139999999999</v>
      </c>
      <c r="F10" s="7">
        <v>7003.0919999999996</v>
      </c>
      <c r="G10" s="7">
        <v>10172.392</v>
      </c>
      <c r="H10" s="7">
        <v>10451.298000000001</v>
      </c>
      <c r="I10" s="7">
        <v>12038.255999999999</v>
      </c>
      <c r="J10" s="7">
        <v>11748.948</v>
      </c>
      <c r="K10" s="7">
        <v>7309.07</v>
      </c>
      <c r="L10" s="7">
        <v>8284.7690000000002</v>
      </c>
      <c r="M10" s="7">
        <v>8024.2619999999997</v>
      </c>
      <c r="N10" s="7">
        <v>6559.5810000000001</v>
      </c>
      <c r="O10" s="7">
        <v>5501.8190000000004</v>
      </c>
      <c r="P10" s="7">
        <v>5932.8</v>
      </c>
      <c r="Q10" s="7">
        <v>5876.7579999999998</v>
      </c>
      <c r="R10" s="90"/>
      <c r="S10" s="90"/>
      <c r="T10" s="89"/>
      <c r="U10" s="73"/>
    </row>
    <row r="11" spans="1:251" ht="15" customHeight="1" x14ac:dyDescent="0.2">
      <c r="B11" s="144"/>
      <c r="C11" s="146"/>
      <c r="D11" s="101" t="s">
        <v>16</v>
      </c>
      <c r="E11" s="9">
        <f t="shared" ref="E11:G11" si="14">SUM(E9:E10)</f>
        <v>17695.472000000002</v>
      </c>
      <c r="F11" s="9">
        <f t="shared" si="14"/>
        <v>12246.252</v>
      </c>
      <c r="G11" s="9">
        <f t="shared" si="14"/>
        <v>20131.377</v>
      </c>
      <c r="H11" s="9">
        <f t="shared" ref="H11:I11" si="15">SUM(H9:H10)</f>
        <v>18268.616000000002</v>
      </c>
      <c r="I11" s="9">
        <f t="shared" si="15"/>
        <v>16554.894</v>
      </c>
      <c r="J11" s="9">
        <f t="shared" ref="J11:K11" si="16">SUM(J9:J10)</f>
        <v>13842.605</v>
      </c>
      <c r="K11" s="9">
        <f t="shared" si="16"/>
        <v>11183.162</v>
      </c>
      <c r="L11" s="9">
        <f t="shared" ref="L11:M11" si="17">SUM(L9:L10)</f>
        <v>18593.919999999998</v>
      </c>
      <c r="M11" s="9">
        <f t="shared" si="17"/>
        <v>32758.561999999998</v>
      </c>
      <c r="N11" s="9">
        <f t="shared" ref="N11:O11" si="18">SUM(N9:N10)</f>
        <v>31963.356</v>
      </c>
      <c r="O11" s="9">
        <f t="shared" si="18"/>
        <v>32794.86</v>
      </c>
      <c r="P11" s="9">
        <f t="shared" ref="P11:Q11" si="19">SUM(P9:P10)</f>
        <v>36070.523999999998</v>
      </c>
      <c r="Q11" s="9">
        <f t="shared" si="19"/>
        <v>37204.375999999997</v>
      </c>
      <c r="R11" s="89"/>
      <c r="S11" s="89"/>
      <c r="T11" s="73"/>
      <c r="U11" s="73"/>
    </row>
    <row r="12" spans="1:251" ht="15" customHeight="1" x14ac:dyDescent="0.2">
      <c r="B12" s="147" t="s">
        <v>11</v>
      </c>
      <c r="C12" s="146" t="s">
        <v>90</v>
      </c>
      <c r="D12" s="99" t="s">
        <v>92</v>
      </c>
      <c r="E12" s="8">
        <v>16827.625</v>
      </c>
      <c r="F12" s="8">
        <v>19753.197</v>
      </c>
      <c r="G12" s="8">
        <v>14762.995000000001</v>
      </c>
      <c r="H12" s="8">
        <v>16257.097</v>
      </c>
      <c r="I12" s="8">
        <v>18579.159</v>
      </c>
      <c r="J12" s="8">
        <v>16626.313999999998</v>
      </c>
      <c r="K12" s="8">
        <v>17809.883999999998</v>
      </c>
      <c r="L12" s="8">
        <v>28802.651999999998</v>
      </c>
      <c r="M12" s="8">
        <v>24935.483</v>
      </c>
      <c r="N12" s="8">
        <v>29605.157999999999</v>
      </c>
      <c r="O12" s="8">
        <v>24727.925999999999</v>
      </c>
      <c r="P12" s="8">
        <v>17490.550999999999</v>
      </c>
      <c r="Q12" s="8">
        <v>17210.475999999999</v>
      </c>
      <c r="R12" s="89"/>
      <c r="S12" s="89"/>
      <c r="T12" s="73"/>
      <c r="U12" s="73"/>
    </row>
    <row r="13" spans="1:251" ht="15" customHeight="1" x14ac:dyDescent="0.2">
      <c r="B13" s="147"/>
      <c r="C13" s="146"/>
      <c r="D13" s="100" t="s">
        <v>15</v>
      </c>
      <c r="E13" s="7">
        <v>236.00800000000001</v>
      </c>
      <c r="F13" s="7">
        <v>796.8</v>
      </c>
      <c r="G13" s="7">
        <v>2249.8690000000001</v>
      </c>
      <c r="H13" s="7">
        <v>1303.732</v>
      </c>
      <c r="I13" s="7">
        <v>1165.1790000000001</v>
      </c>
      <c r="J13" s="7">
        <v>3025.8049999999998</v>
      </c>
      <c r="K13" s="7">
        <v>858.21100000000001</v>
      </c>
      <c r="L13" s="7">
        <v>3229.6970000000001</v>
      </c>
      <c r="M13" s="7">
        <v>4851.0540000000001</v>
      </c>
      <c r="N13" s="7">
        <v>5402.9160000000002</v>
      </c>
      <c r="O13" s="7">
        <v>4040.0639999999999</v>
      </c>
      <c r="P13" s="7">
        <v>6584.7129999999997</v>
      </c>
      <c r="Q13" s="7">
        <v>3194.04</v>
      </c>
      <c r="R13" s="44"/>
    </row>
    <row r="14" spans="1:251" ht="15" customHeight="1" x14ac:dyDescent="0.2">
      <c r="B14" s="147"/>
      <c r="C14" s="146"/>
      <c r="D14" s="101" t="s">
        <v>16</v>
      </c>
      <c r="E14" s="9">
        <f t="shared" ref="E14" si="20">SUM(E12:E13)</f>
        <v>17063.633000000002</v>
      </c>
      <c r="F14" s="9">
        <f t="shared" ref="F14" si="21">SUM(F12:F13)</f>
        <v>20549.996999999999</v>
      </c>
      <c r="G14" s="9">
        <f t="shared" ref="G14:H14" si="22">SUM(G12:G13)</f>
        <v>17012.864000000001</v>
      </c>
      <c r="H14" s="9">
        <f t="shared" si="22"/>
        <v>17560.828999999998</v>
      </c>
      <c r="I14" s="9">
        <f t="shared" ref="I14:J14" si="23">SUM(I12:I13)</f>
        <v>19744.338</v>
      </c>
      <c r="J14" s="9">
        <f t="shared" si="23"/>
        <v>19652.118999999999</v>
      </c>
      <c r="K14" s="9">
        <f t="shared" ref="K14:L14" si="24">SUM(K12:K13)</f>
        <v>18668.094999999998</v>
      </c>
      <c r="L14" s="9">
        <f t="shared" si="24"/>
        <v>32032.348999999998</v>
      </c>
      <c r="M14" s="9">
        <f t="shared" ref="M14:N14" si="25">SUM(M12:M13)</f>
        <v>29786.537</v>
      </c>
      <c r="N14" s="9">
        <f t="shared" si="25"/>
        <v>35008.074000000001</v>
      </c>
      <c r="O14" s="9">
        <f t="shared" ref="O14:P14" si="26">SUM(O12:O13)</f>
        <v>28767.989999999998</v>
      </c>
      <c r="P14" s="9">
        <f t="shared" si="26"/>
        <v>24075.263999999999</v>
      </c>
      <c r="Q14" s="9">
        <f t="shared" ref="Q14" si="27">SUM(Q12:Q13)</f>
        <v>20404.516</v>
      </c>
      <c r="R14" s="44"/>
    </row>
    <row r="15" spans="1:251" ht="15" customHeight="1" x14ac:dyDescent="0.2">
      <c r="B15" s="147" t="s">
        <v>12</v>
      </c>
      <c r="C15" s="146" t="s">
        <v>90</v>
      </c>
      <c r="D15" s="99" t="s">
        <v>92</v>
      </c>
      <c r="E15" s="8">
        <v>20577.643</v>
      </c>
      <c r="F15" s="8">
        <v>12334.823</v>
      </c>
      <c r="G15" s="8">
        <v>16498.124</v>
      </c>
      <c r="H15" s="8">
        <v>12169.981</v>
      </c>
      <c r="I15" s="8">
        <v>10934.319</v>
      </c>
      <c r="J15" s="8">
        <v>15497.528</v>
      </c>
      <c r="K15" s="8">
        <v>13552.588</v>
      </c>
      <c r="L15" s="8">
        <v>12130.285</v>
      </c>
      <c r="M15" s="8">
        <v>11243.208000000001</v>
      </c>
      <c r="N15" s="8">
        <v>10988.184999999999</v>
      </c>
      <c r="O15" s="8">
        <v>6426.134</v>
      </c>
      <c r="P15" s="8">
        <v>10744.347</v>
      </c>
      <c r="Q15" s="8">
        <v>5080.1689999999999</v>
      </c>
      <c r="R15" s="44"/>
      <c r="T15" s="73"/>
      <c r="U15" s="73"/>
      <c r="V15" s="73"/>
    </row>
    <row r="16" spans="1:251" ht="15" customHeight="1" x14ac:dyDescent="0.2">
      <c r="B16" s="147"/>
      <c r="C16" s="146"/>
      <c r="D16" s="100" t="s">
        <v>15</v>
      </c>
      <c r="E16" s="7">
        <v>1049.7260000000001</v>
      </c>
      <c r="F16" s="7">
        <v>887.327</v>
      </c>
      <c r="G16" s="7">
        <v>1487.4449999999999</v>
      </c>
      <c r="H16" s="7">
        <v>1720.7139999999999</v>
      </c>
      <c r="I16" s="7">
        <v>2380.6019999999999</v>
      </c>
      <c r="J16" s="7">
        <v>3267.8910000000001</v>
      </c>
      <c r="K16" s="7">
        <v>4124.1670000000004</v>
      </c>
      <c r="L16" s="7">
        <v>3212.4740000000002</v>
      </c>
      <c r="M16" s="7">
        <v>2540.2370000000001</v>
      </c>
      <c r="N16" s="7">
        <v>2188.0889999999999</v>
      </c>
      <c r="O16" s="7">
        <v>6681.6679999999997</v>
      </c>
      <c r="P16" s="7">
        <v>4651.4930000000004</v>
      </c>
      <c r="Q16" s="7">
        <v>2697.125</v>
      </c>
      <c r="R16" s="44"/>
      <c r="T16" s="73"/>
      <c r="U16" s="73"/>
      <c r="V16" s="73"/>
    </row>
    <row r="17" spans="2:22" ht="15" customHeight="1" x14ac:dyDescent="0.2">
      <c r="B17" s="147"/>
      <c r="C17" s="146"/>
      <c r="D17" s="101" t="s">
        <v>16</v>
      </c>
      <c r="E17" s="9">
        <f t="shared" ref="E17" si="28">SUM(E15:E16)</f>
        <v>21627.368999999999</v>
      </c>
      <c r="F17" s="9">
        <f t="shared" ref="F17" si="29">SUM(F15:F16)</f>
        <v>13222.15</v>
      </c>
      <c r="G17" s="9">
        <f t="shared" ref="G17:H17" si="30">SUM(G15:G16)</f>
        <v>17985.569</v>
      </c>
      <c r="H17" s="9">
        <f t="shared" si="30"/>
        <v>13890.695</v>
      </c>
      <c r="I17" s="9">
        <f t="shared" ref="I17:J17" si="31">SUM(I15:I16)</f>
        <v>13314.920999999998</v>
      </c>
      <c r="J17" s="9">
        <f t="shared" si="31"/>
        <v>18765.419000000002</v>
      </c>
      <c r="K17" s="9">
        <f t="shared" ref="K17:L17" si="32">SUM(K15:K16)</f>
        <v>17676.755000000001</v>
      </c>
      <c r="L17" s="9">
        <f t="shared" si="32"/>
        <v>15342.759</v>
      </c>
      <c r="M17" s="9">
        <f t="shared" ref="M17:N17" si="33">SUM(M15:M16)</f>
        <v>13783.445</v>
      </c>
      <c r="N17" s="9">
        <f t="shared" si="33"/>
        <v>13176.273999999999</v>
      </c>
      <c r="O17" s="9">
        <f t="shared" ref="O17:P17" si="34">SUM(O15:O16)</f>
        <v>13107.802</v>
      </c>
      <c r="P17" s="9">
        <f t="shared" si="34"/>
        <v>15395.84</v>
      </c>
      <c r="Q17" s="9">
        <f t="shared" ref="Q17" si="35">SUM(Q15:Q16)</f>
        <v>7777.2939999999999</v>
      </c>
      <c r="R17" s="44"/>
      <c r="T17" s="73"/>
      <c r="U17" s="73"/>
      <c r="V17" s="73"/>
    </row>
    <row r="18" spans="2:22" ht="15" customHeight="1" x14ac:dyDescent="0.2">
      <c r="B18" s="147" t="s">
        <v>13</v>
      </c>
      <c r="C18" s="146" t="s">
        <v>90</v>
      </c>
      <c r="D18" s="99" t="s">
        <v>92</v>
      </c>
      <c r="E18" s="8">
        <v>3854.627</v>
      </c>
      <c r="F18" s="8">
        <v>5832.9759999999997</v>
      </c>
      <c r="G18" s="8">
        <v>5689.9939999999997</v>
      </c>
      <c r="H18" s="8">
        <v>4075.34</v>
      </c>
      <c r="I18" s="8">
        <v>3918.9470000000001</v>
      </c>
      <c r="J18" s="8">
        <v>3718.8180000000002</v>
      </c>
      <c r="K18" s="8">
        <v>4629.5550000000003</v>
      </c>
      <c r="L18" s="8">
        <v>4255.2179999999998</v>
      </c>
      <c r="M18" s="8">
        <v>4463.4859999999999</v>
      </c>
      <c r="N18" s="8">
        <v>4605.1729999999998</v>
      </c>
      <c r="O18" s="8">
        <v>5004.6559999999999</v>
      </c>
      <c r="P18" s="8">
        <v>5500.9030000000002</v>
      </c>
      <c r="Q18" s="8">
        <v>7826.0460000000003</v>
      </c>
      <c r="T18" s="73"/>
      <c r="U18" s="73"/>
      <c r="V18" s="73"/>
    </row>
    <row r="19" spans="2:22" ht="15" customHeight="1" x14ac:dyDescent="0.2">
      <c r="B19" s="147"/>
      <c r="C19" s="146"/>
      <c r="D19" s="100" t="s">
        <v>15</v>
      </c>
      <c r="E19" s="7">
        <v>3699.4319999999998</v>
      </c>
      <c r="F19" s="7">
        <v>3725.1579999999999</v>
      </c>
      <c r="G19" s="7">
        <v>4788.357</v>
      </c>
      <c r="H19" s="7">
        <v>4185.6850000000004</v>
      </c>
      <c r="I19" s="7">
        <v>5301.2860000000001</v>
      </c>
      <c r="J19" s="7">
        <v>4623.1549999999997</v>
      </c>
      <c r="K19" s="7">
        <v>4802.3720000000003</v>
      </c>
      <c r="L19" s="7">
        <v>5087.4080000000004</v>
      </c>
      <c r="M19" s="7">
        <v>4329.34</v>
      </c>
      <c r="N19" s="7">
        <v>4307.2640000000001</v>
      </c>
      <c r="O19" s="7">
        <v>3187.2449999999999</v>
      </c>
      <c r="P19" s="7">
        <v>4055.607</v>
      </c>
      <c r="Q19" s="7">
        <v>4147.7870000000003</v>
      </c>
      <c r="T19" s="73"/>
      <c r="U19" s="73"/>
      <c r="V19" s="73"/>
    </row>
    <row r="20" spans="2:22" ht="15" customHeight="1" x14ac:dyDescent="0.2">
      <c r="B20" s="147"/>
      <c r="C20" s="146"/>
      <c r="D20" s="101" t="s">
        <v>16</v>
      </c>
      <c r="E20" s="9">
        <f t="shared" ref="E20" si="36">SUM(E18:E19)</f>
        <v>7554.0589999999993</v>
      </c>
      <c r="F20" s="9">
        <f t="shared" ref="F20" si="37">SUM(F18:F19)</f>
        <v>9558.134</v>
      </c>
      <c r="G20" s="9">
        <f t="shared" ref="G20:H20" si="38">SUM(G18:G19)</f>
        <v>10478.350999999999</v>
      </c>
      <c r="H20" s="9">
        <f t="shared" si="38"/>
        <v>8261.0250000000015</v>
      </c>
      <c r="I20" s="9">
        <f t="shared" ref="I20:J20" si="39">SUM(I18:I19)</f>
        <v>9220.2330000000002</v>
      </c>
      <c r="J20" s="9">
        <f t="shared" si="39"/>
        <v>8341.973</v>
      </c>
      <c r="K20" s="9">
        <f t="shared" ref="K20:L20" si="40">SUM(K18:K19)</f>
        <v>9431.9269999999997</v>
      </c>
      <c r="L20" s="9">
        <f t="shared" si="40"/>
        <v>9342.6260000000002</v>
      </c>
      <c r="M20" s="9">
        <f t="shared" ref="M20:N20" si="41">SUM(M18:M19)</f>
        <v>8792.8260000000009</v>
      </c>
      <c r="N20" s="9">
        <f t="shared" si="41"/>
        <v>8912.4369999999999</v>
      </c>
      <c r="O20" s="9">
        <f t="shared" ref="O20:P20" si="42">SUM(O18:O19)</f>
        <v>8191.9009999999998</v>
      </c>
      <c r="P20" s="9">
        <f t="shared" si="42"/>
        <v>9556.51</v>
      </c>
      <c r="Q20" s="9">
        <f t="shared" ref="Q20" si="43">SUM(Q18:Q19)</f>
        <v>11973.833000000001</v>
      </c>
      <c r="T20" s="73"/>
      <c r="U20" s="73"/>
      <c r="V20" s="73"/>
    </row>
    <row r="21" spans="2:22" x14ac:dyDescent="0.2">
      <c r="B21" s="50"/>
      <c r="T21" s="73"/>
      <c r="U21" s="73"/>
      <c r="V21" s="73"/>
    </row>
    <row r="22" spans="2:22" x14ac:dyDescent="0.2">
      <c r="P22" s="11" t="s">
        <v>14</v>
      </c>
      <c r="T22" s="73"/>
      <c r="U22" s="73"/>
      <c r="V22" s="73"/>
    </row>
    <row r="23" spans="2:22" x14ac:dyDescent="0.2">
      <c r="E23" s="13"/>
      <c r="F23" s="13"/>
      <c r="G23" s="13"/>
      <c r="H23" s="13"/>
      <c r="I23" s="13"/>
      <c r="J23" s="13"/>
      <c r="K23" s="13"/>
      <c r="L23" s="13"/>
      <c r="M23" s="13"/>
      <c r="N23" s="13"/>
      <c r="O23" s="13"/>
      <c r="T23" s="73"/>
      <c r="U23" s="73"/>
      <c r="V23" s="73"/>
    </row>
    <row r="24" spans="2:22" x14ac:dyDescent="0.2">
      <c r="T24" s="73"/>
      <c r="U24" s="73"/>
      <c r="V24" s="73"/>
    </row>
    <row r="25" spans="2:22" x14ac:dyDescent="0.2">
      <c r="T25" s="73"/>
      <c r="U25" s="73"/>
      <c r="V25" s="73"/>
    </row>
    <row r="26" spans="2:22" x14ac:dyDescent="0.2">
      <c r="T26" s="73"/>
      <c r="U26" s="73"/>
      <c r="V26" s="73"/>
    </row>
    <row r="27" spans="2:22" x14ac:dyDescent="0.2">
      <c r="T27" s="73"/>
      <c r="U27" s="73"/>
      <c r="V27" s="73"/>
    </row>
    <row r="28" spans="2:22" x14ac:dyDescent="0.2">
      <c r="T28" s="73"/>
      <c r="U28" s="73"/>
      <c r="V28" s="73"/>
    </row>
    <row r="29" spans="2:22" x14ac:dyDescent="0.2">
      <c r="T29" s="73"/>
      <c r="U29" s="73"/>
      <c r="V29" s="73"/>
    </row>
    <row r="30" spans="2:22" x14ac:dyDescent="0.2">
      <c r="T30" s="73"/>
      <c r="U30" s="73"/>
      <c r="V30" s="73"/>
    </row>
    <row r="85" spans="5:17" x14ac:dyDescent="0.2">
      <c r="P85" s="11" t="s">
        <v>14</v>
      </c>
    </row>
    <row r="86" spans="5:17" x14ac:dyDescent="0.2">
      <c r="E86" s="13"/>
      <c r="F86" s="13"/>
      <c r="G86" s="13"/>
      <c r="H86" s="13"/>
      <c r="I86" s="13"/>
      <c r="J86" s="13"/>
      <c r="K86" s="13"/>
      <c r="L86" s="13"/>
      <c r="M86" s="13"/>
      <c r="N86" s="13"/>
      <c r="O86" s="13"/>
      <c r="P86" s="13"/>
      <c r="Q86" s="13"/>
    </row>
    <row r="87" spans="5:17" x14ac:dyDescent="0.2">
      <c r="E87" s="13"/>
      <c r="F87" s="13"/>
      <c r="G87" s="13"/>
      <c r="H87" s="13"/>
      <c r="I87" s="13"/>
      <c r="J87" s="13"/>
      <c r="K87" s="13"/>
      <c r="L87" s="13"/>
      <c r="M87" s="13"/>
      <c r="N87" s="13"/>
      <c r="O87" s="13"/>
      <c r="P87" s="13"/>
      <c r="Q87" s="13"/>
    </row>
    <row r="88" spans="5:17" x14ac:dyDescent="0.2">
      <c r="E88" s="13"/>
      <c r="F88" s="13"/>
      <c r="G88" s="13"/>
      <c r="H88" s="13"/>
      <c r="I88" s="13"/>
      <c r="J88" s="13"/>
      <c r="K88" s="13"/>
      <c r="L88" s="13"/>
      <c r="M88" s="13"/>
      <c r="N88" s="13"/>
      <c r="O88" s="13"/>
      <c r="P88" s="13"/>
      <c r="Q88" s="13"/>
    </row>
    <row r="89" spans="5:17" x14ac:dyDescent="0.2">
      <c r="E89" s="13"/>
      <c r="F89" s="13"/>
      <c r="G89" s="13"/>
      <c r="H89" s="13"/>
      <c r="I89" s="13"/>
      <c r="J89" s="13"/>
      <c r="K89" s="13"/>
      <c r="L89" s="13"/>
      <c r="M89" s="13"/>
      <c r="N89" s="13"/>
      <c r="O89" s="13"/>
      <c r="P89" s="13"/>
      <c r="Q89" s="13"/>
    </row>
    <row r="90" spans="5:17" x14ac:dyDescent="0.2">
      <c r="E90" s="13"/>
      <c r="F90" s="13"/>
      <c r="G90" s="13"/>
      <c r="H90" s="13"/>
      <c r="I90" s="13"/>
      <c r="J90" s="13"/>
      <c r="K90" s="13"/>
      <c r="L90" s="13"/>
      <c r="M90" s="13"/>
      <c r="N90" s="13"/>
      <c r="O90" s="13"/>
      <c r="P90" s="13"/>
      <c r="Q90" s="13"/>
    </row>
    <row r="91" spans="5:17" x14ac:dyDescent="0.2">
      <c r="E91" s="13"/>
      <c r="F91" s="13"/>
      <c r="G91" s="13"/>
      <c r="H91" s="13"/>
      <c r="I91" s="13"/>
      <c r="J91" s="13"/>
      <c r="K91" s="13"/>
      <c r="L91" s="13"/>
      <c r="M91" s="13"/>
      <c r="N91" s="13"/>
      <c r="O91" s="13"/>
      <c r="P91" s="13"/>
      <c r="Q91" s="13"/>
    </row>
    <row r="100" spans="5:17" x14ac:dyDescent="0.2">
      <c r="E100" s="13"/>
      <c r="F100" s="13"/>
      <c r="G100" s="13"/>
      <c r="H100" s="13"/>
      <c r="I100" s="13"/>
      <c r="J100" s="13"/>
      <c r="K100" s="13"/>
      <c r="L100" s="13"/>
      <c r="M100" s="13"/>
      <c r="N100" s="13"/>
      <c r="O100" s="13"/>
      <c r="P100" s="13"/>
      <c r="Q100" s="13"/>
    </row>
    <row r="101" spans="5:17" x14ac:dyDescent="0.2">
      <c r="E101" s="13"/>
      <c r="F101" s="13"/>
      <c r="G101" s="13"/>
      <c r="H101" s="13"/>
      <c r="I101" s="13"/>
      <c r="J101" s="13"/>
      <c r="K101" s="13"/>
      <c r="L101" s="13"/>
      <c r="M101" s="13"/>
      <c r="N101" s="13"/>
      <c r="O101" s="13"/>
      <c r="P101" s="13"/>
      <c r="Q101" s="13"/>
    </row>
    <row r="102" spans="5:17" x14ac:dyDescent="0.2">
      <c r="E102" s="13"/>
      <c r="F102" s="13"/>
      <c r="G102" s="13"/>
      <c r="H102" s="13"/>
      <c r="I102" s="13"/>
      <c r="J102" s="13"/>
      <c r="K102" s="13"/>
      <c r="L102" s="13"/>
      <c r="M102" s="13"/>
      <c r="N102" s="13"/>
      <c r="O102" s="13"/>
      <c r="P102" s="13"/>
      <c r="Q102" s="13"/>
    </row>
    <row r="103" spans="5:17" x14ac:dyDescent="0.2">
      <c r="E103" s="13"/>
      <c r="F103" s="13"/>
      <c r="G103" s="13"/>
      <c r="H103" s="13"/>
      <c r="I103" s="13"/>
      <c r="J103" s="13"/>
      <c r="K103" s="13"/>
      <c r="L103" s="13"/>
      <c r="M103" s="13"/>
      <c r="N103" s="13"/>
      <c r="O103" s="13"/>
      <c r="P103" s="13"/>
      <c r="Q103" s="13"/>
    </row>
    <row r="104" spans="5:17" x14ac:dyDescent="0.2">
      <c r="E104" s="13"/>
      <c r="F104" s="13"/>
      <c r="G104" s="13"/>
      <c r="H104" s="13"/>
      <c r="I104" s="13"/>
      <c r="J104" s="13"/>
      <c r="K104" s="13"/>
      <c r="L104" s="13"/>
      <c r="M104" s="13"/>
      <c r="N104" s="13"/>
      <c r="O104" s="13"/>
      <c r="P104" s="13"/>
      <c r="Q104" s="13"/>
    </row>
    <row r="105" spans="5:17" x14ac:dyDescent="0.2">
      <c r="E105" s="13"/>
      <c r="F105" s="13"/>
      <c r="G105" s="13"/>
      <c r="H105" s="13"/>
      <c r="I105" s="13"/>
      <c r="J105" s="13"/>
      <c r="K105" s="13"/>
      <c r="L105" s="13"/>
      <c r="M105" s="13"/>
      <c r="N105" s="13"/>
      <c r="O105" s="13"/>
      <c r="P105" s="13"/>
      <c r="Q105" s="13"/>
    </row>
  </sheetData>
  <sheetProtection selectLockedCells="1" selectUnlockedCells="1"/>
  <mergeCells count="12">
    <mergeCell ref="B12:B14"/>
    <mergeCell ref="C12:C14"/>
    <mergeCell ref="B15:B17"/>
    <mergeCell ref="C15:C17"/>
    <mergeCell ref="B18:B20"/>
    <mergeCell ref="C18:C20"/>
    <mergeCell ref="B3:B5"/>
    <mergeCell ref="C3:C5"/>
    <mergeCell ref="B6:B8"/>
    <mergeCell ref="C6:C8"/>
    <mergeCell ref="B9:B11"/>
    <mergeCell ref="C9:C11"/>
  </mergeCells>
  <hyperlinks>
    <hyperlink ref="P22" location="ÍNDICE!A1" display="Voltar ao índice"/>
    <hyperlink ref="P85" location="ÍNDICE!A1" display="Voltar ao índice"/>
  </hyperlinks>
  <pageMargins left="0.39370078740157483" right="0.19685039370078741" top="0.19685039370078741" bottom="0.19685039370078741" header="0" footer="0"/>
  <pageSetup paperSize="9" scale="82" firstPageNumber="0" fitToHeight="2" orientation="landscape" horizontalDpi="300" verticalDpi="300" r:id="rId1"/>
  <headerFooter alignWithMargins="0"/>
  <ignoredErrors>
    <ignoredError sqref="E5:G5 H5:I5 J5:M5 N5:Q5"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94"/>
  <sheetViews>
    <sheetView showGridLines="0" zoomScale="93" zoomScaleNormal="93" zoomScaleSheetLayoutView="110" workbookViewId="0"/>
  </sheetViews>
  <sheetFormatPr defaultRowHeight="12.75" x14ac:dyDescent="0.2"/>
  <cols>
    <col min="1" max="1" width="1.85546875" style="2" customWidth="1"/>
    <col min="2" max="2" width="30.42578125" style="2" customWidth="1"/>
    <col min="3" max="3" width="10.7109375" style="2" customWidth="1"/>
    <col min="4" max="4" width="13.28515625" style="2" customWidth="1"/>
    <col min="5" max="5" width="4.7109375" style="2" customWidth="1"/>
    <col min="6" max="6" width="26" style="2" customWidth="1"/>
    <col min="7" max="7" width="10.7109375" style="2" customWidth="1"/>
    <col min="8" max="8" width="13.28515625" style="2" customWidth="1"/>
    <col min="9" max="9" width="4.7109375" style="2" customWidth="1"/>
    <col min="10" max="10" width="25.5703125" style="2" customWidth="1"/>
    <col min="11" max="11" width="10.85546875" style="2" customWidth="1"/>
    <col min="12" max="12" width="11" style="2" customWidth="1"/>
    <col min="13" max="19" width="9.140625" style="2"/>
    <col min="20" max="20" width="10.7109375" style="2" bestFit="1" customWidth="1"/>
    <col min="21" max="16384" width="9.140625" style="2"/>
  </cols>
  <sheetData>
    <row r="1" spans="2:19" ht="21.75" customHeight="1" x14ac:dyDescent="0.2">
      <c r="B1" s="49" t="s">
        <v>145</v>
      </c>
      <c r="L1" s="37"/>
    </row>
    <row r="2" spans="2:19" ht="6.75" customHeight="1" x14ac:dyDescent="0.2">
      <c r="B2" s="19"/>
    </row>
    <row r="3" spans="2:19" ht="18.75" customHeight="1" x14ac:dyDescent="0.2">
      <c r="B3" s="72" t="s">
        <v>17</v>
      </c>
      <c r="C3" s="73"/>
      <c r="D3" s="73"/>
      <c r="E3" s="73"/>
      <c r="F3" s="72" t="s">
        <v>125</v>
      </c>
      <c r="G3" s="73"/>
      <c r="H3" s="73"/>
      <c r="I3" s="73"/>
      <c r="J3" s="72" t="s">
        <v>18</v>
      </c>
      <c r="K3" s="73"/>
      <c r="L3" s="73"/>
    </row>
    <row r="4" spans="2:19" ht="29.25" customHeight="1" x14ac:dyDescent="0.2">
      <c r="B4" s="6"/>
      <c r="C4" s="20" t="s">
        <v>91</v>
      </c>
      <c r="D4" s="20" t="s">
        <v>19</v>
      </c>
      <c r="F4" s="6"/>
      <c r="G4" s="20" t="s">
        <v>91</v>
      </c>
      <c r="H4" s="20" t="s">
        <v>19</v>
      </c>
      <c r="J4" s="6"/>
      <c r="K4" s="20" t="s">
        <v>91</v>
      </c>
      <c r="L4" s="20" t="s">
        <v>19</v>
      </c>
      <c r="N4" s="13"/>
      <c r="P4" s="13"/>
    </row>
    <row r="5" spans="2:19" ht="15" customHeight="1" x14ac:dyDescent="0.2">
      <c r="B5" s="74" t="s">
        <v>20</v>
      </c>
      <c r="C5" s="8">
        <v>118545.035</v>
      </c>
      <c r="D5" s="8">
        <v>58448.232000000004</v>
      </c>
      <c r="F5" s="74" t="s">
        <v>20</v>
      </c>
      <c r="G5" s="8">
        <v>7379.9840000000004</v>
      </c>
      <c r="H5" s="8">
        <v>25478.964</v>
      </c>
      <c r="J5" s="74" t="s">
        <v>20</v>
      </c>
      <c r="K5" s="8">
        <v>29673.059000000001</v>
      </c>
      <c r="L5" s="8">
        <v>40563.462</v>
      </c>
      <c r="N5" s="13"/>
      <c r="O5" s="73"/>
      <c r="P5" s="137"/>
      <c r="Q5" s="73"/>
      <c r="R5" s="73"/>
      <c r="S5" s="73"/>
    </row>
    <row r="6" spans="2:19" ht="15" customHeight="1" x14ac:dyDescent="0.2">
      <c r="B6" s="75" t="s">
        <v>21</v>
      </c>
      <c r="C6" s="23">
        <v>12021.978999999999</v>
      </c>
      <c r="D6" s="23">
        <v>9356.4490000000005</v>
      </c>
      <c r="F6" s="75" t="s">
        <v>22</v>
      </c>
      <c r="G6" s="23">
        <v>4928.2120000000004</v>
      </c>
      <c r="H6" s="23">
        <v>19328.597000000002</v>
      </c>
      <c r="J6" s="75" t="s">
        <v>21</v>
      </c>
      <c r="K6" s="23">
        <v>2859.509</v>
      </c>
      <c r="L6" s="23">
        <v>5701.5219999999999</v>
      </c>
      <c r="N6" s="13"/>
      <c r="O6" s="73"/>
      <c r="P6" s="137"/>
      <c r="Q6" s="73"/>
      <c r="R6" s="73"/>
      <c r="S6" s="73"/>
    </row>
    <row r="7" spans="2:19" ht="15" customHeight="1" x14ac:dyDescent="0.2">
      <c r="B7" s="74" t="s">
        <v>23</v>
      </c>
      <c r="C7" s="8">
        <v>10845.794</v>
      </c>
      <c r="D7" s="8">
        <v>7967.067</v>
      </c>
      <c r="F7" s="74" t="s">
        <v>25</v>
      </c>
      <c r="G7" s="8">
        <v>1624.895</v>
      </c>
      <c r="H7" s="8">
        <v>8107.5609999999997</v>
      </c>
      <c r="J7" s="74" t="s">
        <v>23</v>
      </c>
      <c r="K7" s="8">
        <v>1514.3969999999999</v>
      </c>
      <c r="L7" s="8">
        <v>2575.5650000000001</v>
      </c>
      <c r="M7" s="13"/>
      <c r="N7" s="13"/>
      <c r="O7" s="73"/>
      <c r="P7" s="137"/>
      <c r="Q7" s="73"/>
      <c r="R7" s="73"/>
      <c r="S7" s="73"/>
    </row>
    <row r="8" spans="2:19" ht="15" customHeight="1" x14ac:dyDescent="0.2">
      <c r="B8" s="75" t="s">
        <v>25</v>
      </c>
      <c r="C8" s="23">
        <v>2223.424</v>
      </c>
      <c r="D8" s="23">
        <v>2477.569</v>
      </c>
      <c r="F8" s="75" t="s">
        <v>35</v>
      </c>
      <c r="G8" s="23">
        <v>1491.0250000000001</v>
      </c>
      <c r="H8" s="23">
        <v>6266.5060000000003</v>
      </c>
      <c r="J8" s="75" t="s">
        <v>22</v>
      </c>
      <c r="K8" s="23">
        <v>454.46600000000001</v>
      </c>
      <c r="L8" s="23">
        <v>1405.5309999999999</v>
      </c>
      <c r="M8" s="13"/>
      <c r="N8" s="13"/>
      <c r="O8" s="73"/>
      <c r="P8" s="137"/>
      <c r="Q8" s="73"/>
      <c r="R8" s="73"/>
      <c r="S8" s="73"/>
    </row>
    <row r="9" spans="2:19" ht="15" customHeight="1" x14ac:dyDescent="0.2">
      <c r="B9" s="74" t="s">
        <v>100</v>
      </c>
      <c r="C9" s="8">
        <v>547.71799999999996</v>
      </c>
      <c r="D9" s="8">
        <v>916.375</v>
      </c>
      <c r="F9" s="74" t="s">
        <v>21</v>
      </c>
      <c r="G9" s="8">
        <v>1628.2380000000001</v>
      </c>
      <c r="H9" s="8">
        <v>6224.0370000000003</v>
      </c>
      <c r="J9" s="74" t="s">
        <v>33</v>
      </c>
      <c r="K9" s="8">
        <v>606.48199999999997</v>
      </c>
      <c r="L9" s="8">
        <v>1322.5119999999999</v>
      </c>
      <c r="M9" s="13"/>
      <c r="N9" s="13"/>
      <c r="O9" s="73"/>
      <c r="P9" s="137"/>
      <c r="Q9" s="73"/>
      <c r="R9" s="73"/>
      <c r="S9" s="73"/>
    </row>
    <row r="10" spans="2:19" ht="15" customHeight="1" x14ac:dyDescent="0.2">
      <c r="B10" s="75" t="s">
        <v>24</v>
      </c>
      <c r="C10" s="23">
        <v>659.923</v>
      </c>
      <c r="D10" s="23">
        <v>912.6</v>
      </c>
      <c r="F10" s="75" t="s">
        <v>43</v>
      </c>
      <c r="G10" s="23">
        <v>764.61699999999996</v>
      </c>
      <c r="H10" s="23">
        <v>3705.1219999999998</v>
      </c>
      <c r="J10" s="75" t="s">
        <v>31</v>
      </c>
      <c r="K10" s="23">
        <v>495.786</v>
      </c>
      <c r="L10" s="23">
        <v>886.404</v>
      </c>
      <c r="M10" s="13"/>
      <c r="N10" s="13"/>
      <c r="O10" s="73"/>
      <c r="P10" s="137"/>
      <c r="Q10" s="73"/>
      <c r="R10" s="73"/>
      <c r="S10" s="73"/>
    </row>
    <row r="11" spans="2:19" ht="15" customHeight="1" x14ac:dyDescent="0.2">
      <c r="B11" s="74" t="s">
        <v>27</v>
      </c>
      <c r="C11" s="8">
        <v>1118.403</v>
      </c>
      <c r="D11" s="8">
        <v>794.26800000000003</v>
      </c>
      <c r="F11" s="74" t="s">
        <v>24</v>
      </c>
      <c r="G11" s="8">
        <v>809.97900000000004</v>
      </c>
      <c r="H11" s="8">
        <v>2849.0830000000001</v>
      </c>
      <c r="J11" s="74" t="s">
        <v>27</v>
      </c>
      <c r="K11" s="8">
        <v>318.64100000000002</v>
      </c>
      <c r="L11" s="8">
        <v>518.47</v>
      </c>
      <c r="M11" s="13"/>
      <c r="N11" s="13"/>
      <c r="O11" s="73"/>
      <c r="P11" s="137"/>
      <c r="Q11" s="73"/>
      <c r="R11" s="73"/>
      <c r="S11" s="73"/>
    </row>
    <row r="12" spans="2:19" ht="15" customHeight="1" x14ac:dyDescent="0.2">
      <c r="B12" s="75" t="s">
        <v>31</v>
      </c>
      <c r="C12" s="23">
        <v>865.23699999999997</v>
      </c>
      <c r="D12" s="23">
        <v>681.62</v>
      </c>
      <c r="F12" s="75" t="s">
        <v>29</v>
      </c>
      <c r="G12" s="23">
        <v>501.04300000000001</v>
      </c>
      <c r="H12" s="23">
        <v>2037.0440000000001</v>
      </c>
      <c r="J12" s="75" t="s">
        <v>25</v>
      </c>
      <c r="K12" s="23">
        <v>259.14699999999999</v>
      </c>
      <c r="L12" s="23">
        <v>481.13299999999998</v>
      </c>
      <c r="M12" s="13"/>
      <c r="N12" s="13"/>
      <c r="O12" s="73"/>
      <c r="P12" s="137"/>
      <c r="Q12" s="73"/>
      <c r="R12" s="73"/>
      <c r="S12" s="73"/>
    </row>
    <row r="13" spans="2:19" ht="15" customHeight="1" x14ac:dyDescent="0.2">
      <c r="B13" s="74" t="s">
        <v>105</v>
      </c>
      <c r="C13" s="8">
        <v>1129.6569999999999</v>
      </c>
      <c r="D13" s="8">
        <v>658.774</v>
      </c>
      <c r="F13" s="74" t="s">
        <v>33</v>
      </c>
      <c r="G13" s="8">
        <v>464.99599999999998</v>
      </c>
      <c r="H13" s="8">
        <v>1629.145</v>
      </c>
      <c r="J13" s="74" t="s">
        <v>36</v>
      </c>
      <c r="K13" s="8">
        <v>173.148</v>
      </c>
      <c r="L13" s="8">
        <v>433.315</v>
      </c>
      <c r="N13" s="13"/>
      <c r="O13" s="73"/>
      <c r="P13" s="137"/>
      <c r="Q13" s="73"/>
      <c r="R13" s="73"/>
      <c r="S13" s="73"/>
    </row>
    <row r="14" spans="2:19" ht="15" customHeight="1" x14ac:dyDescent="0.2">
      <c r="B14" s="75" t="s">
        <v>34</v>
      </c>
      <c r="C14" s="23">
        <v>704.57600000000002</v>
      </c>
      <c r="D14" s="23">
        <v>506.63900000000001</v>
      </c>
      <c r="F14" s="75" t="s">
        <v>46</v>
      </c>
      <c r="G14" s="23">
        <v>218.70400000000001</v>
      </c>
      <c r="H14" s="23">
        <v>1165.8209999999999</v>
      </c>
      <c r="J14" s="75" t="s">
        <v>26</v>
      </c>
      <c r="K14" s="23">
        <v>220.35599999999999</v>
      </c>
      <c r="L14" s="23">
        <v>292.19600000000003</v>
      </c>
      <c r="N14" s="13"/>
      <c r="O14" s="73"/>
      <c r="P14" s="137"/>
      <c r="Q14" s="73"/>
      <c r="R14" s="73"/>
      <c r="S14" s="73"/>
    </row>
    <row r="15" spans="2:19" ht="15" customHeight="1" x14ac:dyDescent="0.2">
      <c r="B15" s="74" t="s">
        <v>153</v>
      </c>
      <c r="C15" s="8">
        <v>370.30500000000001</v>
      </c>
      <c r="D15" s="8">
        <v>300.28500000000003</v>
      </c>
      <c r="F15" s="74" t="s">
        <v>112</v>
      </c>
      <c r="G15" s="8">
        <v>322.00400000000002</v>
      </c>
      <c r="H15" s="8">
        <v>1012.446</v>
      </c>
      <c r="J15" s="74" t="s">
        <v>32</v>
      </c>
      <c r="K15" s="8">
        <v>112.33799999999999</v>
      </c>
      <c r="L15" s="8">
        <v>281.28300000000002</v>
      </c>
      <c r="N15" s="13"/>
      <c r="O15" s="73"/>
      <c r="P15" s="137"/>
      <c r="Q15" s="73"/>
      <c r="R15" s="73"/>
      <c r="S15" s="73"/>
    </row>
    <row r="16" spans="2:19" ht="15" customHeight="1" x14ac:dyDescent="0.2">
      <c r="B16" s="75" t="s">
        <v>26</v>
      </c>
      <c r="C16" s="23">
        <v>352.28300000000002</v>
      </c>
      <c r="D16" s="23">
        <v>278.89400000000001</v>
      </c>
      <c r="F16" s="75" t="s">
        <v>128</v>
      </c>
      <c r="G16" s="23">
        <v>221.83099999999999</v>
      </c>
      <c r="H16" s="23">
        <v>944.08600000000001</v>
      </c>
      <c r="J16" s="75" t="s">
        <v>106</v>
      </c>
      <c r="K16" s="23">
        <v>50</v>
      </c>
      <c r="L16" s="23">
        <v>219.00800000000001</v>
      </c>
      <c r="N16" s="44"/>
      <c r="O16" s="73"/>
      <c r="P16" s="73"/>
      <c r="Q16" s="73"/>
      <c r="R16" s="139"/>
      <c r="S16" s="73"/>
    </row>
    <row r="17" spans="2:22" ht="15" customHeight="1" x14ac:dyDescent="0.2">
      <c r="B17" s="74" t="s">
        <v>46</v>
      </c>
      <c r="C17" s="8">
        <v>73.801000000000002</v>
      </c>
      <c r="D17" s="8">
        <v>240.74799999999999</v>
      </c>
      <c r="F17" s="74" t="s">
        <v>111</v>
      </c>
      <c r="G17" s="8">
        <v>285.29700000000003</v>
      </c>
      <c r="H17" s="8">
        <v>925.33799999999997</v>
      </c>
      <c r="J17" s="74" t="s">
        <v>111</v>
      </c>
      <c r="K17" s="8">
        <v>59.371000000000002</v>
      </c>
      <c r="L17" s="8">
        <v>195.71199999999999</v>
      </c>
      <c r="O17" s="73"/>
      <c r="P17" s="73"/>
      <c r="Q17" s="73"/>
      <c r="R17" s="73"/>
      <c r="S17" s="73"/>
    </row>
    <row r="18" spans="2:22" ht="15" customHeight="1" x14ac:dyDescent="0.2">
      <c r="B18" s="75" t="s">
        <v>28</v>
      </c>
      <c r="C18" s="23">
        <v>187.32300000000001</v>
      </c>
      <c r="D18" s="23">
        <v>236.172</v>
      </c>
      <c r="F18" s="75" t="s">
        <v>23</v>
      </c>
      <c r="G18" s="23">
        <v>248.58500000000001</v>
      </c>
      <c r="H18" s="23">
        <v>885.87599999999998</v>
      </c>
      <c r="J18" s="75" t="s">
        <v>128</v>
      </c>
      <c r="K18" s="23">
        <v>71.146000000000001</v>
      </c>
      <c r="L18" s="23">
        <v>155.85</v>
      </c>
      <c r="O18" s="73"/>
      <c r="P18" s="73"/>
      <c r="Q18" s="73"/>
      <c r="R18" s="73"/>
      <c r="S18" s="73"/>
    </row>
    <row r="19" spans="2:22" ht="15" customHeight="1" x14ac:dyDescent="0.2">
      <c r="B19" s="74" t="s">
        <v>150</v>
      </c>
      <c r="C19" s="8">
        <v>312.53500000000003</v>
      </c>
      <c r="D19" s="8">
        <v>169.679</v>
      </c>
      <c r="F19" s="74" t="s">
        <v>101</v>
      </c>
      <c r="G19" s="8">
        <v>217.922</v>
      </c>
      <c r="H19" s="8">
        <v>808.84299999999996</v>
      </c>
      <c r="J19" s="74" t="s">
        <v>29</v>
      </c>
      <c r="K19" s="8">
        <v>91.698999999999998</v>
      </c>
      <c r="L19" s="8">
        <v>126.491</v>
      </c>
      <c r="O19" s="73"/>
      <c r="P19" s="73"/>
      <c r="Q19" s="73"/>
      <c r="R19" s="73"/>
      <c r="S19" s="73"/>
    </row>
    <row r="20" spans="2:22" ht="15" customHeight="1" x14ac:dyDescent="0.2">
      <c r="B20" s="75" t="s">
        <v>22</v>
      </c>
      <c r="C20" s="23">
        <v>80.45</v>
      </c>
      <c r="D20" s="23">
        <v>117.69199999999999</v>
      </c>
      <c r="F20" s="75" t="s">
        <v>151</v>
      </c>
      <c r="G20" s="23">
        <v>171.41399999999999</v>
      </c>
      <c r="H20" s="23">
        <v>782.32799999999997</v>
      </c>
      <c r="J20" s="75" t="s">
        <v>45</v>
      </c>
      <c r="K20" s="23">
        <v>23.75</v>
      </c>
      <c r="L20" s="23">
        <v>98.563000000000002</v>
      </c>
      <c r="O20" s="73"/>
      <c r="P20" s="73"/>
      <c r="Q20" s="73"/>
      <c r="R20" s="73"/>
      <c r="S20" s="73"/>
    </row>
    <row r="21" spans="2:22" ht="15" customHeight="1" x14ac:dyDescent="0.2">
      <c r="B21" s="74" t="s">
        <v>39</v>
      </c>
      <c r="C21" s="8">
        <f>C22-SUM(C5:C20)</f>
        <v>1310.9439999999304</v>
      </c>
      <c r="D21" s="8">
        <f>D22-SUM(D5:D20)</f>
        <v>957.60700000000361</v>
      </c>
      <c r="F21" s="74" t="s">
        <v>39</v>
      </c>
      <c r="G21" s="8">
        <f>G22-SUM(G5:G20)</f>
        <v>1571.0419999999831</v>
      </c>
      <c r="H21" s="8">
        <f>H22-SUM(H5:H20)</f>
        <v>5509.2189999999828</v>
      </c>
      <c r="J21" s="74" t="s">
        <v>39</v>
      </c>
      <c r="K21" s="8">
        <f>K22-SUM(K5:K20)</f>
        <v>221.08099999999831</v>
      </c>
      <c r="L21" s="8">
        <f>L22-SUM(L5:L20)</f>
        <v>443.38700000000972</v>
      </c>
      <c r="O21" s="73"/>
      <c r="P21" s="73"/>
      <c r="Q21" s="73"/>
      <c r="R21" s="73"/>
      <c r="S21" s="73"/>
    </row>
    <row r="22" spans="2:22" ht="20.100000000000001" customHeight="1" x14ac:dyDescent="0.2">
      <c r="B22" s="24" t="s">
        <v>16</v>
      </c>
      <c r="C22" s="58">
        <v>151349.38699999993</v>
      </c>
      <c r="D22" s="58">
        <v>85020.670000000027</v>
      </c>
      <c r="E22" s="13"/>
      <c r="F22" s="24" t="s">
        <v>16</v>
      </c>
      <c r="G22" s="58">
        <v>22849.787999999979</v>
      </c>
      <c r="H22" s="58">
        <v>87660.015999999974</v>
      </c>
      <c r="J22" s="24" t="s">
        <v>16</v>
      </c>
      <c r="K22" s="58">
        <v>37204.376000000004</v>
      </c>
      <c r="L22" s="58">
        <v>55700.404000000031</v>
      </c>
      <c r="O22" s="73"/>
      <c r="P22" s="73"/>
      <c r="Q22" s="73"/>
      <c r="R22" s="73"/>
      <c r="S22" s="73"/>
    </row>
    <row r="23" spans="2:22" x14ac:dyDescent="0.2">
      <c r="O23" s="73"/>
      <c r="P23" s="73"/>
      <c r="Q23" s="73"/>
      <c r="R23" s="73"/>
      <c r="S23" s="73"/>
    </row>
    <row r="24" spans="2:22" ht="20.25" customHeight="1" x14ac:dyDescent="0.2">
      <c r="B24" s="72" t="s">
        <v>40</v>
      </c>
      <c r="F24" s="3" t="s">
        <v>41</v>
      </c>
      <c r="J24" s="3" t="s">
        <v>42</v>
      </c>
      <c r="N24" s="37" t="s">
        <v>14</v>
      </c>
      <c r="O24" s="73"/>
      <c r="P24" s="73"/>
      <c r="Q24" s="73"/>
      <c r="R24" s="73"/>
      <c r="S24" s="73"/>
    </row>
    <row r="25" spans="2:22" s="25" customFormat="1" ht="25.5" x14ac:dyDescent="0.2">
      <c r="B25" s="6"/>
      <c r="C25" s="20" t="s">
        <v>91</v>
      </c>
      <c r="D25" s="20" t="s">
        <v>19</v>
      </c>
      <c r="F25" s="6"/>
      <c r="G25" s="20" t="s">
        <v>91</v>
      </c>
      <c r="H25" s="20" t="s">
        <v>19</v>
      </c>
      <c r="J25" s="6"/>
      <c r="K25" s="20" t="s">
        <v>91</v>
      </c>
      <c r="L25" s="20" t="s">
        <v>19</v>
      </c>
      <c r="N25" s="44"/>
      <c r="O25" s="73"/>
      <c r="P25" s="73"/>
      <c r="Q25" s="73"/>
      <c r="R25" s="73"/>
      <c r="S25" s="73"/>
      <c r="T25" s="2"/>
      <c r="U25" s="2"/>
      <c r="V25" s="2"/>
    </row>
    <row r="26" spans="2:22" ht="15" customHeight="1" x14ac:dyDescent="0.2">
      <c r="B26" s="74" t="s">
        <v>20</v>
      </c>
      <c r="C26" s="8">
        <v>12277.513999999999</v>
      </c>
      <c r="D26" s="8">
        <v>11845.946</v>
      </c>
      <c r="F26" s="74" t="s">
        <v>25</v>
      </c>
      <c r="G26" s="8">
        <v>1843.7619999999999</v>
      </c>
      <c r="H26" s="8">
        <v>11824.34</v>
      </c>
      <c r="J26" s="74" t="s">
        <v>20</v>
      </c>
      <c r="K26" s="8">
        <v>5273.39</v>
      </c>
      <c r="L26" s="8">
        <v>23698.934000000001</v>
      </c>
      <c r="O26" s="73"/>
      <c r="P26" s="73"/>
      <c r="Q26" s="73"/>
      <c r="R26" s="73"/>
      <c r="S26" s="73"/>
    </row>
    <row r="27" spans="2:22" ht="15" customHeight="1" x14ac:dyDescent="0.2">
      <c r="B27" s="75" t="s">
        <v>45</v>
      </c>
      <c r="C27" s="23">
        <v>1017.45</v>
      </c>
      <c r="D27" s="23">
        <v>2761.4650000000001</v>
      </c>
      <c r="F27" s="75" t="s">
        <v>22</v>
      </c>
      <c r="G27" s="23">
        <v>1426.923</v>
      </c>
      <c r="H27" s="23">
        <v>9167.8629999999994</v>
      </c>
      <c r="J27" s="75" t="s">
        <v>21</v>
      </c>
      <c r="K27" s="23">
        <v>1680.1369999999999</v>
      </c>
      <c r="L27" s="23">
        <v>10083.119000000001</v>
      </c>
      <c r="O27" s="73"/>
      <c r="P27" s="73"/>
      <c r="Q27" s="73"/>
      <c r="R27" s="73"/>
      <c r="S27" s="73"/>
    </row>
    <row r="28" spans="2:22" ht="15" customHeight="1" x14ac:dyDescent="0.2">
      <c r="B28" s="74" t="s">
        <v>22</v>
      </c>
      <c r="C28" s="8">
        <v>1552.3150000000001</v>
      </c>
      <c r="D28" s="8">
        <v>2123.018</v>
      </c>
      <c r="F28" s="74" t="s">
        <v>20</v>
      </c>
      <c r="G28" s="8">
        <v>1688.4490000000001</v>
      </c>
      <c r="H28" s="8">
        <v>8646.9789999999994</v>
      </c>
      <c r="J28" s="74" t="s">
        <v>25</v>
      </c>
      <c r="K28" s="8">
        <v>678.10900000000004</v>
      </c>
      <c r="L28" s="8">
        <v>4646.2219999999998</v>
      </c>
      <c r="O28" s="73"/>
      <c r="P28" s="73"/>
      <c r="Q28" s="73"/>
      <c r="R28" s="73"/>
      <c r="S28" s="73"/>
    </row>
    <row r="29" spans="2:22" ht="15" customHeight="1" x14ac:dyDescent="0.2">
      <c r="B29" s="75" t="s">
        <v>24</v>
      </c>
      <c r="C29" s="23">
        <v>1354.8620000000001</v>
      </c>
      <c r="D29" s="23">
        <v>2034.87</v>
      </c>
      <c r="F29" s="75" t="s">
        <v>106</v>
      </c>
      <c r="G29" s="23">
        <v>713</v>
      </c>
      <c r="H29" s="23">
        <v>4985.4250000000002</v>
      </c>
      <c r="J29" s="75" t="s">
        <v>36</v>
      </c>
      <c r="K29" s="23">
        <v>606.52700000000004</v>
      </c>
      <c r="L29" s="23">
        <v>4527.03</v>
      </c>
      <c r="O29" s="73"/>
      <c r="P29" s="73"/>
      <c r="Q29" s="73"/>
      <c r="R29" s="73"/>
      <c r="S29" s="73"/>
    </row>
    <row r="30" spans="2:22" ht="15" customHeight="1" x14ac:dyDescent="0.2">
      <c r="B30" s="74" t="s">
        <v>21</v>
      </c>
      <c r="C30" s="8">
        <v>415.49900000000002</v>
      </c>
      <c r="D30" s="8">
        <v>1304.43</v>
      </c>
      <c r="F30" s="74" t="s">
        <v>45</v>
      </c>
      <c r="G30" s="8">
        <v>805</v>
      </c>
      <c r="H30" s="8">
        <v>4734.1899999999996</v>
      </c>
      <c r="J30" s="74" t="s">
        <v>23</v>
      </c>
      <c r="K30" s="8">
        <v>689.85699999999997</v>
      </c>
      <c r="L30" s="8">
        <v>3658.1030000000001</v>
      </c>
      <c r="N30" s="44"/>
      <c r="O30" s="73"/>
      <c r="P30" s="73"/>
      <c r="Q30" s="73"/>
      <c r="R30" s="73"/>
      <c r="S30" s="73"/>
    </row>
    <row r="31" spans="2:22" ht="15" customHeight="1" x14ac:dyDescent="0.2">
      <c r="B31" s="75" t="s">
        <v>37</v>
      </c>
      <c r="C31" s="23">
        <v>778.18899999999996</v>
      </c>
      <c r="D31" s="23">
        <v>983.21100000000001</v>
      </c>
      <c r="F31" s="75" t="s">
        <v>21</v>
      </c>
      <c r="G31" s="23">
        <v>442.56900000000002</v>
      </c>
      <c r="H31" s="23">
        <v>2930.6529999999998</v>
      </c>
      <c r="J31" s="75" t="s">
        <v>44</v>
      </c>
      <c r="K31" s="23">
        <v>434.30099999999999</v>
      </c>
      <c r="L31" s="23">
        <v>3547.4670000000001</v>
      </c>
      <c r="O31" s="73"/>
      <c r="P31" s="73"/>
      <c r="Q31" s="73"/>
      <c r="R31" s="73"/>
      <c r="S31" s="73"/>
    </row>
    <row r="32" spans="2:22" ht="15" customHeight="1" x14ac:dyDescent="0.2">
      <c r="B32" s="74" t="s">
        <v>29</v>
      </c>
      <c r="C32" s="8">
        <v>607.07100000000003</v>
      </c>
      <c r="D32" s="8">
        <v>827.49</v>
      </c>
      <c r="F32" s="74" t="s">
        <v>114</v>
      </c>
      <c r="G32" s="8">
        <v>220.762</v>
      </c>
      <c r="H32" s="8">
        <v>1586.1189999999999</v>
      </c>
      <c r="J32" s="74" t="s">
        <v>29</v>
      </c>
      <c r="K32" s="8">
        <v>319.76499999999999</v>
      </c>
      <c r="L32" s="8">
        <v>2226.59</v>
      </c>
      <c r="O32" s="73"/>
      <c r="P32" s="73"/>
    </row>
    <row r="33" spans="2:19" ht="15" customHeight="1" x14ac:dyDescent="0.2">
      <c r="B33" s="75" t="s">
        <v>110</v>
      </c>
      <c r="C33" s="23">
        <v>537.5</v>
      </c>
      <c r="D33" s="23">
        <v>697.7</v>
      </c>
      <c r="F33" s="75" t="s">
        <v>131</v>
      </c>
      <c r="G33" s="23">
        <v>207</v>
      </c>
      <c r="H33" s="23">
        <v>1234.7919999999999</v>
      </c>
      <c r="J33" s="75" t="s">
        <v>35</v>
      </c>
      <c r="K33" s="23">
        <v>321.23399999999998</v>
      </c>
      <c r="L33" s="23">
        <v>2201.232</v>
      </c>
      <c r="N33" s="44"/>
      <c r="O33" s="73"/>
      <c r="P33" s="73"/>
    </row>
    <row r="34" spans="2:19" ht="15" customHeight="1" x14ac:dyDescent="0.2">
      <c r="B34" s="74" t="s">
        <v>28</v>
      </c>
      <c r="C34" s="8">
        <v>193.684</v>
      </c>
      <c r="D34" s="8">
        <v>640.59400000000005</v>
      </c>
      <c r="F34" s="74" t="s">
        <v>23</v>
      </c>
      <c r="G34" s="8">
        <v>70.441000000000003</v>
      </c>
      <c r="H34" s="8">
        <v>465.57499999999999</v>
      </c>
      <c r="J34" s="74" t="s">
        <v>38</v>
      </c>
      <c r="K34" s="8">
        <v>242.80099999999999</v>
      </c>
      <c r="L34" s="8">
        <v>2033.444</v>
      </c>
      <c r="O34" s="73"/>
      <c r="P34" s="73"/>
      <c r="Q34" s="73"/>
      <c r="R34" s="73"/>
      <c r="S34" s="73"/>
    </row>
    <row r="35" spans="2:19" ht="15" customHeight="1" x14ac:dyDescent="0.2">
      <c r="B35" s="75" t="s">
        <v>101</v>
      </c>
      <c r="C35" s="23">
        <v>85.909000000000006</v>
      </c>
      <c r="D35" s="23">
        <v>419.73200000000003</v>
      </c>
      <c r="F35" s="75" t="s">
        <v>107</v>
      </c>
      <c r="G35" s="23">
        <v>46</v>
      </c>
      <c r="H35" s="23">
        <v>355.3</v>
      </c>
      <c r="J35" s="75" t="s">
        <v>22</v>
      </c>
      <c r="K35" s="23">
        <v>491.09199999999998</v>
      </c>
      <c r="L35" s="23">
        <v>1999.2280000000001</v>
      </c>
      <c r="O35" s="73"/>
      <c r="P35" s="73"/>
    </row>
    <row r="36" spans="2:19" ht="15" customHeight="1" x14ac:dyDescent="0.2">
      <c r="B36" s="74" t="s">
        <v>33</v>
      </c>
      <c r="C36" s="8">
        <v>135.37700000000001</v>
      </c>
      <c r="D36" s="8">
        <v>398.65100000000001</v>
      </c>
      <c r="F36" s="74" t="s">
        <v>151</v>
      </c>
      <c r="G36" s="8">
        <v>46</v>
      </c>
      <c r="H36" s="8">
        <v>301.3</v>
      </c>
      <c r="J36" s="74" t="s">
        <v>33</v>
      </c>
      <c r="K36" s="8">
        <v>212.76900000000001</v>
      </c>
      <c r="L36" s="8">
        <v>1664.4380000000001</v>
      </c>
      <c r="N36" s="44"/>
      <c r="O36" s="139"/>
      <c r="P36" s="73"/>
      <c r="Q36" s="73"/>
      <c r="R36" s="73"/>
      <c r="S36" s="73"/>
    </row>
    <row r="37" spans="2:19" ht="15" customHeight="1" x14ac:dyDescent="0.2">
      <c r="B37" s="75" t="s">
        <v>152</v>
      </c>
      <c r="C37" s="23">
        <v>231.57499999999999</v>
      </c>
      <c r="D37" s="23">
        <v>314.22800000000001</v>
      </c>
      <c r="F37" s="75" t="s">
        <v>26</v>
      </c>
      <c r="G37" s="23">
        <v>57.317999999999998</v>
      </c>
      <c r="H37" s="23">
        <v>252.453</v>
      </c>
      <c r="J37" s="75" t="s">
        <v>26</v>
      </c>
      <c r="K37" s="23">
        <v>224.46700000000001</v>
      </c>
      <c r="L37" s="23">
        <v>1529.623</v>
      </c>
      <c r="O37" s="73"/>
      <c r="P37" s="73"/>
      <c r="Q37" s="73"/>
      <c r="R37" s="73"/>
      <c r="S37" s="73"/>
    </row>
    <row r="38" spans="2:19" ht="15" customHeight="1" x14ac:dyDescent="0.2">
      <c r="B38" s="74" t="s">
        <v>30</v>
      </c>
      <c r="C38" s="8">
        <v>90.995999999999995</v>
      </c>
      <c r="D38" s="8">
        <v>290.904</v>
      </c>
      <c r="F38" s="74" t="s">
        <v>128</v>
      </c>
      <c r="G38" s="8">
        <v>38.999000000000002</v>
      </c>
      <c r="H38" s="8">
        <v>251.62100000000001</v>
      </c>
      <c r="J38" s="74" t="s">
        <v>128</v>
      </c>
      <c r="K38" s="8">
        <v>143.232</v>
      </c>
      <c r="L38" s="8">
        <v>1096.836</v>
      </c>
      <c r="O38" s="73"/>
      <c r="P38" s="73"/>
      <c r="Q38" s="73"/>
      <c r="R38" s="73"/>
      <c r="S38" s="73"/>
    </row>
    <row r="39" spans="2:19" ht="15" customHeight="1" x14ac:dyDescent="0.2">
      <c r="B39" s="75" t="s">
        <v>130</v>
      </c>
      <c r="C39" s="23">
        <v>247.5</v>
      </c>
      <c r="D39" s="23">
        <v>286.36</v>
      </c>
      <c r="F39" s="75" t="s">
        <v>44</v>
      </c>
      <c r="G39" s="23">
        <v>26.518000000000001</v>
      </c>
      <c r="H39" s="23">
        <v>184.31700000000001</v>
      </c>
      <c r="J39" s="75" t="s">
        <v>32</v>
      </c>
      <c r="K39" s="23">
        <v>120.229</v>
      </c>
      <c r="L39" s="23">
        <v>791.84500000000003</v>
      </c>
      <c r="O39" s="73"/>
      <c r="P39" s="73"/>
      <c r="Q39" s="73"/>
      <c r="R39" s="73"/>
      <c r="S39" s="73"/>
    </row>
    <row r="40" spans="2:19" ht="15" customHeight="1" x14ac:dyDescent="0.2">
      <c r="B40" s="74" t="s">
        <v>25</v>
      </c>
      <c r="C40" s="8">
        <v>192.524</v>
      </c>
      <c r="D40" s="8">
        <v>272.774</v>
      </c>
      <c r="F40" s="74" t="s">
        <v>33</v>
      </c>
      <c r="G40" s="8">
        <v>22.093</v>
      </c>
      <c r="H40" s="8">
        <v>150.77199999999999</v>
      </c>
      <c r="J40" s="74" t="s">
        <v>43</v>
      </c>
      <c r="K40" s="8">
        <v>149.047</v>
      </c>
      <c r="L40" s="8">
        <v>658.88300000000004</v>
      </c>
      <c r="O40" s="73"/>
      <c r="P40" s="73"/>
      <c r="Q40" s="73"/>
      <c r="R40" s="73"/>
      <c r="S40" s="73"/>
    </row>
    <row r="41" spans="2:19" ht="15" customHeight="1" x14ac:dyDescent="0.2">
      <c r="B41" s="75" t="s">
        <v>148</v>
      </c>
      <c r="C41" s="23">
        <v>200</v>
      </c>
      <c r="D41" s="23">
        <v>230.45599999999999</v>
      </c>
      <c r="F41" s="75" t="s">
        <v>43</v>
      </c>
      <c r="G41" s="23">
        <v>20.067</v>
      </c>
      <c r="H41" s="23">
        <v>121.86199999999999</v>
      </c>
      <c r="J41" s="75" t="s">
        <v>103</v>
      </c>
      <c r="K41" s="23">
        <v>89.488</v>
      </c>
      <c r="L41" s="23">
        <v>384.93099999999998</v>
      </c>
      <c r="N41" s="44"/>
      <c r="O41" s="73"/>
      <c r="P41" s="73"/>
    </row>
    <row r="42" spans="2:19" ht="15" customHeight="1" x14ac:dyDescent="0.2">
      <c r="B42" s="74" t="s">
        <v>39</v>
      </c>
      <c r="C42" s="8">
        <f>C43-SUM(C26:C41)</f>
        <v>486.55099999999584</v>
      </c>
      <c r="D42" s="8">
        <f>D43-SUM(D26:D41)</f>
        <v>982.95700000000215</v>
      </c>
      <c r="F42" s="74" t="s">
        <v>39</v>
      </c>
      <c r="G42" s="8">
        <f>G43-SUM(G26:G41)</f>
        <v>102.39300000000094</v>
      </c>
      <c r="H42" s="8">
        <f>H43-SUM(H26:H41)</f>
        <v>658.37799999998242</v>
      </c>
      <c r="J42" s="74" t="s">
        <v>39</v>
      </c>
      <c r="K42" s="8">
        <f>K43-SUM(K26:K41)</f>
        <v>297.38800000000083</v>
      </c>
      <c r="L42" s="8">
        <f>L43-SUM(L26:L41)</f>
        <v>1923.6030000000101</v>
      </c>
      <c r="O42" s="73"/>
      <c r="P42" s="73"/>
      <c r="Q42" s="73"/>
      <c r="R42" s="73"/>
      <c r="S42" s="73"/>
    </row>
    <row r="43" spans="2:19" ht="20.100000000000001" customHeight="1" x14ac:dyDescent="0.2">
      <c r="B43" s="24" t="s">
        <v>16</v>
      </c>
      <c r="C43" s="58">
        <v>20404.515999999996</v>
      </c>
      <c r="D43" s="58">
        <v>26414.786000000004</v>
      </c>
      <c r="F43" s="24" t="s">
        <v>16</v>
      </c>
      <c r="G43" s="58">
        <v>7777.2940000000008</v>
      </c>
      <c r="H43" s="58">
        <v>47851.938999999991</v>
      </c>
      <c r="J43" s="24" t="s">
        <v>16</v>
      </c>
      <c r="K43" s="58">
        <v>11973.833000000001</v>
      </c>
      <c r="L43" s="58">
        <v>66671.52800000002</v>
      </c>
      <c r="O43" s="73"/>
      <c r="P43" s="73"/>
      <c r="Q43" s="73"/>
      <c r="R43" s="73"/>
      <c r="S43" s="73"/>
    </row>
    <row r="44" spans="2:19" x14ac:dyDescent="0.2">
      <c r="O44" s="73"/>
      <c r="P44" s="73"/>
      <c r="Q44" s="73"/>
      <c r="R44" s="73"/>
      <c r="S44" s="73"/>
    </row>
    <row r="45" spans="2:19" x14ac:dyDescent="0.2">
      <c r="O45" s="73"/>
      <c r="P45" s="73"/>
      <c r="Q45" s="73"/>
      <c r="R45" s="73"/>
      <c r="S45" s="73"/>
    </row>
    <row r="46" spans="2:19" x14ac:dyDescent="0.2">
      <c r="B46" s="13"/>
      <c r="C46" s="13"/>
      <c r="D46" s="13"/>
      <c r="E46" s="13"/>
      <c r="F46" s="13"/>
      <c r="G46" s="13"/>
      <c r="H46" s="13"/>
      <c r="K46" s="37" t="s">
        <v>14</v>
      </c>
      <c r="O46" s="73"/>
      <c r="P46" s="73"/>
      <c r="Q46" s="73"/>
      <c r="R46" s="73"/>
      <c r="S46" s="73"/>
    </row>
    <row r="47" spans="2:19" x14ac:dyDescent="0.2">
      <c r="C47" s="13"/>
      <c r="O47" s="73"/>
      <c r="P47" s="73"/>
      <c r="Q47" s="73"/>
      <c r="R47" s="73"/>
      <c r="S47" s="73"/>
    </row>
    <row r="48" spans="2:19" x14ac:dyDescent="0.2">
      <c r="C48" s="13"/>
      <c r="O48" s="73"/>
      <c r="P48" s="73"/>
      <c r="Q48" s="73"/>
      <c r="R48" s="73"/>
      <c r="S48" s="73"/>
    </row>
    <row r="49" spans="3:19" x14ac:dyDescent="0.2">
      <c r="C49" s="13"/>
      <c r="N49" s="25"/>
      <c r="O49" s="73"/>
      <c r="P49" s="73"/>
      <c r="Q49" s="73"/>
      <c r="R49" s="73"/>
      <c r="S49" s="73"/>
    </row>
    <row r="50" spans="3:19" x14ac:dyDescent="0.2">
      <c r="C50" s="13"/>
      <c r="O50" s="73"/>
      <c r="P50" s="73"/>
      <c r="Q50" s="73"/>
      <c r="R50" s="73"/>
      <c r="S50" s="73"/>
    </row>
    <row r="51" spans="3:19" x14ac:dyDescent="0.2">
      <c r="C51" s="13"/>
      <c r="O51" s="73"/>
      <c r="P51" s="73"/>
      <c r="Q51" s="73"/>
      <c r="R51" s="73"/>
      <c r="S51" s="73"/>
    </row>
    <row r="52" spans="3:19" x14ac:dyDescent="0.2">
      <c r="C52" s="13"/>
      <c r="O52" s="73"/>
      <c r="P52" s="73"/>
      <c r="Q52" s="73"/>
      <c r="R52" s="73"/>
      <c r="S52" s="73"/>
    </row>
    <row r="53" spans="3:19" x14ac:dyDescent="0.2">
      <c r="O53" s="73"/>
      <c r="P53" s="73"/>
      <c r="Q53" s="73"/>
      <c r="R53" s="73"/>
      <c r="S53" s="73"/>
    </row>
    <row r="54" spans="3:19" x14ac:dyDescent="0.2">
      <c r="O54" s="73"/>
      <c r="P54" s="73"/>
      <c r="Q54" s="73"/>
      <c r="R54" s="73"/>
      <c r="S54" s="73"/>
    </row>
    <row r="55" spans="3:19" x14ac:dyDescent="0.2">
      <c r="G55" s="13"/>
      <c r="H55" s="13"/>
      <c r="O55" s="73"/>
      <c r="P55" s="73"/>
      <c r="Q55" s="73"/>
      <c r="R55" s="73"/>
      <c r="S55" s="73"/>
    </row>
    <row r="56" spans="3:19" x14ac:dyDescent="0.2">
      <c r="G56" s="13"/>
      <c r="H56" s="13"/>
      <c r="O56" s="73"/>
      <c r="P56" s="73"/>
      <c r="Q56" s="73"/>
      <c r="R56" s="73"/>
      <c r="S56" s="73"/>
    </row>
    <row r="57" spans="3:19" x14ac:dyDescent="0.2">
      <c r="G57" s="13"/>
      <c r="H57" s="13"/>
      <c r="O57" s="73"/>
      <c r="P57" s="73"/>
      <c r="Q57" s="73"/>
      <c r="R57" s="73"/>
      <c r="S57" s="73"/>
    </row>
    <row r="58" spans="3:19" x14ac:dyDescent="0.2">
      <c r="G58" s="13"/>
      <c r="H58" s="13"/>
      <c r="O58" s="73"/>
      <c r="P58" s="73"/>
      <c r="Q58" s="73"/>
      <c r="R58" s="73"/>
      <c r="S58" s="73"/>
    </row>
    <row r="59" spans="3:19" x14ac:dyDescent="0.2">
      <c r="G59" s="13"/>
      <c r="H59" s="13"/>
      <c r="O59" s="73"/>
      <c r="P59" s="73"/>
      <c r="Q59" s="73"/>
      <c r="R59" s="73"/>
      <c r="S59" s="73"/>
    </row>
    <row r="60" spans="3:19" x14ac:dyDescent="0.2">
      <c r="G60" s="13"/>
      <c r="H60" s="13"/>
      <c r="O60" s="73"/>
      <c r="P60" s="73"/>
      <c r="Q60" s="73"/>
      <c r="R60" s="73"/>
      <c r="S60" s="73"/>
    </row>
    <row r="61" spans="3:19" x14ac:dyDescent="0.2">
      <c r="G61" s="13"/>
      <c r="H61" s="13"/>
      <c r="O61" s="73"/>
      <c r="P61" s="73"/>
      <c r="Q61" s="73"/>
      <c r="R61" s="73"/>
      <c r="S61" s="73"/>
    </row>
    <row r="62" spans="3:19" x14ac:dyDescent="0.2">
      <c r="G62" s="13"/>
      <c r="H62" s="13"/>
      <c r="O62" s="73"/>
      <c r="P62" s="139"/>
      <c r="Q62" s="73"/>
      <c r="R62" s="73"/>
      <c r="S62" s="73"/>
    </row>
    <row r="63" spans="3:19" x14ac:dyDescent="0.2">
      <c r="G63" s="13"/>
      <c r="H63" s="13"/>
      <c r="O63" s="73"/>
      <c r="P63" s="73"/>
      <c r="Q63" s="73"/>
      <c r="R63" s="73"/>
      <c r="S63" s="73"/>
    </row>
    <row r="64" spans="3:19" x14ac:dyDescent="0.2">
      <c r="G64" s="13"/>
      <c r="H64" s="13"/>
      <c r="O64" s="73"/>
      <c r="P64" s="73"/>
      <c r="Q64" s="73"/>
      <c r="R64" s="73"/>
      <c r="S64" s="73"/>
    </row>
    <row r="65" spans="7:19" x14ac:dyDescent="0.2">
      <c r="G65" s="13"/>
      <c r="H65" s="13"/>
      <c r="O65" s="73"/>
      <c r="P65" s="73"/>
      <c r="Q65" s="73"/>
      <c r="R65" s="73"/>
      <c r="S65" s="73"/>
    </row>
    <row r="66" spans="7:19" x14ac:dyDescent="0.2">
      <c r="G66" s="13"/>
      <c r="H66" s="13"/>
      <c r="Q66" s="73"/>
      <c r="R66" s="73"/>
      <c r="S66" s="73"/>
    </row>
    <row r="67" spans="7:19" x14ac:dyDescent="0.2">
      <c r="G67" s="13"/>
      <c r="H67" s="13"/>
      <c r="Q67" s="73"/>
      <c r="R67" s="73"/>
      <c r="S67" s="73"/>
    </row>
    <row r="68" spans="7:19" x14ac:dyDescent="0.2">
      <c r="G68" s="13"/>
      <c r="H68" s="13"/>
      <c r="Q68" s="73"/>
      <c r="R68" s="73"/>
      <c r="S68" s="73"/>
    </row>
    <row r="69" spans="7:19" x14ac:dyDescent="0.2">
      <c r="G69" s="13"/>
      <c r="H69" s="13"/>
      <c r="Q69" s="73"/>
      <c r="R69" s="73"/>
      <c r="S69" s="73"/>
    </row>
    <row r="70" spans="7:19" x14ac:dyDescent="0.2">
      <c r="G70" s="13"/>
      <c r="H70" s="13"/>
    </row>
    <row r="71" spans="7:19" x14ac:dyDescent="0.2">
      <c r="G71" s="13"/>
      <c r="H71" s="13"/>
    </row>
    <row r="72" spans="7:19" x14ac:dyDescent="0.2">
      <c r="G72" s="13"/>
      <c r="H72" s="13"/>
    </row>
    <row r="73" spans="7:19" x14ac:dyDescent="0.2">
      <c r="G73" s="13"/>
      <c r="H73" s="13"/>
    </row>
    <row r="74" spans="7:19" x14ac:dyDescent="0.2">
      <c r="G74" s="13"/>
      <c r="H74" s="13"/>
    </row>
    <row r="75" spans="7:19" x14ac:dyDescent="0.2">
      <c r="G75" s="13"/>
      <c r="H75" s="13"/>
    </row>
    <row r="76" spans="7:19" x14ac:dyDescent="0.2">
      <c r="G76" s="13"/>
      <c r="H76" s="13"/>
    </row>
    <row r="77" spans="7:19" x14ac:dyDescent="0.2">
      <c r="G77" s="13"/>
      <c r="H77" s="13"/>
    </row>
    <row r="78" spans="7:19" x14ac:dyDescent="0.2">
      <c r="G78" s="13"/>
      <c r="H78" s="13"/>
    </row>
    <row r="79" spans="7:19" x14ac:dyDescent="0.2">
      <c r="G79" s="13"/>
      <c r="H79" s="13"/>
    </row>
    <row r="80" spans="7:19" x14ac:dyDescent="0.2">
      <c r="G80" s="13"/>
      <c r="H80" s="13"/>
      <c r="Q80" s="25"/>
    </row>
    <row r="81" spans="7:8" x14ac:dyDescent="0.2">
      <c r="G81" s="13"/>
      <c r="H81" s="13"/>
    </row>
    <row r="82" spans="7:8" x14ac:dyDescent="0.2">
      <c r="G82" s="13"/>
      <c r="H82" s="13"/>
    </row>
    <row r="83" spans="7:8" x14ac:dyDescent="0.2">
      <c r="G83" s="13"/>
      <c r="H83" s="13"/>
    </row>
    <row r="84" spans="7:8" x14ac:dyDescent="0.2">
      <c r="G84" s="13"/>
      <c r="H84" s="13"/>
    </row>
    <row r="85" spans="7:8" x14ac:dyDescent="0.2">
      <c r="G85" s="13"/>
      <c r="H85" s="13"/>
    </row>
    <row r="86" spans="7:8" x14ac:dyDescent="0.2">
      <c r="G86" s="13"/>
      <c r="H86" s="13"/>
    </row>
    <row r="87" spans="7:8" x14ac:dyDescent="0.2">
      <c r="G87" s="13"/>
      <c r="H87" s="13"/>
    </row>
    <row r="88" spans="7:8" x14ac:dyDescent="0.2">
      <c r="G88" s="13"/>
      <c r="H88" s="13"/>
    </row>
    <row r="89" spans="7:8" x14ac:dyDescent="0.2">
      <c r="G89" s="13"/>
      <c r="H89" s="13"/>
    </row>
    <row r="90" spans="7:8" x14ac:dyDescent="0.2">
      <c r="G90" s="13"/>
      <c r="H90" s="13"/>
    </row>
    <row r="91" spans="7:8" x14ac:dyDescent="0.2">
      <c r="G91" s="13"/>
      <c r="H91" s="13"/>
    </row>
    <row r="92" spans="7:8" x14ac:dyDescent="0.2">
      <c r="G92" s="13"/>
      <c r="H92" s="13"/>
    </row>
    <row r="93" spans="7:8" x14ac:dyDescent="0.2">
      <c r="G93" s="13"/>
      <c r="H93" s="13"/>
    </row>
    <row r="94" spans="7:8" x14ac:dyDescent="0.2">
      <c r="G94" s="13"/>
      <c r="H94" s="13"/>
    </row>
    <row r="95" spans="7:8" x14ac:dyDescent="0.2">
      <c r="G95" s="13"/>
      <c r="H95" s="13"/>
    </row>
    <row r="96" spans="7:8" x14ac:dyDescent="0.2">
      <c r="G96" s="13"/>
      <c r="H96" s="13"/>
    </row>
    <row r="97" spans="7:8" x14ac:dyDescent="0.2">
      <c r="G97" s="13"/>
      <c r="H97" s="13"/>
    </row>
    <row r="98" spans="7:8" x14ac:dyDescent="0.2">
      <c r="G98" s="13"/>
      <c r="H98" s="13"/>
    </row>
    <row r="99" spans="7:8" x14ac:dyDescent="0.2">
      <c r="G99" s="13"/>
      <c r="H99" s="13"/>
    </row>
    <row r="100" spans="7:8" x14ac:dyDescent="0.2">
      <c r="G100" s="13"/>
      <c r="H100" s="13"/>
    </row>
    <row r="101" spans="7:8" x14ac:dyDescent="0.2">
      <c r="G101" s="13"/>
      <c r="H101" s="13"/>
    </row>
    <row r="102" spans="7:8" x14ac:dyDescent="0.2">
      <c r="G102" s="13"/>
      <c r="H102" s="13"/>
    </row>
    <row r="103" spans="7:8" x14ac:dyDescent="0.2">
      <c r="G103" s="13"/>
      <c r="H103" s="13"/>
    </row>
    <row r="104" spans="7:8" x14ac:dyDescent="0.2">
      <c r="G104" s="13"/>
      <c r="H104" s="13"/>
    </row>
    <row r="105" spans="7:8" x14ac:dyDescent="0.2">
      <c r="G105" s="13"/>
      <c r="H105" s="13"/>
    </row>
    <row r="106" spans="7:8" x14ac:dyDescent="0.2">
      <c r="G106" s="13"/>
      <c r="H106" s="13"/>
    </row>
    <row r="107" spans="7:8" x14ac:dyDescent="0.2">
      <c r="G107" s="13"/>
      <c r="H107" s="13"/>
    </row>
    <row r="108" spans="7:8" x14ac:dyDescent="0.2">
      <c r="G108" s="13"/>
      <c r="H108" s="13"/>
    </row>
    <row r="109" spans="7:8" x14ac:dyDescent="0.2">
      <c r="G109" s="13"/>
      <c r="H109" s="13"/>
    </row>
    <row r="110" spans="7:8" x14ac:dyDescent="0.2">
      <c r="G110" s="13"/>
      <c r="H110" s="13"/>
    </row>
    <row r="111" spans="7:8" x14ac:dyDescent="0.2">
      <c r="G111" s="13"/>
      <c r="H111" s="13"/>
    </row>
    <row r="112" spans="7:8" x14ac:dyDescent="0.2">
      <c r="G112" s="13"/>
      <c r="H112" s="13"/>
    </row>
    <row r="113" spans="7:8" x14ac:dyDescent="0.2">
      <c r="G113" s="13"/>
      <c r="H113" s="13"/>
    </row>
    <row r="114" spans="7:8" x14ac:dyDescent="0.2">
      <c r="G114" s="13"/>
      <c r="H114" s="13"/>
    </row>
    <row r="115" spans="7:8" x14ac:dyDescent="0.2">
      <c r="G115" s="13"/>
      <c r="H115" s="13"/>
    </row>
    <row r="116" spans="7:8" x14ac:dyDescent="0.2">
      <c r="G116" s="13"/>
      <c r="H116" s="13"/>
    </row>
    <row r="117" spans="7:8" x14ac:dyDescent="0.2">
      <c r="G117" s="13"/>
      <c r="H117" s="13"/>
    </row>
    <row r="118" spans="7:8" x14ac:dyDescent="0.2">
      <c r="G118" s="13"/>
      <c r="H118" s="13"/>
    </row>
    <row r="119" spans="7:8" x14ac:dyDescent="0.2">
      <c r="G119" s="13"/>
      <c r="H119" s="13"/>
    </row>
    <row r="120" spans="7:8" x14ac:dyDescent="0.2">
      <c r="G120" s="13"/>
      <c r="H120" s="13"/>
    </row>
    <row r="121" spans="7:8" x14ac:dyDescent="0.2">
      <c r="G121" s="13"/>
      <c r="H121" s="13"/>
    </row>
    <row r="122" spans="7:8" x14ac:dyDescent="0.2">
      <c r="G122" s="13"/>
      <c r="H122" s="13"/>
    </row>
    <row r="123" spans="7:8" x14ac:dyDescent="0.2">
      <c r="G123" s="13"/>
      <c r="H123" s="13"/>
    </row>
    <row r="124" spans="7:8" x14ac:dyDescent="0.2">
      <c r="G124" s="13"/>
      <c r="H124" s="13"/>
    </row>
    <row r="125" spans="7:8" x14ac:dyDescent="0.2">
      <c r="G125" s="13"/>
      <c r="H125" s="13"/>
    </row>
    <row r="126" spans="7:8" x14ac:dyDescent="0.2">
      <c r="G126" s="13"/>
      <c r="H126" s="13"/>
    </row>
    <row r="127" spans="7:8" x14ac:dyDescent="0.2">
      <c r="G127" s="13"/>
      <c r="H127" s="13"/>
    </row>
    <row r="128" spans="7:8" x14ac:dyDescent="0.2">
      <c r="G128" s="13"/>
      <c r="H128" s="13"/>
    </row>
    <row r="129" spans="7:8" x14ac:dyDescent="0.2">
      <c r="G129" s="13"/>
      <c r="H129" s="13"/>
    </row>
    <row r="130" spans="7:8" x14ac:dyDescent="0.2">
      <c r="G130" s="13"/>
      <c r="H130" s="13"/>
    </row>
    <row r="131" spans="7:8" x14ac:dyDescent="0.2">
      <c r="G131" s="13"/>
      <c r="H131" s="13"/>
    </row>
    <row r="132" spans="7:8" x14ac:dyDescent="0.2">
      <c r="G132" s="13"/>
      <c r="H132" s="13"/>
    </row>
    <row r="133" spans="7:8" x14ac:dyDescent="0.2">
      <c r="G133" s="13"/>
      <c r="H133" s="13"/>
    </row>
    <row r="134" spans="7:8" x14ac:dyDescent="0.2">
      <c r="G134" s="13"/>
      <c r="H134" s="13"/>
    </row>
    <row r="135" spans="7:8" x14ac:dyDescent="0.2">
      <c r="G135" s="13"/>
      <c r="H135" s="13"/>
    </row>
    <row r="136" spans="7:8" x14ac:dyDescent="0.2">
      <c r="G136" s="13"/>
      <c r="H136" s="13"/>
    </row>
    <row r="137" spans="7:8" x14ac:dyDescent="0.2">
      <c r="G137" s="13"/>
      <c r="H137" s="13"/>
    </row>
    <row r="138" spans="7:8" x14ac:dyDescent="0.2">
      <c r="G138" s="13"/>
      <c r="H138" s="13"/>
    </row>
    <row r="139" spans="7:8" x14ac:dyDescent="0.2">
      <c r="G139" s="13"/>
      <c r="H139" s="13"/>
    </row>
    <row r="140" spans="7:8" x14ac:dyDescent="0.2">
      <c r="G140" s="13"/>
      <c r="H140" s="13"/>
    </row>
    <row r="141" spans="7:8" x14ac:dyDescent="0.2">
      <c r="G141" s="13"/>
      <c r="H141" s="13"/>
    </row>
    <row r="142" spans="7:8" x14ac:dyDescent="0.2">
      <c r="G142" s="13"/>
      <c r="H142" s="13"/>
    </row>
    <row r="143" spans="7:8" x14ac:dyDescent="0.2">
      <c r="G143" s="13"/>
      <c r="H143" s="13"/>
    </row>
    <row r="144" spans="7:8" x14ac:dyDescent="0.2">
      <c r="G144" s="13"/>
      <c r="H144" s="13"/>
    </row>
    <row r="145" spans="7:8" x14ac:dyDescent="0.2">
      <c r="G145" s="13"/>
      <c r="H145" s="13"/>
    </row>
    <row r="146" spans="7:8" x14ac:dyDescent="0.2">
      <c r="G146" s="13"/>
      <c r="H146" s="13"/>
    </row>
    <row r="147" spans="7:8" x14ac:dyDescent="0.2">
      <c r="G147" s="13"/>
      <c r="H147" s="13"/>
    </row>
    <row r="148" spans="7:8" x14ac:dyDescent="0.2">
      <c r="G148" s="13"/>
      <c r="H148" s="13"/>
    </row>
    <row r="149" spans="7:8" x14ac:dyDescent="0.2">
      <c r="G149" s="13"/>
      <c r="H149" s="13"/>
    </row>
    <row r="150" spans="7:8" x14ac:dyDescent="0.2">
      <c r="G150" s="13"/>
      <c r="H150" s="13"/>
    </row>
    <row r="151" spans="7:8" x14ac:dyDescent="0.2">
      <c r="G151" s="13"/>
      <c r="H151" s="13"/>
    </row>
    <row r="152" spans="7:8" x14ac:dyDescent="0.2">
      <c r="G152" s="13"/>
      <c r="H152" s="13"/>
    </row>
    <row r="153" spans="7:8" x14ac:dyDescent="0.2">
      <c r="G153" s="13"/>
      <c r="H153" s="13"/>
    </row>
    <row r="154" spans="7:8" x14ac:dyDescent="0.2">
      <c r="G154" s="13"/>
      <c r="H154" s="13"/>
    </row>
    <row r="155" spans="7:8" x14ac:dyDescent="0.2">
      <c r="G155" s="13"/>
      <c r="H155" s="13"/>
    </row>
    <row r="156" spans="7:8" x14ac:dyDescent="0.2">
      <c r="G156" s="13"/>
      <c r="H156" s="13"/>
    </row>
    <row r="157" spans="7:8" x14ac:dyDescent="0.2">
      <c r="G157" s="13"/>
      <c r="H157" s="13"/>
    </row>
    <row r="158" spans="7:8" x14ac:dyDescent="0.2">
      <c r="G158" s="13"/>
      <c r="H158" s="13"/>
    </row>
    <row r="159" spans="7:8" x14ac:dyDescent="0.2">
      <c r="G159" s="13"/>
      <c r="H159" s="13"/>
    </row>
    <row r="160" spans="7:8" x14ac:dyDescent="0.2">
      <c r="G160" s="13"/>
      <c r="H160" s="13"/>
    </row>
    <row r="161" spans="7:8" x14ac:dyDescent="0.2">
      <c r="G161" s="13"/>
      <c r="H161" s="13"/>
    </row>
    <row r="162" spans="7:8" x14ac:dyDescent="0.2">
      <c r="G162" s="13"/>
      <c r="H162" s="13"/>
    </row>
    <row r="163" spans="7:8" x14ac:dyDescent="0.2">
      <c r="G163" s="13"/>
      <c r="H163" s="13"/>
    </row>
    <row r="164" spans="7:8" x14ac:dyDescent="0.2">
      <c r="G164" s="13"/>
      <c r="H164" s="13"/>
    </row>
    <row r="165" spans="7:8" x14ac:dyDescent="0.2">
      <c r="G165" s="13"/>
      <c r="H165" s="13"/>
    </row>
    <row r="166" spans="7:8" x14ac:dyDescent="0.2">
      <c r="G166" s="13"/>
      <c r="H166" s="13"/>
    </row>
    <row r="167" spans="7:8" x14ac:dyDescent="0.2">
      <c r="G167" s="13"/>
      <c r="H167" s="13"/>
    </row>
    <row r="168" spans="7:8" x14ac:dyDescent="0.2">
      <c r="G168" s="13"/>
      <c r="H168" s="13"/>
    </row>
    <row r="169" spans="7:8" x14ac:dyDescent="0.2">
      <c r="G169" s="13"/>
      <c r="H169" s="13"/>
    </row>
    <row r="170" spans="7:8" x14ac:dyDescent="0.2">
      <c r="G170" s="13"/>
      <c r="H170" s="13"/>
    </row>
    <row r="171" spans="7:8" x14ac:dyDescent="0.2">
      <c r="G171" s="13"/>
      <c r="H171" s="13"/>
    </row>
    <row r="172" spans="7:8" x14ac:dyDescent="0.2">
      <c r="G172" s="13"/>
      <c r="H172" s="13"/>
    </row>
    <row r="173" spans="7:8" x14ac:dyDescent="0.2">
      <c r="G173" s="13"/>
      <c r="H173" s="13"/>
    </row>
    <row r="174" spans="7:8" x14ac:dyDescent="0.2">
      <c r="G174" s="13"/>
      <c r="H174" s="13"/>
    </row>
    <row r="175" spans="7:8" x14ac:dyDescent="0.2">
      <c r="G175" s="13"/>
      <c r="H175" s="13"/>
    </row>
    <row r="176" spans="7:8" x14ac:dyDescent="0.2">
      <c r="G176" s="13"/>
      <c r="H176" s="13"/>
    </row>
    <row r="177" spans="7:8" x14ac:dyDescent="0.2">
      <c r="G177" s="13"/>
      <c r="H177" s="13"/>
    </row>
    <row r="178" spans="7:8" x14ac:dyDescent="0.2">
      <c r="G178" s="13"/>
      <c r="H178" s="13"/>
    </row>
    <row r="179" spans="7:8" x14ac:dyDescent="0.2">
      <c r="G179" s="13"/>
      <c r="H179" s="13"/>
    </row>
    <row r="180" spans="7:8" x14ac:dyDescent="0.2">
      <c r="G180" s="13"/>
      <c r="H180" s="13"/>
    </row>
    <row r="181" spans="7:8" x14ac:dyDescent="0.2">
      <c r="G181" s="13"/>
      <c r="H181" s="13"/>
    </row>
    <row r="182" spans="7:8" x14ac:dyDescent="0.2">
      <c r="G182" s="13"/>
      <c r="H182" s="13"/>
    </row>
    <row r="183" spans="7:8" x14ac:dyDescent="0.2">
      <c r="G183" s="13"/>
      <c r="H183" s="13"/>
    </row>
    <row r="184" spans="7:8" x14ac:dyDescent="0.2">
      <c r="G184" s="13"/>
      <c r="H184" s="13"/>
    </row>
    <row r="185" spans="7:8" x14ac:dyDescent="0.2">
      <c r="G185" s="13"/>
      <c r="H185" s="13"/>
    </row>
    <row r="186" spans="7:8" x14ac:dyDescent="0.2">
      <c r="G186" s="13"/>
      <c r="H186" s="13"/>
    </row>
    <row r="187" spans="7:8" x14ac:dyDescent="0.2">
      <c r="G187" s="13"/>
      <c r="H187" s="13"/>
    </row>
    <row r="188" spans="7:8" x14ac:dyDescent="0.2">
      <c r="G188" s="13"/>
      <c r="H188" s="13"/>
    </row>
    <row r="189" spans="7:8" x14ac:dyDescent="0.2">
      <c r="G189" s="13"/>
      <c r="H189" s="13"/>
    </row>
    <row r="190" spans="7:8" x14ac:dyDescent="0.2">
      <c r="G190" s="13"/>
      <c r="H190" s="13"/>
    </row>
    <row r="191" spans="7:8" x14ac:dyDescent="0.2">
      <c r="G191" s="13"/>
      <c r="H191" s="13"/>
    </row>
    <row r="192" spans="7:8" x14ac:dyDescent="0.2">
      <c r="G192" s="13"/>
      <c r="H192" s="13"/>
    </row>
    <row r="193" spans="7:8" x14ac:dyDescent="0.2">
      <c r="G193" s="13"/>
      <c r="H193" s="13"/>
    </row>
    <row r="194" spans="7:8" x14ac:dyDescent="0.2">
      <c r="G194" s="13"/>
      <c r="H194" s="13"/>
    </row>
    <row r="195" spans="7:8" x14ac:dyDescent="0.2">
      <c r="G195" s="13"/>
      <c r="H195" s="13"/>
    </row>
    <row r="196" spans="7:8" x14ac:dyDescent="0.2">
      <c r="G196" s="13"/>
      <c r="H196" s="13"/>
    </row>
    <row r="197" spans="7:8" x14ac:dyDescent="0.2">
      <c r="G197" s="13"/>
      <c r="H197" s="13"/>
    </row>
    <row r="198" spans="7:8" x14ac:dyDescent="0.2">
      <c r="G198" s="13"/>
      <c r="H198" s="13"/>
    </row>
    <row r="199" spans="7:8" x14ac:dyDescent="0.2">
      <c r="G199" s="13"/>
      <c r="H199" s="13"/>
    </row>
    <row r="200" spans="7:8" x14ac:dyDescent="0.2">
      <c r="G200" s="13"/>
      <c r="H200" s="13"/>
    </row>
    <row r="201" spans="7:8" x14ac:dyDescent="0.2">
      <c r="G201" s="13"/>
      <c r="H201" s="13"/>
    </row>
    <row r="202" spans="7:8" x14ac:dyDescent="0.2">
      <c r="G202" s="13"/>
      <c r="H202" s="13"/>
    </row>
    <row r="203" spans="7:8" x14ac:dyDescent="0.2">
      <c r="G203" s="13"/>
      <c r="H203" s="13"/>
    </row>
    <row r="204" spans="7:8" x14ac:dyDescent="0.2">
      <c r="G204" s="13"/>
      <c r="H204" s="13"/>
    </row>
    <row r="205" spans="7:8" x14ac:dyDescent="0.2">
      <c r="G205" s="13"/>
      <c r="H205" s="13"/>
    </row>
    <row r="206" spans="7:8" x14ac:dyDescent="0.2">
      <c r="G206" s="13"/>
      <c r="H206" s="13"/>
    </row>
    <row r="207" spans="7:8" x14ac:dyDescent="0.2">
      <c r="G207" s="13"/>
      <c r="H207" s="13"/>
    </row>
    <row r="208" spans="7:8" x14ac:dyDescent="0.2">
      <c r="G208" s="13"/>
      <c r="H208" s="13"/>
    </row>
    <row r="209" spans="7:8" x14ac:dyDescent="0.2">
      <c r="G209" s="13"/>
      <c r="H209" s="13"/>
    </row>
    <row r="210" spans="7:8" x14ac:dyDescent="0.2">
      <c r="G210" s="13"/>
      <c r="H210" s="13"/>
    </row>
    <row r="211" spans="7:8" x14ac:dyDescent="0.2">
      <c r="G211" s="13"/>
      <c r="H211" s="13"/>
    </row>
    <row r="212" spans="7:8" x14ac:dyDescent="0.2">
      <c r="G212" s="13"/>
      <c r="H212" s="13"/>
    </row>
    <row r="213" spans="7:8" x14ac:dyDescent="0.2">
      <c r="G213" s="13"/>
      <c r="H213" s="13"/>
    </row>
    <row r="214" spans="7:8" x14ac:dyDescent="0.2">
      <c r="G214" s="13"/>
      <c r="H214" s="13"/>
    </row>
    <row r="215" spans="7:8" x14ac:dyDescent="0.2">
      <c r="G215" s="13"/>
      <c r="H215" s="13"/>
    </row>
    <row r="216" spans="7:8" x14ac:dyDescent="0.2">
      <c r="G216" s="13"/>
      <c r="H216" s="13"/>
    </row>
    <row r="217" spans="7:8" x14ac:dyDescent="0.2">
      <c r="G217" s="13"/>
      <c r="H217" s="13"/>
    </row>
    <row r="218" spans="7:8" x14ac:dyDescent="0.2">
      <c r="G218" s="13"/>
      <c r="H218" s="13"/>
    </row>
    <row r="219" spans="7:8" x14ac:dyDescent="0.2">
      <c r="G219" s="13"/>
      <c r="H219" s="13"/>
    </row>
    <row r="220" spans="7:8" x14ac:dyDescent="0.2">
      <c r="G220" s="13"/>
      <c r="H220" s="13"/>
    </row>
    <row r="221" spans="7:8" x14ac:dyDescent="0.2">
      <c r="G221" s="13"/>
      <c r="H221" s="13"/>
    </row>
    <row r="222" spans="7:8" x14ac:dyDescent="0.2">
      <c r="G222" s="13"/>
      <c r="H222" s="13"/>
    </row>
    <row r="223" spans="7:8" x14ac:dyDescent="0.2">
      <c r="G223" s="13"/>
      <c r="H223" s="13"/>
    </row>
    <row r="224" spans="7:8" x14ac:dyDescent="0.2">
      <c r="G224" s="13"/>
      <c r="H224" s="13"/>
    </row>
    <row r="225" spans="7:8" x14ac:dyDescent="0.2">
      <c r="G225" s="13"/>
      <c r="H225" s="13"/>
    </row>
    <row r="226" spans="7:8" x14ac:dyDescent="0.2">
      <c r="G226" s="13"/>
      <c r="H226" s="13"/>
    </row>
    <row r="227" spans="7:8" x14ac:dyDescent="0.2">
      <c r="G227" s="13"/>
      <c r="H227" s="13"/>
    </row>
    <row r="228" spans="7:8" x14ac:dyDescent="0.2">
      <c r="G228" s="13"/>
      <c r="H228" s="13"/>
    </row>
    <row r="229" spans="7:8" x14ac:dyDescent="0.2">
      <c r="G229" s="13"/>
      <c r="H229" s="13"/>
    </row>
    <row r="230" spans="7:8" x14ac:dyDescent="0.2">
      <c r="G230" s="13"/>
      <c r="H230" s="13"/>
    </row>
    <row r="231" spans="7:8" x14ac:dyDescent="0.2">
      <c r="G231" s="13"/>
      <c r="H231" s="13"/>
    </row>
    <row r="232" spans="7:8" x14ac:dyDescent="0.2">
      <c r="G232" s="13"/>
      <c r="H232" s="13"/>
    </row>
    <row r="233" spans="7:8" x14ac:dyDescent="0.2">
      <c r="G233" s="13"/>
      <c r="H233" s="13"/>
    </row>
    <row r="234" spans="7:8" x14ac:dyDescent="0.2">
      <c r="G234" s="13"/>
      <c r="H234" s="13"/>
    </row>
    <row r="235" spans="7:8" x14ac:dyDescent="0.2">
      <c r="G235" s="13"/>
      <c r="H235" s="13"/>
    </row>
    <row r="236" spans="7:8" x14ac:dyDescent="0.2">
      <c r="G236" s="13"/>
      <c r="H236" s="13"/>
    </row>
    <row r="237" spans="7:8" x14ac:dyDescent="0.2">
      <c r="G237" s="13"/>
      <c r="H237" s="13"/>
    </row>
    <row r="238" spans="7:8" x14ac:dyDescent="0.2">
      <c r="G238" s="13"/>
      <c r="H238" s="13"/>
    </row>
    <row r="239" spans="7:8" x14ac:dyDescent="0.2">
      <c r="G239" s="13"/>
      <c r="H239" s="13"/>
    </row>
    <row r="240" spans="7:8" x14ac:dyDescent="0.2">
      <c r="G240" s="13"/>
      <c r="H240" s="13"/>
    </row>
    <row r="241" spans="7:8" x14ac:dyDescent="0.2">
      <c r="G241" s="13"/>
      <c r="H241" s="13"/>
    </row>
    <row r="242" spans="7:8" x14ac:dyDescent="0.2">
      <c r="G242" s="13"/>
      <c r="H242" s="13"/>
    </row>
    <row r="243" spans="7:8" x14ac:dyDescent="0.2">
      <c r="G243" s="13"/>
      <c r="H243" s="13"/>
    </row>
    <row r="244" spans="7:8" x14ac:dyDescent="0.2">
      <c r="G244" s="13"/>
      <c r="H244" s="13"/>
    </row>
    <row r="245" spans="7:8" x14ac:dyDescent="0.2">
      <c r="G245" s="13"/>
      <c r="H245" s="13"/>
    </row>
    <row r="246" spans="7:8" x14ac:dyDescent="0.2">
      <c r="G246" s="13"/>
      <c r="H246" s="13"/>
    </row>
    <row r="247" spans="7:8" x14ac:dyDescent="0.2">
      <c r="G247" s="13"/>
      <c r="H247" s="13"/>
    </row>
    <row r="248" spans="7:8" x14ac:dyDescent="0.2">
      <c r="G248" s="13"/>
      <c r="H248" s="13"/>
    </row>
    <row r="249" spans="7:8" x14ac:dyDescent="0.2">
      <c r="G249" s="13"/>
      <c r="H249" s="13"/>
    </row>
    <row r="250" spans="7:8" x14ac:dyDescent="0.2">
      <c r="G250" s="13"/>
      <c r="H250" s="13"/>
    </row>
    <row r="251" spans="7:8" x14ac:dyDescent="0.2">
      <c r="G251" s="13"/>
      <c r="H251" s="13"/>
    </row>
    <row r="252" spans="7:8" x14ac:dyDescent="0.2">
      <c r="G252" s="13"/>
      <c r="H252" s="13"/>
    </row>
    <row r="253" spans="7:8" x14ac:dyDescent="0.2">
      <c r="G253" s="13"/>
      <c r="H253" s="13"/>
    </row>
    <row r="254" spans="7:8" x14ac:dyDescent="0.2">
      <c r="G254" s="13"/>
      <c r="H254" s="13"/>
    </row>
    <row r="255" spans="7:8" x14ac:dyDescent="0.2">
      <c r="G255" s="13"/>
      <c r="H255" s="13"/>
    </row>
    <row r="256" spans="7:8" x14ac:dyDescent="0.2">
      <c r="G256" s="13"/>
      <c r="H256" s="13"/>
    </row>
    <row r="257" spans="7:8" x14ac:dyDescent="0.2">
      <c r="G257" s="13"/>
      <c r="H257" s="13"/>
    </row>
    <row r="258" spans="7:8" x14ac:dyDescent="0.2">
      <c r="G258" s="13"/>
      <c r="H258" s="13"/>
    </row>
    <row r="259" spans="7:8" x14ac:dyDescent="0.2">
      <c r="G259" s="13"/>
      <c r="H259" s="13"/>
    </row>
    <row r="260" spans="7:8" x14ac:dyDescent="0.2">
      <c r="G260" s="13"/>
      <c r="H260" s="13"/>
    </row>
    <row r="261" spans="7:8" x14ac:dyDescent="0.2">
      <c r="G261" s="13"/>
      <c r="H261" s="13"/>
    </row>
    <row r="262" spans="7:8" x14ac:dyDescent="0.2">
      <c r="G262" s="13"/>
      <c r="H262" s="13"/>
    </row>
    <row r="263" spans="7:8" x14ac:dyDescent="0.2">
      <c r="G263" s="13"/>
      <c r="H263" s="13"/>
    </row>
    <row r="264" spans="7:8" x14ac:dyDescent="0.2">
      <c r="G264" s="13"/>
      <c r="H264" s="13"/>
    </row>
    <row r="265" spans="7:8" x14ac:dyDescent="0.2">
      <c r="G265" s="13"/>
      <c r="H265" s="13"/>
    </row>
    <row r="266" spans="7:8" x14ac:dyDescent="0.2">
      <c r="G266" s="13"/>
      <c r="H266" s="13"/>
    </row>
    <row r="267" spans="7:8" x14ac:dyDescent="0.2">
      <c r="G267" s="13"/>
      <c r="H267" s="13"/>
    </row>
    <row r="268" spans="7:8" x14ac:dyDescent="0.2">
      <c r="G268" s="13"/>
      <c r="H268" s="13"/>
    </row>
    <row r="269" spans="7:8" x14ac:dyDescent="0.2">
      <c r="G269" s="13"/>
      <c r="H269" s="13"/>
    </row>
    <row r="270" spans="7:8" x14ac:dyDescent="0.2">
      <c r="G270" s="13"/>
      <c r="H270" s="13"/>
    </row>
    <row r="271" spans="7:8" x14ac:dyDescent="0.2">
      <c r="G271" s="13"/>
      <c r="H271" s="13"/>
    </row>
    <row r="272" spans="7:8" x14ac:dyDescent="0.2">
      <c r="G272" s="13"/>
      <c r="H272" s="13"/>
    </row>
    <row r="273" spans="7:8" x14ac:dyDescent="0.2">
      <c r="G273" s="13"/>
      <c r="H273" s="13"/>
    </row>
    <row r="274" spans="7:8" x14ac:dyDescent="0.2">
      <c r="G274" s="13"/>
      <c r="H274" s="13"/>
    </row>
    <row r="275" spans="7:8" x14ac:dyDescent="0.2">
      <c r="G275" s="13"/>
      <c r="H275" s="13"/>
    </row>
    <row r="276" spans="7:8" x14ac:dyDescent="0.2">
      <c r="G276" s="13"/>
      <c r="H276" s="13"/>
    </row>
    <row r="277" spans="7:8" x14ac:dyDescent="0.2">
      <c r="G277" s="13"/>
      <c r="H277" s="13"/>
    </row>
    <row r="278" spans="7:8" x14ac:dyDescent="0.2">
      <c r="G278" s="13"/>
      <c r="H278" s="13"/>
    </row>
    <row r="279" spans="7:8" x14ac:dyDescent="0.2">
      <c r="G279" s="13"/>
      <c r="H279" s="13"/>
    </row>
    <row r="280" spans="7:8" x14ac:dyDescent="0.2">
      <c r="G280" s="13"/>
      <c r="H280" s="13"/>
    </row>
    <row r="281" spans="7:8" x14ac:dyDescent="0.2">
      <c r="G281" s="13"/>
      <c r="H281" s="13"/>
    </row>
    <row r="282" spans="7:8" x14ac:dyDescent="0.2">
      <c r="G282" s="13"/>
      <c r="H282" s="13"/>
    </row>
    <row r="283" spans="7:8" x14ac:dyDescent="0.2">
      <c r="G283" s="13"/>
      <c r="H283" s="13"/>
    </row>
    <row r="284" spans="7:8" x14ac:dyDescent="0.2">
      <c r="G284" s="13"/>
      <c r="H284" s="13"/>
    </row>
    <row r="285" spans="7:8" x14ac:dyDescent="0.2">
      <c r="G285" s="13"/>
      <c r="H285" s="13"/>
    </row>
    <row r="286" spans="7:8" x14ac:dyDescent="0.2">
      <c r="G286" s="13"/>
      <c r="H286" s="13"/>
    </row>
    <row r="287" spans="7:8" x14ac:dyDescent="0.2">
      <c r="G287" s="13"/>
      <c r="H287" s="13"/>
    </row>
    <row r="288" spans="7:8" x14ac:dyDescent="0.2">
      <c r="G288" s="13"/>
      <c r="H288" s="13"/>
    </row>
    <row r="289" spans="7:8" x14ac:dyDescent="0.2">
      <c r="G289" s="13"/>
      <c r="H289" s="13"/>
    </row>
    <row r="290" spans="7:8" x14ac:dyDescent="0.2">
      <c r="G290" s="13"/>
      <c r="H290" s="13"/>
    </row>
    <row r="291" spans="7:8" x14ac:dyDescent="0.2">
      <c r="G291" s="13"/>
      <c r="H291" s="13"/>
    </row>
    <row r="292" spans="7:8" x14ac:dyDescent="0.2">
      <c r="G292" s="13"/>
      <c r="H292" s="13"/>
    </row>
    <row r="293" spans="7:8" x14ac:dyDescent="0.2">
      <c r="G293" s="13"/>
      <c r="H293" s="13"/>
    </row>
    <row r="294" spans="7:8" x14ac:dyDescent="0.2">
      <c r="G294" s="13"/>
      <c r="H294" s="13"/>
    </row>
  </sheetData>
  <sheetProtection selectLockedCells="1" selectUnlockedCells="1"/>
  <sortState ref="Q6:S69">
    <sortCondition descending="1" ref="S6:S69"/>
  </sortState>
  <hyperlinks>
    <hyperlink ref="K46" location="ÍNDICE!A1" display="Voltar ao índice"/>
    <hyperlink ref="N24" location="ÍNDICE!A1" display="Voltar ao índice"/>
  </hyperlinks>
  <pageMargins left="0.39374999999999999" right="0.39374999999999999" top="0.39374999999999999" bottom="0.39374999999999999" header="0.51180555555555551" footer="0.51180555555555551"/>
  <pageSetup paperSize="9" scale="81" firstPageNumber="0" fitToWidth="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28"/>
  <sheetViews>
    <sheetView showGridLines="0" zoomScale="93" zoomScaleNormal="93" workbookViewId="0"/>
  </sheetViews>
  <sheetFormatPr defaultRowHeight="12.75" x14ac:dyDescent="0.2"/>
  <cols>
    <col min="1" max="1" width="1.85546875" style="2" customWidth="1"/>
    <col min="2" max="2" width="23.42578125" style="2" customWidth="1"/>
    <col min="3" max="3" width="10.7109375" style="2" customWidth="1"/>
    <col min="4" max="4" width="13.28515625" style="2" customWidth="1"/>
    <col min="5" max="5" width="4.7109375" style="2" customWidth="1"/>
    <col min="6" max="6" width="24.42578125" style="2" customWidth="1"/>
    <col min="7" max="7" width="10.7109375" style="2" customWidth="1"/>
    <col min="8" max="8" width="13.28515625" style="2" customWidth="1"/>
    <col min="9" max="9" width="4.7109375" style="2" customWidth="1"/>
    <col min="10" max="10" width="24" style="2" customWidth="1"/>
    <col min="11" max="11" width="10.85546875" style="2" customWidth="1"/>
    <col min="12" max="12" width="11" style="2" customWidth="1"/>
    <col min="13" max="15" width="9.140625" style="2"/>
    <col min="16" max="16" width="10.7109375" style="2" customWidth="1"/>
    <col min="17" max="16384" width="9.140625" style="2"/>
  </cols>
  <sheetData>
    <row r="1" spans="2:18" ht="21.75" customHeight="1" x14ac:dyDescent="0.2">
      <c r="B1" s="49" t="s">
        <v>146</v>
      </c>
      <c r="F1"/>
      <c r="G1"/>
      <c r="H1"/>
      <c r="I1"/>
      <c r="L1" s="11"/>
    </row>
    <row r="2" spans="2:18" ht="6.75" customHeight="1" x14ac:dyDescent="0.2">
      <c r="B2" s="19"/>
      <c r="F2"/>
      <c r="G2"/>
      <c r="H2"/>
      <c r="I2"/>
    </row>
    <row r="3" spans="2:18" ht="18.75" customHeight="1" x14ac:dyDescent="0.2">
      <c r="B3" s="3" t="s">
        <v>17</v>
      </c>
      <c r="F3" s="72" t="s">
        <v>125</v>
      </c>
      <c r="I3"/>
      <c r="J3" s="3" t="s">
        <v>18</v>
      </c>
    </row>
    <row r="4" spans="2:18" ht="29.25" customHeight="1" x14ac:dyDescent="0.2">
      <c r="B4" s="6"/>
      <c r="C4" s="20" t="s">
        <v>91</v>
      </c>
      <c r="D4" s="20" t="s">
        <v>19</v>
      </c>
      <c r="F4" s="6"/>
      <c r="G4" s="20" t="s">
        <v>91</v>
      </c>
      <c r="H4" s="20" t="s">
        <v>19</v>
      </c>
      <c r="I4"/>
      <c r="J4" s="6"/>
      <c r="K4" s="20" t="s">
        <v>91</v>
      </c>
      <c r="L4" s="20" t="s">
        <v>19</v>
      </c>
      <c r="N4" s="44"/>
    </row>
    <row r="5" spans="2:18" ht="15" customHeight="1" x14ac:dyDescent="0.2">
      <c r="B5" s="21" t="s">
        <v>20</v>
      </c>
      <c r="C5" s="8">
        <v>60394.847000000002</v>
      </c>
      <c r="D5" s="8">
        <v>59780.815999999999</v>
      </c>
      <c r="F5" s="21" t="s">
        <v>20</v>
      </c>
      <c r="G5" s="8">
        <v>11637.132</v>
      </c>
      <c r="H5" s="8">
        <v>31990.578000000001</v>
      </c>
      <c r="I5"/>
      <c r="J5" s="21" t="s">
        <v>20</v>
      </c>
      <c r="K5" s="8">
        <v>98948.236000000004</v>
      </c>
      <c r="L5" s="8">
        <v>130367.516</v>
      </c>
      <c r="N5" s="44"/>
    </row>
    <row r="6" spans="2:18" ht="15" customHeight="1" x14ac:dyDescent="0.2">
      <c r="B6" s="22" t="s">
        <v>25</v>
      </c>
      <c r="C6" s="23">
        <v>2289.1179999999999</v>
      </c>
      <c r="D6" s="23">
        <v>1858.116</v>
      </c>
      <c r="F6" s="22" t="s">
        <v>22</v>
      </c>
      <c r="G6" s="23">
        <v>4267.2539999999999</v>
      </c>
      <c r="H6" s="23">
        <v>17760.195</v>
      </c>
      <c r="I6"/>
      <c r="J6" s="22" t="s">
        <v>35</v>
      </c>
      <c r="K6" s="23">
        <v>17799.879000000001</v>
      </c>
      <c r="L6" s="23">
        <v>29683.792000000001</v>
      </c>
      <c r="N6" s="13"/>
    </row>
    <row r="7" spans="2:18" ht="15" customHeight="1" x14ac:dyDescent="0.2">
      <c r="B7" s="21" t="s">
        <v>35</v>
      </c>
      <c r="C7" s="8">
        <v>599.81200000000001</v>
      </c>
      <c r="D7" s="8">
        <v>947.12400000000002</v>
      </c>
      <c r="F7" s="21" t="s">
        <v>35</v>
      </c>
      <c r="G7" s="8">
        <v>1636.944</v>
      </c>
      <c r="H7" s="8">
        <v>5339.5550000000003</v>
      </c>
      <c r="I7"/>
      <c r="J7" s="21" t="s">
        <v>25</v>
      </c>
      <c r="K7" s="8">
        <v>8829.3230000000003</v>
      </c>
      <c r="L7" s="8">
        <v>13674.171</v>
      </c>
      <c r="M7" s="13"/>
      <c r="N7" s="76"/>
      <c r="Q7" s="59"/>
      <c r="R7" s="25"/>
    </row>
    <row r="8" spans="2:18" ht="15" customHeight="1" x14ac:dyDescent="0.2">
      <c r="B8" s="22" t="s">
        <v>22</v>
      </c>
      <c r="C8" s="23">
        <v>376.077</v>
      </c>
      <c r="D8" s="23">
        <v>507.80799999999999</v>
      </c>
      <c r="F8" s="22" t="s">
        <v>25</v>
      </c>
      <c r="G8" s="23">
        <v>1550.54</v>
      </c>
      <c r="H8" s="23">
        <v>5299.58</v>
      </c>
      <c r="I8"/>
      <c r="J8" s="22" t="s">
        <v>102</v>
      </c>
      <c r="K8" s="23">
        <v>1952.691</v>
      </c>
      <c r="L8" s="23">
        <v>4037.1379999999999</v>
      </c>
      <c r="M8" s="13"/>
      <c r="N8" s="13"/>
    </row>
    <row r="9" spans="2:18" ht="15" customHeight="1" x14ac:dyDescent="0.2">
      <c r="B9" s="21" t="s">
        <v>29</v>
      </c>
      <c r="C9" s="8">
        <v>94.460999999999999</v>
      </c>
      <c r="D9" s="8">
        <v>179.24600000000001</v>
      </c>
      <c r="F9" s="21" t="s">
        <v>100</v>
      </c>
      <c r="G9" s="8">
        <v>809.23199999999997</v>
      </c>
      <c r="H9" s="8">
        <v>2839.9360000000001</v>
      </c>
      <c r="I9"/>
      <c r="J9" s="21" t="s">
        <v>22</v>
      </c>
      <c r="K9" s="8">
        <v>1244.202</v>
      </c>
      <c r="L9" s="8">
        <v>2683.8009999999999</v>
      </c>
      <c r="M9" s="13"/>
      <c r="N9" s="13"/>
    </row>
    <row r="10" spans="2:18" ht="15" customHeight="1" x14ac:dyDescent="0.2">
      <c r="B10" s="22" t="s">
        <v>24</v>
      </c>
      <c r="C10" s="23">
        <v>288.39699999999999</v>
      </c>
      <c r="D10" s="23">
        <v>140.429</v>
      </c>
      <c r="F10" s="22" t="s">
        <v>103</v>
      </c>
      <c r="G10" s="23">
        <v>598.23400000000004</v>
      </c>
      <c r="H10" s="23">
        <v>2443.0610000000001</v>
      </c>
      <c r="I10"/>
      <c r="J10" s="22" t="s">
        <v>122</v>
      </c>
      <c r="K10" s="23">
        <v>1653.3019999999999</v>
      </c>
      <c r="L10" s="23">
        <v>2351.5160000000001</v>
      </c>
      <c r="M10" s="13"/>
      <c r="N10" s="13"/>
    </row>
    <row r="11" spans="2:18" ht="15" customHeight="1" x14ac:dyDescent="0.2">
      <c r="B11" s="21" t="s">
        <v>147</v>
      </c>
      <c r="C11" s="8">
        <v>13.67</v>
      </c>
      <c r="D11" s="8">
        <v>12.849</v>
      </c>
      <c r="F11" s="21" t="s">
        <v>29</v>
      </c>
      <c r="G11" s="8">
        <v>155.35300000000001</v>
      </c>
      <c r="H11" s="8">
        <v>605.34299999999996</v>
      </c>
      <c r="J11" s="21" t="s">
        <v>29</v>
      </c>
      <c r="K11" s="8">
        <v>1154.8989999999999</v>
      </c>
      <c r="L11" s="8">
        <v>1793.6890000000001</v>
      </c>
      <c r="M11" s="13"/>
      <c r="N11" s="13"/>
    </row>
    <row r="12" spans="2:18" ht="15" customHeight="1" x14ac:dyDescent="0.2">
      <c r="B12" s="22" t="s">
        <v>43</v>
      </c>
      <c r="C12" s="23">
        <v>5.3230000000000004</v>
      </c>
      <c r="D12" s="23">
        <v>8.0649999999999995</v>
      </c>
      <c r="F12" s="22" t="s">
        <v>24</v>
      </c>
      <c r="G12" s="23">
        <v>311.33</v>
      </c>
      <c r="H12" s="23">
        <v>464.50700000000001</v>
      </c>
      <c r="J12" s="22" t="s">
        <v>113</v>
      </c>
      <c r="K12" s="23">
        <v>819.84799999999996</v>
      </c>
      <c r="L12" s="23">
        <v>1340.096</v>
      </c>
      <c r="M12" s="13"/>
      <c r="N12" s="26"/>
    </row>
    <row r="13" spans="2:18" ht="15" customHeight="1" x14ac:dyDescent="0.2">
      <c r="B13" s="21" t="s">
        <v>127</v>
      </c>
      <c r="C13" s="8">
        <v>3.5649999999999999</v>
      </c>
      <c r="D13" s="8">
        <v>5.5140000000000002</v>
      </c>
      <c r="F13" s="21" t="s">
        <v>43</v>
      </c>
      <c r="G13" s="8">
        <v>93.355000000000004</v>
      </c>
      <c r="H13" s="8">
        <v>333.91899999999998</v>
      </c>
      <c r="J13" s="21" t="s">
        <v>149</v>
      </c>
      <c r="K13" s="8">
        <v>826.95699999999999</v>
      </c>
      <c r="L13" s="8">
        <v>1043.8050000000001</v>
      </c>
      <c r="N13" s="76"/>
    </row>
    <row r="14" spans="2:18" ht="15" customHeight="1" x14ac:dyDescent="0.2">
      <c r="B14" s="22" t="s">
        <v>33</v>
      </c>
      <c r="C14" s="29">
        <v>7.5999999999999998E-2</v>
      </c>
      <c r="D14" s="29">
        <v>0.26</v>
      </c>
      <c r="F14" s="22" t="s">
        <v>102</v>
      </c>
      <c r="G14" s="23">
        <v>81.888000000000005</v>
      </c>
      <c r="H14" s="23">
        <v>99.757999999999996</v>
      </c>
      <c r="I14"/>
      <c r="J14" s="22" t="s">
        <v>33</v>
      </c>
      <c r="K14" s="23">
        <v>430.55099999999999</v>
      </c>
      <c r="L14" s="23">
        <v>785.13900000000001</v>
      </c>
      <c r="N14" s="26"/>
    </row>
    <row r="15" spans="2:18" ht="15" customHeight="1" x14ac:dyDescent="0.2">
      <c r="B15" s="21" t="s">
        <v>39</v>
      </c>
      <c r="C15" s="27">
        <f>C16-SUM(C5:C14)</f>
        <v>0.16599999999743886</v>
      </c>
      <c r="D15" s="27">
        <f>D16-SUM(D5:D14)</f>
        <v>0.23399999999674037</v>
      </c>
      <c r="F15" s="21" t="s">
        <v>39</v>
      </c>
      <c r="G15" s="8">
        <f>G16-SUM(G5:G14)</f>
        <v>105.47200000000157</v>
      </c>
      <c r="H15" s="8">
        <f>H16-SUM(H5:H14)</f>
        <v>382.02900000000955</v>
      </c>
      <c r="J15" s="21" t="s">
        <v>39</v>
      </c>
      <c r="K15" s="8">
        <f>K16-SUM(K5:K14)</f>
        <v>1373.2519999999786</v>
      </c>
      <c r="L15" s="8">
        <f>L16-SUM(L5:L14)</f>
        <v>2452.6999999999825</v>
      </c>
      <c r="N15" s="13"/>
    </row>
    <row r="16" spans="2:18" ht="20.100000000000001" customHeight="1" x14ac:dyDescent="0.2">
      <c r="B16" s="24" t="s">
        <v>16</v>
      </c>
      <c r="C16" s="58">
        <v>64065.511999999995</v>
      </c>
      <c r="D16" s="58">
        <v>63440.461000000003</v>
      </c>
      <c r="E16" s="13"/>
      <c r="F16" s="24" t="s">
        <v>16</v>
      </c>
      <c r="G16" s="58">
        <v>21246.734</v>
      </c>
      <c r="H16" s="58">
        <v>67558.460999999996</v>
      </c>
      <c r="J16" s="24" t="s">
        <v>16</v>
      </c>
      <c r="K16" s="58">
        <v>135033.13999999998</v>
      </c>
      <c r="L16" s="58">
        <v>190213.36300000001</v>
      </c>
      <c r="N16" s="13"/>
    </row>
    <row r="17" spans="2:21" x14ac:dyDescent="0.2">
      <c r="F17"/>
      <c r="G17"/>
      <c r="H17"/>
      <c r="I17"/>
      <c r="N17"/>
    </row>
    <row r="18" spans="2:21" ht="20.25" customHeight="1" x14ac:dyDescent="0.2">
      <c r="B18" s="3" t="s">
        <v>40</v>
      </c>
      <c r="E18"/>
      <c r="F18" s="3" t="s">
        <v>41</v>
      </c>
      <c r="I18"/>
      <c r="J18" s="3" t="s">
        <v>42</v>
      </c>
      <c r="N18" s="13"/>
    </row>
    <row r="19" spans="2:21" s="25" customFormat="1" ht="25.5" x14ac:dyDescent="0.2">
      <c r="B19" s="6"/>
      <c r="C19" s="20" t="s">
        <v>91</v>
      </c>
      <c r="D19" s="20" t="s">
        <v>19</v>
      </c>
      <c r="F19" s="6"/>
      <c r="G19" s="20" t="s">
        <v>91</v>
      </c>
      <c r="H19" s="20" t="s">
        <v>19</v>
      </c>
      <c r="J19" s="6"/>
      <c r="K19" s="20" t="s">
        <v>91</v>
      </c>
      <c r="L19" s="20" t="s">
        <v>19</v>
      </c>
      <c r="N19" s="13"/>
      <c r="O19" s="2"/>
      <c r="P19" s="2"/>
      <c r="Q19" s="2"/>
      <c r="R19" s="2"/>
      <c r="S19" s="2"/>
      <c r="T19" s="2"/>
      <c r="U19" s="2"/>
    </row>
    <row r="20" spans="2:21" ht="15" customHeight="1" x14ac:dyDescent="0.2">
      <c r="B20" s="21" t="s">
        <v>35</v>
      </c>
      <c r="C20" s="8">
        <v>4085.4789999999998</v>
      </c>
      <c r="D20" s="8">
        <v>16200.034</v>
      </c>
      <c r="E20"/>
      <c r="F20" s="21" t="s">
        <v>20</v>
      </c>
      <c r="G20" s="8">
        <v>3766.337</v>
      </c>
      <c r="H20" s="8">
        <v>11962.465</v>
      </c>
      <c r="I20"/>
      <c r="J20" s="21" t="s">
        <v>20</v>
      </c>
      <c r="K20" s="8">
        <v>27192.956999999999</v>
      </c>
      <c r="L20" s="8">
        <v>124476.568</v>
      </c>
      <c r="M20"/>
      <c r="N20" s="13"/>
      <c r="P20" s="59"/>
    </row>
    <row r="21" spans="2:21" ht="15" customHeight="1" x14ac:dyDescent="0.2">
      <c r="B21" s="22" t="s">
        <v>22</v>
      </c>
      <c r="C21" s="23">
        <v>2017.002</v>
      </c>
      <c r="D21" s="23">
        <v>8078.8370000000004</v>
      </c>
      <c r="E21"/>
      <c r="F21" s="22" t="s">
        <v>29</v>
      </c>
      <c r="G21" s="23">
        <v>1848.8679999999999</v>
      </c>
      <c r="H21" s="23">
        <v>9787.3970000000008</v>
      </c>
      <c r="I21"/>
      <c r="J21" s="22" t="s">
        <v>25</v>
      </c>
      <c r="K21" s="23">
        <v>11181.928</v>
      </c>
      <c r="L21" s="23">
        <v>51481.294999999998</v>
      </c>
      <c r="M21"/>
      <c r="N21" s="44"/>
    </row>
    <row r="22" spans="2:21" ht="15" customHeight="1" x14ac:dyDescent="0.2">
      <c r="B22" s="21" t="s">
        <v>20</v>
      </c>
      <c r="C22" s="8">
        <v>4636.7250000000004</v>
      </c>
      <c r="D22" s="8">
        <v>5658.3860000000004</v>
      </c>
      <c r="E22"/>
      <c r="F22" s="21" t="s">
        <v>25</v>
      </c>
      <c r="G22" s="8">
        <v>893.05700000000002</v>
      </c>
      <c r="H22" s="8">
        <v>4675.9549999999999</v>
      </c>
      <c r="I22"/>
      <c r="J22" s="21" t="s">
        <v>35</v>
      </c>
      <c r="K22" s="8">
        <v>10406.106</v>
      </c>
      <c r="L22" s="8">
        <v>51176.894</v>
      </c>
      <c r="M22"/>
      <c r="N22"/>
    </row>
    <row r="23" spans="2:21" ht="15" customHeight="1" x14ac:dyDescent="0.2">
      <c r="B23" s="22" t="s">
        <v>25</v>
      </c>
      <c r="C23" s="23">
        <v>1526.5519999999999</v>
      </c>
      <c r="D23" s="23">
        <v>4420.5280000000002</v>
      </c>
      <c r="E23"/>
      <c r="F23" s="22" t="s">
        <v>35</v>
      </c>
      <c r="G23" s="23">
        <v>596.28</v>
      </c>
      <c r="H23" s="23">
        <v>4056.009</v>
      </c>
      <c r="I23"/>
      <c r="J23" s="22" t="s">
        <v>22</v>
      </c>
      <c r="K23" s="23">
        <v>8752.0910000000003</v>
      </c>
      <c r="L23" s="23">
        <v>43064.036</v>
      </c>
      <c r="M23"/>
    </row>
    <row r="24" spans="2:21" ht="15" customHeight="1" x14ac:dyDescent="0.2">
      <c r="B24" s="21" t="s">
        <v>24</v>
      </c>
      <c r="C24" s="8">
        <v>281.35700000000003</v>
      </c>
      <c r="D24" s="8">
        <v>3107.9520000000002</v>
      </c>
      <c r="E24"/>
      <c r="F24" s="21" t="s">
        <v>126</v>
      </c>
      <c r="G24" s="8">
        <v>344.53100000000001</v>
      </c>
      <c r="H24" s="8">
        <v>2373.4920000000002</v>
      </c>
      <c r="I24"/>
      <c r="J24" s="21" t="s">
        <v>24</v>
      </c>
      <c r="K24" s="8">
        <v>3940.7959999999998</v>
      </c>
      <c r="L24" s="8">
        <v>26546.92</v>
      </c>
      <c r="M24"/>
      <c r="N24"/>
    </row>
    <row r="25" spans="2:21" ht="15" customHeight="1" x14ac:dyDescent="0.2">
      <c r="B25" s="22" t="s">
        <v>103</v>
      </c>
      <c r="C25" s="23">
        <v>510.94799999999998</v>
      </c>
      <c r="D25" s="23">
        <v>898.14200000000005</v>
      </c>
      <c r="E25"/>
      <c r="F25" s="22" t="s">
        <v>22</v>
      </c>
      <c r="G25" s="23">
        <v>287.90199999999999</v>
      </c>
      <c r="H25" s="23">
        <v>2041.1869999999999</v>
      </c>
      <c r="I25"/>
      <c r="J25" s="22" t="s">
        <v>29</v>
      </c>
      <c r="K25" s="23">
        <v>4863.5519999999997</v>
      </c>
      <c r="L25" s="23">
        <v>23823.985000000001</v>
      </c>
      <c r="M25"/>
      <c r="N25" s="25"/>
      <c r="O25" s="25"/>
    </row>
    <row r="26" spans="2:21" ht="15" customHeight="1" x14ac:dyDescent="0.2">
      <c r="B26" s="21" t="s">
        <v>100</v>
      </c>
      <c r="C26" s="8">
        <v>40.299999999999997</v>
      </c>
      <c r="D26" s="8">
        <v>467.923</v>
      </c>
      <c r="E26"/>
      <c r="F26" s="21" t="s">
        <v>131</v>
      </c>
      <c r="G26" s="8">
        <v>92</v>
      </c>
      <c r="H26" s="8">
        <v>632.04</v>
      </c>
      <c r="I26"/>
      <c r="J26" s="21" t="s">
        <v>132</v>
      </c>
      <c r="K26" s="8">
        <v>1215.2750000000001</v>
      </c>
      <c r="L26" s="8">
        <v>4578.9610000000002</v>
      </c>
      <c r="M26"/>
      <c r="N26" s="44"/>
    </row>
    <row r="27" spans="2:21" ht="15" customHeight="1" x14ac:dyDescent="0.2">
      <c r="B27" s="22" t="s">
        <v>46</v>
      </c>
      <c r="C27" s="23">
        <v>7.1</v>
      </c>
      <c r="D27" s="23">
        <v>46.753999999999998</v>
      </c>
      <c r="E27"/>
      <c r="F27" s="22" t="s">
        <v>33</v>
      </c>
      <c r="G27" s="23">
        <v>64.429000000000002</v>
      </c>
      <c r="H27" s="23">
        <v>458.24200000000002</v>
      </c>
      <c r="I27"/>
      <c r="J27" s="22" t="s">
        <v>103</v>
      </c>
      <c r="K27" s="23">
        <v>608.28200000000004</v>
      </c>
      <c r="L27" s="23">
        <v>3092.337</v>
      </c>
      <c r="M27"/>
      <c r="N27"/>
    </row>
    <row r="28" spans="2:21" ht="15" customHeight="1" x14ac:dyDescent="0.2">
      <c r="B28" s="21" t="s">
        <v>150</v>
      </c>
      <c r="C28" s="8">
        <v>7.1740000000000004</v>
      </c>
      <c r="D28" s="8">
        <v>26.879000000000001</v>
      </c>
      <c r="E28"/>
      <c r="F28" s="21" t="s">
        <v>100</v>
      </c>
      <c r="G28" s="8">
        <v>26.596</v>
      </c>
      <c r="H28" s="8">
        <v>193.614</v>
      </c>
      <c r="I28"/>
      <c r="J28" s="21" t="s">
        <v>37</v>
      </c>
      <c r="K28" s="8">
        <v>426.86500000000001</v>
      </c>
      <c r="L28" s="8">
        <v>2979.0360000000001</v>
      </c>
      <c r="M28"/>
      <c r="N28"/>
    </row>
    <row r="29" spans="2:21" ht="15" customHeight="1" x14ac:dyDescent="0.2">
      <c r="B29" s="22" t="s">
        <v>129</v>
      </c>
      <c r="C29" s="23">
        <v>15</v>
      </c>
      <c r="D29" s="23">
        <v>21.393999999999998</v>
      </c>
      <c r="E29"/>
      <c r="F29" s="22" t="s">
        <v>24</v>
      </c>
      <c r="G29" s="23">
        <v>19.657</v>
      </c>
      <c r="H29" s="23">
        <v>154.02500000000001</v>
      </c>
      <c r="I29"/>
      <c r="J29" s="22" t="s">
        <v>100</v>
      </c>
      <c r="K29" s="23">
        <v>332.05700000000002</v>
      </c>
      <c r="L29" s="23">
        <v>1851.34</v>
      </c>
      <c r="M29"/>
      <c r="N29"/>
    </row>
    <row r="30" spans="2:21" ht="15" customHeight="1" x14ac:dyDescent="0.2">
      <c r="B30" s="21" t="s">
        <v>39</v>
      </c>
      <c r="C30" s="8">
        <f>C31-SUM(C20:C29)</f>
        <v>11.461999999999534</v>
      </c>
      <c r="D30" s="8">
        <f>D31-SUM(D20:D29)</f>
        <v>26.341999999996915</v>
      </c>
      <c r="E30"/>
      <c r="F30" s="21" t="s">
        <v>39</v>
      </c>
      <c r="G30" s="8">
        <f>G31-SUM(G20:G29)</f>
        <v>6.6210000000000946</v>
      </c>
      <c r="H30" s="8">
        <f>H31-SUM(H20:H29)</f>
        <v>59.664000000004307</v>
      </c>
      <c r="I30"/>
      <c r="J30" s="21" t="s">
        <v>39</v>
      </c>
      <c r="K30" s="8">
        <f>K31-SUM(K20:K29)</f>
        <v>1275.3619999999937</v>
      </c>
      <c r="L30" s="8">
        <f>L31-SUM(L20:L29)</f>
        <v>3974.933999999892</v>
      </c>
      <c r="M30"/>
      <c r="N30"/>
    </row>
    <row r="31" spans="2:21" ht="20.100000000000001" customHeight="1" x14ac:dyDescent="0.2">
      <c r="B31" s="24" t="s">
        <v>16</v>
      </c>
      <c r="C31" s="58">
        <v>13139.099</v>
      </c>
      <c r="D31" s="58">
        <v>38953.170999999995</v>
      </c>
      <c r="E31"/>
      <c r="F31" s="24" t="s">
        <v>16</v>
      </c>
      <c r="G31" s="58">
        <v>7946.2779999999993</v>
      </c>
      <c r="H31" s="58">
        <v>36394.090000000004</v>
      </c>
      <c r="I31"/>
      <c r="J31" s="24" t="s">
        <v>16</v>
      </c>
      <c r="K31" s="58">
        <v>70195.270999999993</v>
      </c>
      <c r="L31" s="58">
        <v>337046.30599999992</v>
      </c>
      <c r="M31"/>
      <c r="N31"/>
    </row>
    <row r="32" spans="2:21" x14ac:dyDescent="0.2">
      <c r="E32"/>
      <c r="F32"/>
      <c r="G32"/>
      <c r="H32"/>
      <c r="I32"/>
      <c r="J32"/>
      <c r="K32"/>
      <c r="L32"/>
      <c r="M32"/>
      <c r="N32"/>
    </row>
    <row r="33" spans="2:20" x14ac:dyDescent="0.2">
      <c r="E33"/>
      <c r="F33"/>
      <c r="G33"/>
      <c r="H33"/>
      <c r="I33"/>
      <c r="J33"/>
      <c r="K33"/>
      <c r="M33"/>
      <c r="N33"/>
    </row>
    <row r="34" spans="2:20" x14ac:dyDescent="0.2">
      <c r="B34" s="13"/>
      <c r="C34" s="13"/>
      <c r="D34" s="13"/>
      <c r="E34" s="13"/>
      <c r="F34" s="26"/>
      <c r="G34" s="26"/>
      <c r="H34" s="26"/>
      <c r="I34"/>
      <c r="J34"/>
      <c r="K34" s="11" t="s">
        <v>14</v>
      </c>
      <c r="L34"/>
      <c r="M34"/>
      <c r="N34"/>
    </row>
    <row r="35" spans="2:20" x14ac:dyDescent="0.2">
      <c r="C35" s="26"/>
      <c r="D35"/>
      <c r="E35"/>
      <c r="G35"/>
      <c r="H35"/>
      <c r="I35"/>
      <c r="J35"/>
      <c r="K35"/>
      <c r="L35"/>
      <c r="M35"/>
      <c r="S35" s="13"/>
      <c r="T35" s="13"/>
    </row>
    <row r="36" spans="2:20" x14ac:dyDescent="0.2">
      <c r="C36" s="13"/>
      <c r="E36"/>
      <c r="F36"/>
      <c r="G36"/>
      <c r="H36"/>
      <c r="I36"/>
      <c r="J36"/>
      <c r="K36"/>
      <c r="L36"/>
      <c r="M36"/>
    </row>
    <row r="37" spans="2:20" x14ac:dyDescent="0.2">
      <c r="C37" s="26"/>
      <c r="G37"/>
      <c r="H37"/>
      <c r="J37"/>
      <c r="K37"/>
      <c r="L37"/>
      <c r="M37"/>
      <c r="N37"/>
    </row>
    <row r="38" spans="2:20" x14ac:dyDescent="0.2">
      <c r="C38" s="13"/>
      <c r="D38"/>
      <c r="E38"/>
      <c r="F38"/>
      <c r="G38"/>
      <c r="H38"/>
      <c r="I38"/>
      <c r="J38"/>
      <c r="K38"/>
      <c r="L38"/>
      <c r="M38"/>
      <c r="N38"/>
    </row>
    <row r="39" spans="2:20" x14ac:dyDescent="0.2">
      <c r="C39" s="26"/>
      <c r="D39"/>
      <c r="G39"/>
      <c r="H39"/>
      <c r="I39"/>
      <c r="J39"/>
      <c r="K39"/>
      <c r="L39"/>
      <c r="M39"/>
    </row>
    <row r="40" spans="2:20" x14ac:dyDescent="0.2">
      <c r="C40" s="26"/>
      <c r="D40"/>
      <c r="E40"/>
      <c r="F40"/>
      <c r="G40"/>
      <c r="H40"/>
      <c r="I40"/>
      <c r="J40"/>
      <c r="K40"/>
      <c r="L40"/>
      <c r="M40"/>
    </row>
    <row r="41" spans="2:20" x14ac:dyDescent="0.2">
      <c r="C41"/>
      <c r="D41"/>
      <c r="G41"/>
      <c r="H41"/>
      <c r="I41"/>
      <c r="J41"/>
      <c r="K41"/>
      <c r="L41"/>
      <c r="M41"/>
    </row>
    <row r="42" spans="2:20" x14ac:dyDescent="0.2">
      <c r="C42"/>
      <c r="E42"/>
      <c r="F42"/>
      <c r="G42"/>
      <c r="H42"/>
      <c r="I42"/>
      <c r="J42"/>
      <c r="K42"/>
      <c r="L42"/>
      <c r="M42"/>
      <c r="N42"/>
    </row>
    <row r="43" spans="2:20" x14ac:dyDescent="0.2">
      <c r="C43"/>
      <c r="E43"/>
      <c r="F43"/>
      <c r="G43"/>
      <c r="H43"/>
      <c r="I43"/>
      <c r="J43"/>
      <c r="K43"/>
      <c r="L43"/>
      <c r="M43"/>
      <c r="N43"/>
    </row>
    <row r="44" spans="2:20" x14ac:dyDescent="0.2">
      <c r="C44"/>
      <c r="E44"/>
      <c r="F44"/>
      <c r="G44"/>
      <c r="H44"/>
      <c r="I44"/>
      <c r="J44"/>
      <c r="K44"/>
      <c r="L44"/>
      <c r="M44"/>
    </row>
    <row r="45" spans="2:20" x14ac:dyDescent="0.2">
      <c r="C45"/>
      <c r="E45"/>
      <c r="F45"/>
      <c r="G45"/>
      <c r="H45"/>
      <c r="I45"/>
      <c r="J45"/>
      <c r="K45"/>
      <c r="L45"/>
      <c r="M45"/>
    </row>
    <row r="46" spans="2:20" x14ac:dyDescent="0.2">
      <c r="E46"/>
      <c r="F46"/>
      <c r="G46"/>
      <c r="H46"/>
      <c r="I46"/>
      <c r="J46"/>
      <c r="K46"/>
      <c r="L46"/>
      <c r="M46"/>
      <c r="N46"/>
    </row>
    <row r="47" spans="2:20" x14ac:dyDescent="0.2">
      <c r="C47"/>
      <c r="G47"/>
      <c r="H47"/>
      <c r="I47"/>
      <c r="J47"/>
      <c r="K47"/>
      <c r="L47"/>
      <c r="M47"/>
    </row>
    <row r="48" spans="2:20" x14ac:dyDescent="0.2">
      <c r="C48"/>
      <c r="G48"/>
      <c r="H48"/>
      <c r="J48"/>
      <c r="K48"/>
      <c r="L48"/>
      <c r="M48"/>
    </row>
    <row r="49" spans="3:14" x14ac:dyDescent="0.2">
      <c r="C49"/>
      <c r="D49"/>
      <c r="E49"/>
      <c r="F49"/>
      <c r="G49"/>
      <c r="H49"/>
      <c r="I49"/>
      <c r="J49"/>
      <c r="K49"/>
      <c r="L49"/>
      <c r="M49"/>
    </row>
    <row r="50" spans="3:14" x14ac:dyDescent="0.2">
      <c r="E50"/>
      <c r="F50"/>
      <c r="G50"/>
      <c r="H50"/>
      <c r="I50"/>
      <c r="J50"/>
      <c r="K50"/>
      <c r="L50"/>
      <c r="M50"/>
    </row>
    <row r="51" spans="3:14" x14ac:dyDescent="0.2">
      <c r="F51"/>
      <c r="G51"/>
      <c r="H51"/>
      <c r="I51"/>
      <c r="J51"/>
      <c r="K51"/>
      <c r="L51"/>
      <c r="M51"/>
    </row>
    <row r="52" spans="3:14" x14ac:dyDescent="0.2">
      <c r="D52"/>
      <c r="E52"/>
      <c r="F52"/>
      <c r="G52"/>
      <c r="H52"/>
      <c r="I52"/>
      <c r="J52"/>
      <c r="K52"/>
      <c r="L52"/>
      <c r="M52"/>
    </row>
    <row r="53" spans="3:14" x14ac:dyDescent="0.2">
      <c r="C53"/>
      <c r="E53"/>
      <c r="F53"/>
      <c r="G53"/>
      <c r="H53"/>
      <c r="I53"/>
      <c r="J53"/>
      <c r="K53"/>
      <c r="L53"/>
      <c r="M53"/>
      <c r="N53"/>
    </row>
    <row r="54" spans="3:14" x14ac:dyDescent="0.2">
      <c r="C54"/>
      <c r="D54"/>
      <c r="G54"/>
      <c r="H54"/>
      <c r="I54"/>
      <c r="J54"/>
      <c r="K54"/>
      <c r="L54"/>
      <c r="M54"/>
      <c r="N54"/>
    </row>
    <row r="55" spans="3:14" x14ac:dyDescent="0.2">
      <c r="C55"/>
      <c r="D55"/>
      <c r="F55"/>
      <c r="G55"/>
      <c r="H55"/>
      <c r="I55"/>
      <c r="J55"/>
      <c r="K55"/>
      <c r="L55"/>
      <c r="M55"/>
    </row>
    <row r="56" spans="3:14" x14ac:dyDescent="0.2">
      <c r="C56"/>
      <c r="E56"/>
      <c r="F56"/>
      <c r="G56"/>
      <c r="H56"/>
      <c r="I56"/>
      <c r="J56"/>
      <c r="K56"/>
      <c r="L56"/>
      <c r="M56"/>
    </row>
    <row r="57" spans="3:14" x14ac:dyDescent="0.2">
      <c r="E57"/>
      <c r="F57"/>
      <c r="G57"/>
      <c r="H57"/>
      <c r="I57"/>
      <c r="J57"/>
      <c r="K57"/>
      <c r="L57"/>
      <c r="M57"/>
    </row>
    <row r="58" spans="3:14" x14ac:dyDescent="0.2">
      <c r="D58"/>
      <c r="G58"/>
      <c r="H58"/>
      <c r="I58"/>
      <c r="J58"/>
      <c r="K58"/>
      <c r="L58"/>
      <c r="M58"/>
    </row>
    <row r="59" spans="3:14" x14ac:dyDescent="0.2">
      <c r="C59"/>
      <c r="E59"/>
      <c r="F59"/>
      <c r="G59"/>
      <c r="H59"/>
      <c r="I59"/>
      <c r="J59"/>
      <c r="K59"/>
      <c r="L59"/>
      <c r="M59"/>
    </row>
    <row r="60" spans="3:14" x14ac:dyDescent="0.2">
      <c r="D60"/>
      <c r="E60"/>
      <c r="F60"/>
      <c r="G60"/>
      <c r="H60"/>
      <c r="I60"/>
      <c r="J60"/>
      <c r="K60"/>
      <c r="L60"/>
      <c r="M60"/>
    </row>
    <row r="61" spans="3:14" x14ac:dyDescent="0.2">
      <c r="C61"/>
      <c r="D61"/>
      <c r="F61"/>
      <c r="G61"/>
      <c r="H61"/>
      <c r="I61"/>
      <c r="J61"/>
      <c r="K61"/>
      <c r="L61"/>
      <c r="M61"/>
    </row>
    <row r="62" spans="3:14" x14ac:dyDescent="0.2">
      <c r="C62"/>
      <c r="D62"/>
      <c r="F62"/>
      <c r="G62"/>
      <c r="H62"/>
      <c r="I62"/>
      <c r="J62"/>
      <c r="K62"/>
      <c r="L62"/>
      <c r="M62"/>
    </row>
    <row r="63" spans="3:14" x14ac:dyDescent="0.2">
      <c r="C63"/>
      <c r="D63"/>
      <c r="E63"/>
      <c r="F63"/>
      <c r="G63"/>
      <c r="H63"/>
      <c r="I63"/>
      <c r="J63"/>
      <c r="K63"/>
      <c r="L63"/>
      <c r="M63"/>
    </row>
    <row r="64" spans="3:14" x14ac:dyDescent="0.2">
      <c r="C64"/>
      <c r="G64"/>
      <c r="H64"/>
      <c r="J64"/>
      <c r="K64"/>
      <c r="L64"/>
      <c r="M64"/>
    </row>
    <row r="65" spans="3:14" x14ac:dyDescent="0.2">
      <c r="D65"/>
      <c r="E65"/>
      <c r="F65"/>
      <c r="G65"/>
      <c r="H65"/>
      <c r="I65"/>
      <c r="J65"/>
      <c r="K65"/>
      <c r="L65"/>
      <c r="M65"/>
      <c r="N65"/>
    </row>
    <row r="66" spans="3:14" x14ac:dyDescent="0.2">
      <c r="C66"/>
      <c r="G66"/>
      <c r="H66"/>
      <c r="I66"/>
      <c r="J66"/>
      <c r="K66"/>
      <c r="L66"/>
      <c r="M66"/>
    </row>
    <row r="67" spans="3:14" x14ac:dyDescent="0.2">
      <c r="D67"/>
      <c r="F67"/>
      <c r="G67"/>
      <c r="H67"/>
      <c r="I67"/>
      <c r="J67"/>
      <c r="K67"/>
      <c r="L67"/>
      <c r="M67"/>
    </row>
    <row r="68" spans="3:14" x14ac:dyDescent="0.2">
      <c r="C68"/>
      <c r="D68"/>
      <c r="G68"/>
      <c r="H68"/>
      <c r="I68"/>
      <c r="J68"/>
      <c r="K68"/>
      <c r="L68"/>
      <c r="M68"/>
    </row>
    <row r="69" spans="3:14" x14ac:dyDescent="0.2">
      <c r="C69"/>
      <c r="D69"/>
      <c r="E69"/>
      <c r="F69"/>
      <c r="G69"/>
      <c r="H69"/>
      <c r="I69"/>
      <c r="J69"/>
      <c r="K69"/>
      <c r="L69"/>
      <c r="M69"/>
    </row>
    <row r="70" spans="3:14" x14ac:dyDescent="0.2">
      <c r="C70"/>
      <c r="E70"/>
      <c r="F70"/>
      <c r="G70"/>
      <c r="H70"/>
      <c r="I70"/>
      <c r="J70"/>
      <c r="K70"/>
      <c r="L70"/>
    </row>
    <row r="71" spans="3:14" x14ac:dyDescent="0.2">
      <c r="C71"/>
      <c r="E71"/>
      <c r="F71"/>
      <c r="G71"/>
      <c r="H71"/>
      <c r="I71"/>
      <c r="J71"/>
      <c r="K71"/>
      <c r="L71"/>
    </row>
    <row r="72" spans="3:14" x14ac:dyDescent="0.2">
      <c r="C72"/>
      <c r="D72"/>
      <c r="E72"/>
      <c r="F72"/>
      <c r="G72"/>
      <c r="H72"/>
      <c r="I72"/>
      <c r="J72"/>
      <c r="K72"/>
      <c r="L72"/>
    </row>
    <row r="73" spans="3:14" x14ac:dyDescent="0.2">
      <c r="C73"/>
      <c r="D73"/>
      <c r="E73"/>
      <c r="F73"/>
      <c r="G73"/>
      <c r="H73"/>
      <c r="I73"/>
      <c r="J73"/>
      <c r="K73"/>
      <c r="L73"/>
      <c r="M73"/>
      <c r="N73"/>
    </row>
    <row r="74" spans="3:14" x14ac:dyDescent="0.2">
      <c r="C74"/>
      <c r="D74"/>
      <c r="G74"/>
      <c r="H74"/>
      <c r="I74"/>
      <c r="J74"/>
      <c r="K74"/>
      <c r="L74"/>
      <c r="M74"/>
      <c r="N74"/>
    </row>
    <row r="75" spans="3:14" x14ac:dyDescent="0.2">
      <c r="G75"/>
      <c r="H75"/>
      <c r="I75"/>
      <c r="J75"/>
      <c r="K75"/>
      <c r="L75"/>
      <c r="M75"/>
      <c r="N75"/>
    </row>
    <row r="76" spans="3:14" x14ac:dyDescent="0.2">
      <c r="E76"/>
      <c r="F76"/>
      <c r="G76"/>
      <c r="H76"/>
      <c r="I76"/>
      <c r="J76"/>
      <c r="K76"/>
    </row>
    <row r="77" spans="3:14" x14ac:dyDescent="0.2">
      <c r="C77"/>
      <c r="D77"/>
      <c r="E77"/>
      <c r="F77"/>
      <c r="G77"/>
      <c r="H77"/>
      <c r="I77"/>
      <c r="J77"/>
      <c r="K77"/>
    </row>
    <row r="78" spans="3:14" x14ac:dyDescent="0.2">
      <c r="C78"/>
      <c r="G78"/>
      <c r="H78"/>
      <c r="J78"/>
      <c r="K78"/>
    </row>
    <row r="79" spans="3:14" x14ac:dyDescent="0.2">
      <c r="G79"/>
      <c r="H79"/>
      <c r="I79"/>
      <c r="J79"/>
      <c r="K79"/>
    </row>
    <row r="80" spans="3:14" x14ac:dyDescent="0.2">
      <c r="G80"/>
      <c r="H80"/>
      <c r="I80"/>
      <c r="J80"/>
      <c r="K80"/>
    </row>
    <row r="81" spans="3:14" x14ac:dyDescent="0.2">
      <c r="C81"/>
      <c r="G81"/>
      <c r="H81"/>
      <c r="I81"/>
      <c r="J81"/>
      <c r="K81"/>
    </row>
    <row r="82" spans="3:14" x14ac:dyDescent="0.2">
      <c r="G82"/>
      <c r="H82"/>
      <c r="I82"/>
      <c r="J82"/>
    </row>
    <row r="83" spans="3:14" x14ac:dyDescent="0.2">
      <c r="C83"/>
      <c r="G83"/>
      <c r="H83"/>
      <c r="I83"/>
      <c r="J83"/>
    </row>
    <row r="84" spans="3:14" x14ac:dyDescent="0.2">
      <c r="C84"/>
      <c r="G84"/>
      <c r="H84"/>
      <c r="I84"/>
      <c r="J84"/>
    </row>
    <row r="85" spans="3:14" x14ac:dyDescent="0.2">
      <c r="C85"/>
      <c r="G85"/>
      <c r="H85"/>
      <c r="I85"/>
      <c r="J85"/>
      <c r="M85"/>
      <c r="N85"/>
    </row>
    <row r="86" spans="3:14" x14ac:dyDescent="0.2">
      <c r="E86"/>
      <c r="F86"/>
      <c r="G86"/>
      <c r="H86"/>
      <c r="I86"/>
      <c r="J86"/>
    </row>
    <row r="87" spans="3:14" x14ac:dyDescent="0.2">
      <c r="D87"/>
      <c r="G87"/>
      <c r="H87"/>
      <c r="I87"/>
      <c r="J87"/>
    </row>
    <row r="88" spans="3:14" x14ac:dyDescent="0.2">
      <c r="E88"/>
      <c r="F88"/>
      <c r="G88"/>
      <c r="H88"/>
      <c r="I88"/>
      <c r="J88"/>
    </row>
    <row r="89" spans="3:14" x14ac:dyDescent="0.2">
      <c r="G89"/>
      <c r="H89"/>
      <c r="J89"/>
    </row>
    <row r="90" spans="3:14" x14ac:dyDescent="0.2">
      <c r="G90"/>
      <c r="H90"/>
      <c r="I90"/>
      <c r="J90"/>
      <c r="L90"/>
      <c r="M90"/>
      <c r="N90"/>
    </row>
    <row r="91" spans="3:14" x14ac:dyDescent="0.2">
      <c r="D91"/>
      <c r="G91"/>
      <c r="H91"/>
      <c r="I91"/>
      <c r="J91"/>
      <c r="L91"/>
      <c r="M91"/>
      <c r="N91"/>
    </row>
    <row r="92" spans="3:14" x14ac:dyDescent="0.2">
      <c r="D92"/>
      <c r="G92"/>
      <c r="H92"/>
      <c r="I92"/>
      <c r="J92"/>
    </row>
    <row r="93" spans="3:14" x14ac:dyDescent="0.2">
      <c r="D93"/>
      <c r="F93"/>
      <c r="G93"/>
      <c r="H93"/>
      <c r="I93"/>
      <c r="J93"/>
    </row>
    <row r="94" spans="3:14" x14ac:dyDescent="0.2">
      <c r="F94"/>
      <c r="G94"/>
      <c r="H94"/>
      <c r="I94"/>
      <c r="J94"/>
    </row>
    <row r="95" spans="3:14" x14ac:dyDescent="0.2">
      <c r="G95"/>
      <c r="H95"/>
      <c r="I95"/>
      <c r="J95"/>
    </row>
    <row r="96" spans="3:14" x14ac:dyDescent="0.2">
      <c r="E96"/>
      <c r="F96"/>
      <c r="G96"/>
      <c r="H96"/>
      <c r="I96"/>
      <c r="J96"/>
      <c r="M96"/>
      <c r="N96"/>
    </row>
    <row r="97" spans="4:14" x14ac:dyDescent="0.2">
      <c r="G97"/>
      <c r="H97"/>
      <c r="I97"/>
    </row>
    <row r="98" spans="4:14" x14ac:dyDescent="0.2">
      <c r="E98"/>
      <c r="F98"/>
      <c r="G98"/>
      <c r="H98"/>
      <c r="I98"/>
    </row>
    <row r="99" spans="4:14" x14ac:dyDescent="0.2">
      <c r="F99"/>
      <c r="G99"/>
      <c r="H99"/>
      <c r="I99"/>
    </row>
    <row r="100" spans="4:14" x14ac:dyDescent="0.2">
      <c r="D100"/>
      <c r="E100"/>
      <c r="F100"/>
      <c r="G100"/>
      <c r="H100"/>
      <c r="I100"/>
    </row>
    <row r="101" spans="4:14" x14ac:dyDescent="0.2">
      <c r="G101"/>
      <c r="H101"/>
      <c r="I101"/>
    </row>
    <row r="102" spans="4:14" x14ac:dyDescent="0.2">
      <c r="D102"/>
      <c r="E102"/>
      <c r="F102"/>
      <c r="G102"/>
      <c r="H102"/>
      <c r="I102"/>
    </row>
    <row r="103" spans="4:14" x14ac:dyDescent="0.2">
      <c r="E103"/>
      <c r="F103"/>
      <c r="G103"/>
      <c r="H103"/>
      <c r="I103"/>
      <c r="L103"/>
      <c r="M103"/>
      <c r="N103"/>
    </row>
    <row r="104" spans="4:14" x14ac:dyDescent="0.2">
      <c r="G104"/>
      <c r="H104"/>
      <c r="I104"/>
      <c r="L104"/>
      <c r="M104"/>
      <c r="N104"/>
    </row>
    <row r="105" spans="4:14" x14ac:dyDescent="0.2">
      <c r="G105"/>
      <c r="H105"/>
      <c r="I105"/>
    </row>
    <row r="106" spans="4:14" x14ac:dyDescent="0.2">
      <c r="E106"/>
      <c r="F106"/>
      <c r="G106"/>
      <c r="H106"/>
      <c r="I106"/>
    </row>
    <row r="107" spans="4:14" x14ac:dyDescent="0.2">
      <c r="E107"/>
      <c r="F107"/>
      <c r="G107"/>
      <c r="H107"/>
      <c r="I107"/>
    </row>
    <row r="108" spans="4:14" x14ac:dyDescent="0.2">
      <c r="D108"/>
      <c r="G108"/>
      <c r="H108"/>
      <c r="I108"/>
    </row>
    <row r="109" spans="4:14" x14ac:dyDescent="0.2">
      <c r="D109"/>
      <c r="G109"/>
      <c r="H109"/>
      <c r="I109"/>
    </row>
    <row r="110" spans="4:14" x14ac:dyDescent="0.2">
      <c r="G110"/>
      <c r="H110"/>
      <c r="I110"/>
    </row>
    <row r="111" spans="4:14" x14ac:dyDescent="0.2">
      <c r="E111"/>
      <c r="F111"/>
      <c r="G111"/>
      <c r="H111"/>
      <c r="I111"/>
    </row>
    <row r="112" spans="4:14" x14ac:dyDescent="0.2">
      <c r="D112"/>
      <c r="G112"/>
      <c r="H112"/>
      <c r="I112"/>
    </row>
    <row r="113" spans="4:14" x14ac:dyDescent="0.2">
      <c r="G113"/>
      <c r="H113"/>
    </row>
    <row r="114" spans="4:14" x14ac:dyDescent="0.2">
      <c r="E114"/>
      <c r="F114"/>
      <c r="G114"/>
      <c r="H114"/>
      <c r="I114"/>
    </row>
    <row r="115" spans="4:14" x14ac:dyDescent="0.2">
      <c r="G115"/>
      <c r="H115"/>
      <c r="I115"/>
    </row>
    <row r="116" spans="4:14" x14ac:dyDescent="0.2">
      <c r="E116"/>
      <c r="F116"/>
      <c r="G116"/>
      <c r="H116"/>
      <c r="I116"/>
    </row>
    <row r="117" spans="4:14" x14ac:dyDescent="0.2">
      <c r="G117"/>
      <c r="H117"/>
      <c r="I117"/>
      <c r="L117"/>
      <c r="M117"/>
      <c r="N117"/>
    </row>
    <row r="118" spans="4:14" x14ac:dyDescent="0.2">
      <c r="H118"/>
      <c r="I118"/>
    </row>
    <row r="119" spans="4:14" x14ac:dyDescent="0.2">
      <c r="G119"/>
      <c r="H119"/>
      <c r="I119"/>
    </row>
    <row r="120" spans="4:14" x14ac:dyDescent="0.2">
      <c r="G120"/>
      <c r="H120"/>
      <c r="I120"/>
    </row>
    <row r="121" spans="4:14" x14ac:dyDescent="0.2">
      <c r="E121"/>
      <c r="F121"/>
      <c r="G121"/>
      <c r="H121"/>
      <c r="I121"/>
    </row>
    <row r="122" spans="4:14" x14ac:dyDescent="0.2">
      <c r="G122"/>
      <c r="H122"/>
      <c r="I122"/>
    </row>
    <row r="123" spans="4:14" x14ac:dyDescent="0.2">
      <c r="G123"/>
      <c r="H123"/>
      <c r="I123"/>
    </row>
    <row r="124" spans="4:14" x14ac:dyDescent="0.2">
      <c r="E124"/>
      <c r="F124"/>
      <c r="G124"/>
      <c r="H124"/>
      <c r="I124"/>
    </row>
    <row r="125" spans="4:14" x14ac:dyDescent="0.2">
      <c r="H125"/>
      <c r="I125"/>
    </row>
    <row r="126" spans="4:14" x14ac:dyDescent="0.2">
      <c r="D126"/>
      <c r="G126"/>
      <c r="H126"/>
      <c r="I126"/>
    </row>
    <row r="127" spans="4:14" x14ac:dyDescent="0.2">
      <c r="G127"/>
      <c r="H127"/>
      <c r="I127"/>
    </row>
    <row r="128" spans="4:14" x14ac:dyDescent="0.2">
      <c r="G128"/>
      <c r="H128"/>
      <c r="I128"/>
    </row>
  </sheetData>
  <sortState ref="P6:R33">
    <sortCondition descending="1" ref="R6:R33"/>
  </sortState>
  <hyperlinks>
    <hyperlink ref="K34" location="ÍNDICE!A1" display="Voltar ao índice"/>
  </hyperlinks>
  <pageMargins left="0.59055118110236227" right="0.39370078740157483" top="0.74803149606299213" bottom="0.74803149606299213"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4"/>
  <sheetViews>
    <sheetView showGridLines="0" zoomScale="93" zoomScaleNormal="93" zoomScaleSheetLayoutView="110" workbookViewId="0"/>
  </sheetViews>
  <sheetFormatPr defaultRowHeight="12.75" x14ac:dyDescent="0.2"/>
  <cols>
    <col min="1" max="1" width="2.28515625" customWidth="1"/>
    <col min="2" max="2" width="43.5703125" customWidth="1"/>
    <col min="3" max="3" width="14.85546875" customWidth="1"/>
    <col min="4" max="15" width="12.7109375" customWidth="1"/>
    <col min="16" max="22" width="10.7109375" customWidth="1"/>
  </cols>
  <sheetData>
    <row r="1" spans="2:22" ht="30" customHeight="1" x14ac:dyDescent="0.2">
      <c r="B1" s="3" t="s">
        <v>47</v>
      </c>
      <c r="C1" s="2"/>
      <c r="D1" s="2"/>
      <c r="E1" s="2"/>
      <c r="F1" s="2"/>
      <c r="G1" s="2"/>
      <c r="H1" s="2"/>
      <c r="I1" s="2"/>
    </row>
    <row r="2" spans="2:22" ht="21.75" customHeight="1" x14ac:dyDescent="0.2">
      <c r="B2" s="4" t="s">
        <v>48</v>
      </c>
      <c r="C2" s="18" t="s">
        <v>5</v>
      </c>
      <c r="D2" s="6">
        <v>2010</v>
      </c>
      <c r="E2" s="6">
        <v>2011</v>
      </c>
      <c r="F2" s="6">
        <v>2012</v>
      </c>
      <c r="G2" s="6">
        <v>2013</v>
      </c>
      <c r="H2" s="6">
        <v>2014</v>
      </c>
      <c r="I2" s="6">
        <v>2015</v>
      </c>
      <c r="J2" s="6">
        <v>2016</v>
      </c>
      <c r="K2" s="6">
        <v>2017</v>
      </c>
      <c r="L2" s="6">
        <v>2018</v>
      </c>
      <c r="M2" s="6">
        <v>2019</v>
      </c>
      <c r="N2" s="6">
        <v>2020</v>
      </c>
      <c r="O2" s="6">
        <v>2021</v>
      </c>
      <c r="P2" s="6" t="s">
        <v>134</v>
      </c>
    </row>
    <row r="3" spans="2:22" ht="18" customHeight="1" x14ac:dyDescent="0.2">
      <c r="B3" s="102" t="s">
        <v>49</v>
      </c>
      <c r="C3" s="100" t="s">
        <v>139</v>
      </c>
      <c r="D3" s="77">
        <v>1918.251</v>
      </c>
      <c r="E3" s="77">
        <v>1918.5170000000001</v>
      </c>
      <c r="F3" s="77">
        <v>1938.126</v>
      </c>
      <c r="G3" s="77">
        <v>1850.605</v>
      </c>
      <c r="H3" s="78">
        <v>1942.777</v>
      </c>
      <c r="I3" s="78">
        <v>2013.7739999999999</v>
      </c>
      <c r="J3" s="78">
        <v>1922.973</v>
      </c>
      <c r="K3" s="78">
        <v>1921.2049999999999</v>
      </c>
      <c r="L3" s="78">
        <v>1972.068</v>
      </c>
      <c r="M3" s="78">
        <v>1916.09</v>
      </c>
      <c r="N3" s="78">
        <v>1937.0160000000001</v>
      </c>
      <c r="O3" s="78">
        <v>1935.5436930600004</v>
      </c>
      <c r="P3" s="78">
        <v>1870.5066477</v>
      </c>
      <c r="T3" s="76"/>
      <c r="U3" s="76"/>
      <c r="V3" s="76"/>
    </row>
    <row r="4" spans="2:22" ht="18" customHeight="1" x14ac:dyDescent="0.2">
      <c r="B4" s="102" t="s">
        <v>119</v>
      </c>
      <c r="C4" s="103" t="s">
        <v>139</v>
      </c>
      <c r="D4" s="77">
        <v>81.034000000000006</v>
      </c>
      <c r="E4" s="77">
        <v>77.088999999999999</v>
      </c>
      <c r="F4" s="77">
        <v>74.203000000000003</v>
      </c>
      <c r="G4" s="77">
        <v>72.399000000000001</v>
      </c>
      <c r="H4" s="78">
        <v>71.209000000000003</v>
      </c>
      <c r="I4" s="78">
        <v>71.632000000000005</v>
      </c>
      <c r="J4" s="78">
        <v>75.052999999999997</v>
      </c>
      <c r="K4" s="78">
        <v>73.766999999999996</v>
      </c>
      <c r="L4" s="78">
        <v>72.573999999999998</v>
      </c>
      <c r="M4" s="78">
        <v>72.108000000000004</v>
      </c>
      <c r="N4" s="78">
        <v>71.590999999999994</v>
      </c>
      <c r="O4" s="78">
        <v>71.221439079999996</v>
      </c>
      <c r="P4" s="78">
        <v>69.536646080000011</v>
      </c>
      <c r="T4" s="76"/>
      <c r="U4" s="76"/>
      <c r="V4" s="76"/>
    </row>
    <row r="5" spans="2:22" ht="18" customHeight="1" x14ac:dyDescent="0.2">
      <c r="B5" s="102" t="s">
        <v>120</v>
      </c>
      <c r="C5" s="103" t="s">
        <v>121</v>
      </c>
      <c r="D5" s="77">
        <v>28.684000000000001</v>
      </c>
      <c r="E5" s="77">
        <v>30.888999999999999</v>
      </c>
      <c r="F5" s="77">
        <v>31.753</v>
      </c>
      <c r="G5" s="77">
        <v>30.797999999999998</v>
      </c>
      <c r="H5" s="78">
        <v>29.587</v>
      </c>
      <c r="I5" s="78">
        <v>28.8</v>
      </c>
      <c r="J5" s="78">
        <v>29.091999999999999</v>
      </c>
      <c r="K5" s="78">
        <v>30.411999999999999</v>
      </c>
      <c r="L5" s="78">
        <v>33.156999999999996</v>
      </c>
      <c r="M5" s="78">
        <v>30.474</v>
      </c>
      <c r="N5" s="78">
        <v>30.145</v>
      </c>
      <c r="O5" s="78">
        <v>29.6756174</v>
      </c>
      <c r="P5" s="78">
        <v>28.873534100000001</v>
      </c>
      <c r="T5" s="76"/>
      <c r="U5" s="76"/>
      <c r="V5" s="76"/>
    </row>
    <row r="6" spans="2:22" ht="18" customHeight="1" x14ac:dyDescent="0.2">
      <c r="B6" s="104" t="s">
        <v>82</v>
      </c>
      <c r="C6" s="105" t="s">
        <v>121</v>
      </c>
      <c r="D6" s="29">
        <v>2027.9690000000001</v>
      </c>
      <c r="E6" s="29">
        <v>2026.4949999999999</v>
      </c>
      <c r="F6" s="29">
        <v>2044.0820000000001</v>
      </c>
      <c r="G6" s="29">
        <v>1953.8019999999999</v>
      </c>
      <c r="H6" s="51">
        <v>2043.5730000000001</v>
      </c>
      <c r="I6" s="51">
        <v>2114.2060000000001</v>
      </c>
      <c r="J6" s="51">
        <v>2027.1179999999999</v>
      </c>
      <c r="K6" s="51">
        <v>2025.384</v>
      </c>
      <c r="L6" s="51">
        <v>2077.799</v>
      </c>
      <c r="M6" s="51">
        <v>2018.672</v>
      </c>
      <c r="N6" s="51">
        <v>2038.752</v>
      </c>
      <c r="O6" s="51">
        <v>2036.4407495400005</v>
      </c>
      <c r="P6" s="51">
        <v>1968.9168278800003</v>
      </c>
      <c r="Q6" s="63"/>
    </row>
    <row r="7" spans="2:22" ht="18" customHeight="1" x14ac:dyDescent="0.2">
      <c r="B7" s="106" t="s">
        <v>50</v>
      </c>
      <c r="C7" s="100" t="s">
        <v>139</v>
      </c>
      <c r="D7" s="28">
        <v>830.9</v>
      </c>
      <c r="E7" s="28">
        <v>851.05100000000004</v>
      </c>
      <c r="F7" s="28">
        <v>859.01199999999994</v>
      </c>
      <c r="G7" s="28">
        <v>834.47</v>
      </c>
      <c r="H7" s="28">
        <v>831.53</v>
      </c>
      <c r="I7" s="28">
        <v>747.596</v>
      </c>
      <c r="J7" s="28">
        <v>709.82600000000002</v>
      </c>
      <c r="K7" s="28">
        <v>714.18799999999999</v>
      </c>
      <c r="L7" s="28">
        <v>756.26800000000003</v>
      </c>
      <c r="M7" s="28">
        <v>692.52653016500005</v>
      </c>
      <c r="N7" s="28">
        <v>707.83600000000001</v>
      </c>
      <c r="O7" s="28">
        <v>663.63499999999999</v>
      </c>
      <c r="P7" s="28">
        <v>651.58100000000002</v>
      </c>
      <c r="Q7" s="63"/>
    </row>
    <row r="8" spans="2:22" ht="18" customHeight="1" x14ac:dyDescent="0.2">
      <c r="B8" s="107" t="s">
        <v>51</v>
      </c>
      <c r="C8" s="105" t="s">
        <v>139</v>
      </c>
      <c r="D8" s="30">
        <v>18.576000000000001</v>
      </c>
      <c r="E8" s="30">
        <v>16.53</v>
      </c>
      <c r="F8" s="30">
        <v>17.347999999999999</v>
      </c>
      <c r="G8" s="30">
        <v>14.638999999999999</v>
      </c>
      <c r="H8" s="30">
        <v>19.826000000000001</v>
      </c>
      <c r="I8" s="30">
        <v>27.177</v>
      </c>
      <c r="J8" s="30">
        <v>27.422000000000001</v>
      </c>
      <c r="K8" s="30">
        <v>26.808</v>
      </c>
      <c r="L8" s="30">
        <v>27.556999999999999</v>
      </c>
      <c r="M8" s="30">
        <v>31.434790999999997</v>
      </c>
      <c r="N8" s="30">
        <v>33.216000000000001</v>
      </c>
      <c r="O8" s="30">
        <v>37.944000000000003</v>
      </c>
      <c r="P8" s="30">
        <v>29.117000000000001</v>
      </c>
      <c r="Q8" s="63"/>
    </row>
    <row r="9" spans="2:22" ht="18" customHeight="1" x14ac:dyDescent="0.2">
      <c r="B9" s="106" t="s">
        <v>52</v>
      </c>
      <c r="C9" s="100" t="s">
        <v>139</v>
      </c>
      <c r="D9" s="28">
        <v>18.029</v>
      </c>
      <c r="E9" s="28">
        <v>17.856999999999999</v>
      </c>
      <c r="F9" s="28">
        <v>18.443000000000001</v>
      </c>
      <c r="G9" s="28">
        <v>18.763000000000002</v>
      </c>
      <c r="H9" s="28">
        <v>19.835999999999999</v>
      </c>
      <c r="I9" s="28">
        <v>20.236999999999998</v>
      </c>
      <c r="J9" s="28">
        <v>20.451000000000001</v>
      </c>
      <c r="K9" s="28">
        <v>20.510999999999999</v>
      </c>
      <c r="L9" s="28">
        <v>23.064</v>
      </c>
      <c r="M9" s="28">
        <v>22.331230000000001</v>
      </c>
      <c r="N9" s="28">
        <v>25.126999999999999</v>
      </c>
      <c r="O9" s="28">
        <v>25.184999999999999</v>
      </c>
      <c r="P9" s="28">
        <v>24.849</v>
      </c>
    </row>
    <row r="10" spans="2:22" ht="18" customHeight="1" x14ac:dyDescent="0.2">
      <c r="B10" s="107" t="s">
        <v>53</v>
      </c>
      <c r="C10" s="105" t="s">
        <v>139</v>
      </c>
      <c r="D10" s="30">
        <v>115.56699999999999</v>
      </c>
      <c r="E10" s="30">
        <v>114.20699999999999</v>
      </c>
      <c r="F10" s="30">
        <v>112.137</v>
      </c>
      <c r="G10" s="30">
        <v>122.752</v>
      </c>
      <c r="H10" s="30">
        <v>114.791</v>
      </c>
      <c r="I10" s="30">
        <v>108.221</v>
      </c>
      <c r="J10" s="30">
        <v>111.355</v>
      </c>
      <c r="K10" s="30">
        <v>106.361</v>
      </c>
      <c r="L10" s="30">
        <v>117.78</v>
      </c>
      <c r="M10" s="30">
        <v>115.460064</v>
      </c>
      <c r="N10" s="30">
        <v>116.78700000000001</v>
      </c>
      <c r="O10" s="30">
        <v>116.97499999999999</v>
      </c>
      <c r="P10" s="30">
        <v>124.32299999999999</v>
      </c>
    </row>
    <row r="11" spans="2:22" ht="18" customHeight="1" x14ac:dyDescent="0.2">
      <c r="B11" s="108" t="s">
        <v>12</v>
      </c>
      <c r="C11" s="100" t="s">
        <v>139</v>
      </c>
      <c r="D11" s="31">
        <v>27.183</v>
      </c>
      <c r="E11" s="31">
        <v>27.667000000000002</v>
      </c>
      <c r="F11" s="31">
        <v>28.446000000000002</v>
      </c>
      <c r="G11" s="31">
        <v>25.736000000000001</v>
      </c>
      <c r="H11" s="31">
        <v>28.114000000000001</v>
      </c>
      <c r="I11" s="31">
        <v>32.284999999999997</v>
      </c>
      <c r="J11" s="31">
        <v>30.777999999999999</v>
      </c>
      <c r="K11" s="31">
        <v>32.040999999999997</v>
      </c>
      <c r="L11" s="31">
        <v>31.082000000000001</v>
      </c>
      <c r="M11" s="31">
        <v>30.451055</v>
      </c>
      <c r="N11" s="31">
        <v>31.821000000000002</v>
      </c>
      <c r="O11" s="31">
        <v>31.492999999999999</v>
      </c>
      <c r="P11" s="31">
        <v>27.483000000000001</v>
      </c>
    </row>
    <row r="12" spans="2:22" ht="18" customHeight="1" x14ac:dyDescent="0.2">
      <c r="B12" s="104" t="s">
        <v>140</v>
      </c>
      <c r="C12" s="105" t="s">
        <v>139</v>
      </c>
      <c r="D12" s="32">
        <v>76.457999999999998</v>
      </c>
      <c r="E12" s="32">
        <v>78.950999999999993</v>
      </c>
      <c r="F12" s="32">
        <v>78.466999999999999</v>
      </c>
      <c r="G12" s="32">
        <v>75.733999999999995</v>
      </c>
      <c r="H12" s="52">
        <v>78.536000000000001</v>
      </c>
      <c r="I12" s="52">
        <v>77.167000000000002</v>
      </c>
      <c r="J12" s="52">
        <v>80.534999999999997</v>
      </c>
      <c r="K12" s="52">
        <v>83.837999999999994</v>
      </c>
      <c r="L12" s="52">
        <v>84.763999999999996</v>
      </c>
      <c r="M12" s="52">
        <v>88.4</v>
      </c>
      <c r="N12" s="52">
        <v>85.855000000000004</v>
      </c>
      <c r="O12" s="52">
        <v>89.000232677619024</v>
      </c>
      <c r="P12" s="52">
        <v>89.81922323714285</v>
      </c>
    </row>
    <row r="13" spans="2:22" ht="18" customHeight="1" x14ac:dyDescent="0.2">
      <c r="B13" s="109" t="s">
        <v>135</v>
      </c>
      <c r="C13" s="100" t="s">
        <v>139</v>
      </c>
      <c r="D13" s="28">
        <v>68.882999999999996</v>
      </c>
      <c r="E13" s="28">
        <v>72.239999999999995</v>
      </c>
      <c r="F13" s="28">
        <v>71.882999999999996</v>
      </c>
      <c r="G13" s="28">
        <v>69.947000000000003</v>
      </c>
      <c r="H13" s="28">
        <v>73.37</v>
      </c>
      <c r="I13" s="28">
        <v>73.132000000000005</v>
      </c>
      <c r="J13" s="28">
        <v>75.034999999999997</v>
      </c>
      <c r="K13" s="28">
        <v>78.62</v>
      </c>
      <c r="L13" s="28">
        <v>80.334000000000003</v>
      </c>
      <c r="M13" s="28">
        <v>84.480999999999995</v>
      </c>
      <c r="N13" s="28">
        <v>80.741</v>
      </c>
      <c r="O13" s="28">
        <v>83.643000000000001</v>
      </c>
      <c r="P13" s="28">
        <v>85.421000000000006</v>
      </c>
    </row>
    <row r="14" spans="2:22" ht="18" customHeight="1" x14ac:dyDescent="0.2">
      <c r="B14" s="110" t="s">
        <v>54</v>
      </c>
      <c r="C14" s="100" t="s">
        <v>139</v>
      </c>
      <c r="D14" s="48">
        <v>56.755000000000003</v>
      </c>
      <c r="E14" s="48">
        <v>58.926000000000002</v>
      </c>
      <c r="F14" s="48">
        <v>58.582999999999998</v>
      </c>
      <c r="G14" s="48">
        <v>55.972000000000001</v>
      </c>
      <c r="H14" s="48">
        <v>59.042000000000002</v>
      </c>
      <c r="I14" s="48">
        <v>57.338000000000001</v>
      </c>
      <c r="J14" s="48">
        <v>59.875999999999998</v>
      </c>
      <c r="K14" s="48">
        <v>62.46</v>
      </c>
      <c r="L14" s="48">
        <v>60.77</v>
      </c>
      <c r="M14" s="48">
        <v>65.394999999999996</v>
      </c>
      <c r="N14" s="48">
        <v>63.112000000000002</v>
      </c>
      <c r="O14" s="48">
        <v>66.644000000000005</v>
      </c>
      <c r="P14" s="48">
        <v>67.674000000000007</v>
      </c>
    </row>
    <row r="15" spans="2:22" ht="18" customHeight="1" x14ac:dyDescent="0.2">
      <c r="B15" s="111" t="s">
        <v>55</v>
      </c>
      <c r="C15" s="101" t="s">
        <v>139</v>
      </c>
      <c r="D15" s="33">
        <v>43.776000000000003</v>
      </c>
      <c r="E15" s="33">
        <v>99.489000000000004</v>
      </c>
      <c r="F15" s="33">
        <v>95.981999999999999</v>
      </c>
      <c r="G15" s="33">
        <v>112.43300000000001</v>
      </c>
      <c r="H15" s="33">
        <v>138.53</v>
      </c>
      <c r="I15" s="33">
        <v>128.44499999999999</v>
      </c>
      <c r="J15" s="33">
        <v>127.651</v>
      </c>
      <c r="K15" s="33">
        <v>141.072</v>
      </c>
      <c r="L15" s="33">
        <v>104.377</v>
      </c>
      <c r="M15" s="33">
        <v>104.60337647599999</v>
      </c>
      <c r="N15" s="33">
        <v>108.038</v>
      </c>
      <c r="O15" s="33">
        <v>113.16200000000001</v>
      </c>
      <c r="P15" s="33">
        <v>115.416</v>
      </c>
    </row>
    <row r="16" spans="2:22" ht="18" customHeight="1" x14ac:dyDescent="0.2">
      <c r="B16" s="50" t="s">
        <v>98</v>
      </c>
      <c r="C16" s="2"/>
      <c r="D16" s="2"/>
      <c r="E16" s="2"/>
      <c r="F16" s="2"/>
      <c r="G16" s="2"/>
      <c r="H16" s="2"/>
      <c r="I16" s="2"/>
    </row>
    <row r="17" spans="2:22" x14ac:dyDescent="0.2">
      <c r="B17" s="2" t="s">
        <v>81</v>
      </c>
    </row>
    <row r="18" spans="2:22" x14ac:dyDescent="0.2">
      <c r="O18" s="37" t="s">
        <v>14</v>
      </c>
      <c r="U18" s="11"/>
    </row>
    <row r="19" spans="2:22" x14ac:dyDescent="0.2">
      <c r="D19" s="91"/>
      <c r="E19" s="91"/>
      <c r="F19" s="91"/>
      <c r="G19" s="91"/>
      <c r="H19" s="91"/>
      <c r="I19" s="91"/>
      <c r="J19" s="91"/>
      <c r="K19" s="91"/>
      <c r="L19" s="91"/>
      <c r="M19" s="91"/>
      <c r="N19" s="91"/>
      <c r="O19" s="91"/>
      <c r="P19" s="91"/>
    </row>
    <row r="20" spans="2:22" x14ac:dyDescent="0.2">
      <c r="D20" s="26"/>
      <c r="E20" s="26"/>
      <c r="F20" s="26"/>
      <c r="G20" s="26"/>
      <c r="H20" s="26"/>
      <c r="I20" s="26"/>
      <c r="J20" s="26"/>
      <c r="K20" s="26"/>
      <c r="L20" s="26"/>
      <c r="M20" s="26"/>
      <c r="N20" s="26"/>
      <c r="O20" s="26"/>
      <c r="P20" s="26"/>
    </row>
    <row r="21" spans="2:22" x14ac:dyDescent="0.2">
      <c r="D21" s="26"/>
      <c r="E21" s="26"/>
      <c r="F21" s="26"/>
      <c r="G21" s="26"/>
      <c r="H21" s="26"/>
      <c r="I21" s="26"/>
      <c r="J21" s="26"/>
      <c r="K21" s="26"/>
      <c r="L21" s="26"/>
      <c r="M21" s="26"/>
      <c r="N21" s="26"/>
      <c r="O21" s="26"/>
      <c r="P21" s="26"/>
      <c r="Q21" s="26"/>
      <c r="R21" s="26"/>
      <c r="S21" s="26"/>
      <c r="T21" s="26"/>
      <c r="U21" s="26"/>
      <c r="V21" s="26"/>
    </row>
    <row r="22" spans="2:22" x14ac:dyDescent="0.2">
      <c r="D22" s="26"/>
      <c r="E22" s="26"/>
      <c r="F22" s="26"/>
      <c r="G22" s="26"/>
      <c r="H22" s="26"/>
      <c r="I22" s="26"/>
      <c r="J22" s="26"/>
      <c r="K22" s="26"/>
      <c r="L22" s="26"/>
      <c r="M22" s="26"/>
      <c r="N22" s="26"/>
      <c r="O22" s="26"/>
      <c r="P22" s="26"/>
    </row>
    <row r="23" spans="2:22" x14ac:dyDescent="0.2">
      <c r="D23" s="81"/>
      <c r="E23" s="81"/>
      <c r="F23" s="81"/>
      <c r="G23" s="81"/>
      <c r="H23" s="81"/>
      <c r="I23" s="81"/>
      <c r="J23" s="81"/>
      <c r="K23" s="81"/>
      <c r="L23" s="81"/>
      <c r="M23" s="81"/>
      <c r="N23" s="81"/>
      <c r="O23" s="53"/>
      <c r="P23" s="53"/>
    </row>
    <row r="24" spans="2:22" x14ac:dyDescent="0.2">
      <c r="D24" s="53"/>
      <c r="E24" s="71"/>
      <c r="F24" s="71"/>
      <c r="G24" s="53"/>
      <c r="H24" s="53"/>
      <c r="I24" s="53"/>
      <c r="J24" s="53"/>
      <c r="K24" s="53"/>
      <c r="L24" s="82"/>
      <c r="M24" s="82"/>
      <c r="N24" s="82"/>
      <c r="O24" s="53"/>
      <c r="P24" s="53"/>
      <c r="T24" s="63"/>
      <c r="U24" s="63"/>
      <c r="V24" s="63"/>
    </row>
    <row r="25" spans="2:22" x14ac:dyDescent="0.2">
      <c r="C25" s="26"/>
      <c r="D25" s="53"/>
      <c r="E25" s="71"/>
      <c r="F25" s="71"/>
      <c r="G25" s="53"/>
      <c r="H25" s="53"/>
      <c r="I25" s="53"/>
      <c r="J25" s="53"/>
      <c r="K25" s="53"/>
      <c r="L25" s="82"/>
      <c r="M25" s="26"/>
      <c r="N25" s="26"/>
      <c r="O25" s="26"/>
      <c r="P25" s="53"/>
      <c r="T25" s="63"/>
      <c r="U25" s="63"/>
      <c r="V25" s="63"/>
    </row>
    <row r="26" spans="2:22" x14ac:dyDescent="0.2">
      <c r="C26" s="26"/>
      <c r="D26" s="53"/>
      <c r="E26" s="53"/>
      <c r="F26" s="53"/>
      <c r="G26" s="53"/>
      <c r="H26" s="53"/>
      <c r="I26" s="53"/>
      <c r="J26" s="53"/>
      <c r="K26" s="53"/>
      <c r="L26" s="82"/>
      <c r="M26" s="82"/>
      <c r="N26" s="82"/>
      <c r="O26" s="53"/>
      <c r="P26" s="53"/>
      <c r="T26" s="63"/>
      <c r="U26" s="63"/>
      <c r="V26" s="63"/>
    </row>
    <row r="27" spans="2:22" x14ac:dyDescent="0.2">
      <c r="C27" s="26"/>
      <c r="D27" s="53"/>
      <c r="E27" s="53"/>
      <c r="F27" s="53"/>
      <c r="G27" s="53"/>
      <c r="H27" s="53"/>
      <c r="I27" s="53"/>
      <c r="J27" s="53"/>
      <c r="K27" s="53"/>
      <c r="L27" s="53"/>
      <c r="M27" s="71"/>
      <c r="N27" s="71"/>
      <c r="O27" s="71"/>
      <c r="P27" s="63"/>
      <c r="T27" s="63"/>
      <c r="U27" s="63"/>
      <c r="V27" s="63"/>
    </row>
    <row r="28" spans="2:22" x14ac:dyDescent="0.2">
      <c r="C28" s="26"/>
      <c r="D28" s="53"/>
      <c r="E28" s="53"/>
      <c r="F28" s="53"/>
      <c r="G28" s="53"/>
      <c r="H28" s="53"/>
      <c r="I28" s="82"/>
      <c r="J28" s="82"/>
      <c r="K28" s="82"/>
      <c r="L28" s="82"/>
      <c r="M28" s="71"/>
      <c r="N28" s="71"/>
      <c r="O28" s="71"/>
      <c r="T28" s="63"/>
      <c r="U28" s="63"/>
      <c r="V28" s="63"/>
    </row>
    <row r="29" spans="2:22" x14ac:dyDescent="0.2">
      <c r="D29" s="53"/>
      <c r="E29" s="53"/>
      <c r="F29" s="53"/>
      <c r="G29" s="53"/>
      <c r="H29" s="53"/>
      <c r="I29" s="82"/>
      <c r="J29" s="82"/>
      <c r="K29" s="82"/>
      <c r="L29" s="82"/>
      <c r="M29" s="71"/>
      <c r="N29" s="71"/>
      <c r="O29" s="71"/>
      <c r="T29" s="63"/>
      <c r="U29" s="63"/>
      <c r="V29" s="63"/>
    </row>
    <row r="30" spans="2:22" x14ac:dyDescent="0.2">
      <c r="D30" s="53"/>
      <c r="E30" s="53"/>
      <c r="F30" s="53"/>
      <c r="G30" s="53"/>
      <c r="H30" s="53"/>
      <c r="I30" s="82"/>
      <c r="J30" s="82"/>
      <c r="K30" s="82"/>
      <c r="L30" s="82"/>
      <c r="M30" s="71"/>
      <c r="N30" s="71"/>
      <c r="O30" s="71"/>
      <c r="T30" s="63"/>
      <c r="U30" s="63"/>
      <c r="V30" s="63"/>
    </row>
    <row r="31" spans="2:22" x14ac:dyDescent="0.2">
      <c r="D31" s="26"/>
      <c r="E31" s="71"/>
      <c r="F31" s="71"/>
      <c r="G31" s="26"/>
      <c r="H31" s="26"/>
      <c r="I31" s="82"/>
      <c r="J31" s="82"/>
      <c r="K31" s="82"/>
      <c r="L31" s="82"/>
      <c r="M31" s="82"/>
      <c r="N31" s="82"/>
      <c r="U31" s="63"/>
      <c r="V31" s="63"/>
    </row>
    <row r="32" spans="2:22" x14ac:dyDescent="0.2">
      <c r="E32" s="71"/>
      <c r="F32" s="71"/>
      <c r="G32" s="26"/>
      <c r="H32" s="26"/>
      <c r="I32" s="26"/>
      <c r="J32" s="26"/>
      <c r="K32" s="26"/>
      <c r="L32" s="26"/>
      <c r="M32" s="55"/>
      <c r="N32" s="55"/>
      <c r="O32" s="55"/>
      <c r="U32" s="63"/>
      <c r="V32" s="63"/>
    </row>
    <row r="33" spans="4:22" x14ac:dyDescent="0.2">
      <c r="D33" s="26"/>
      <c r="E33" s="71"/>
      <c r="F33" s="71"/>
      <c r="G33" s="26"/>
      <c r="H33" s="26"/>
      <c r="I33" s="26"/>
      <c r="J33" s="26"/>
      <c r="K33" s="26"/>
      <c r="L33" s="26"/>
      <c r="M33" s="55"/>
      <c r="N33" s="55"/>
      <c r="O33" s="55"/>
      <c r="U33" s="63"/>
      <c r="V33" s="63"/>
    </row>
    <row r="34" spans="4:22" x14ac:dyDescent="0.2">
      <c r="D34" s="26"/>
      <c r="E34" s="71"/>
      <c r="F34" s="71"/>
      <c r="G34" s="26"/>
      <c r="H34" s="26"/>
      <c r="I34" s="26"/>
      <c r="J34" s="26"/>
      <c r="K34" s="26"/>
      <c r="L34" s="26"/>
      <c r="M34" s="26"/>
      <c r="U34" s="63"/>
      <c r="V34" s="63"/>
    </row>
    <row r="35" spans="4:22" x14ac:dyDescent="0.2">
      <c r="D35" s="26"/>
      <c r="E35" s="71"/>
      <c r="F35" s="71"/>
      <c r="G35" s="26"/>
      <c r="H35" s="26"/>
      <c r="I35" s="26"/>
      <c r="J35" s="26"/>
      <c r="K35" s="26"/>
      <c r="L35" s="26"/>
      <c r="M35" s="26"/>
    </row>
    <row r="36" spans="4:22" x14ac:dyDescent="0.2">
      <c r="D36" s="26"/>
      <c r="E36" s="71"/>
      <c r="F36" s="71"/>
      <c r="G36" s="26"/>
      <c r="H36" s="26"/>
      <c r="I36" s="26"/>
      <c r="J36" s="26"/>
      <c r="K36" s="26"/>
      <c r="L36" s="26"/>
      <c r="M36" s="26"/>
    </row>
    <row r="37" spans="4:22" x14ac:dyDescent="0.2">
      <c r="D37" s="26"/>
      <c r="E37" s="71"/>
      <c r="F37" s="71"/>
      <c r="G37" s="26"/>
      <c r="H37" s="26"/>
      <c r="I37" s="26"/>
      <c r="J37" s="26"/>
      <c r="K37" s="26"/>
      <c r="L37" s="26"/>
      <c r="M37" s="26"/>
    </row>
    <row r="38" spans="4:22" x14ac:dyDescent="0.2">
      <c r="E38" s="71"/>
      <c r="F38" s="71"/>
    </row>
    <row r="39" spans="4:22" x14ac:dyDescent="0.2">
      <c r="E39" s="71"/>
      <c r="F39" s="71"/>
    </row>
    <row r="40" spans="4:22" x14ac:dyDescent="0.2">
      <c r="E40" s="71"/>
      <c r="F40" s="71"/>
    </row>
    <row r="41" spans="4:22" x14ac:dyDescent="0.2">
      <c r="E41" s="71"/>
      <c r="F41" s="71"/>
    </row>
    <row r="42" spans="4:22" x14ac:dyDescent="0.2">
      <c r="E42" s="71"/>
      <c r="F42" s="71"/>
    </row>
    <row r="43" spans="4:22" x14ac:dyDescent="0.2">
      <c r="E43" s="71"/>
      <c r="F43" s="71"/>
    </row>
    <row r="44" spans="4:22" x14ac:dyDescent="0.2">
      <c r="E44" s="71"/>
      <c r="F44" s="71"/>
    </row>
  </sheetData>
  <sheetProtection selectLockedCells="1" selectUnlockedCells="1"/>
  <hyperlinks>
    <hyperlink ref="O18" location="ÍNDICE!A1" display="Voltar ao índice"/>
  </hyperlinks>
  <pageMargins left="0.75" right="0.75" top="1" bottom="1" header="0.51180555555555551" footer="0.51180555555555551"/>
  <pageSetup paperSize="9" scale="79" firstPageNumber="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51"/>
  <sheetViews>
    <sheetView showGridLines="0" zoomScale="90" zoomScaleNormal="90" zoomScaleSheetLayoutView="110" workbookViewId="0"/>
  </sheetViews>
  <sheetFormatPr defaultRowHeight="12.75" x14ac:dyDescent="0.2"/>
  <cols>
    <col min="1" max="1" width="2.28515625" style="2" customWidth="1"/>
    <col min="2" max="2" width="18.7109375" style="2" customWidth="1"/>
    <col min="3" max="3" width="29" style="2" customWidth="1"/>
    <col min="4" max="4" width="14.7109375" style="2" customWidth="1"/>
    <col min="5" max="17" width="12.7109375" style="2" customWidth="1"/>
    <col min="18" max="16384" width="9.140625" style="2"/>
  </cols>
  <sheetData>
    <row r="1" spans="1:246" ht="30" customHeight="1" x14ac:dyDescent="0.2">
      <c r="A1"/>
      <c r="B1" s="3" t="s">
        <v>56</v>
      </c>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row>
    <row r="2" spans="1:246" ht="21.75" customHeight="1" x14ac:dyDescent="0.2">
      <c r="A2"/>
      <c r="B2" s="4" t="s">
        <v>4</v>
      </c>
      <c r="C2" s="4" t="s">
        <v>48</v>
      </c>
      <c r="D2" s="18" t="s">
        <v>5</v>
      </c>
      <c r="E2" s="6">
        <v>2010</v>
      </c>
      <c r="F2" s="6">
        <v>2011</v>
      </c>
      <c r="G2" s="6">
        <v>2012</v>
      </c>
      <c r="H2" s="6">
        <v>2013</v>
      </c>
      <c r="I2" s="6">
        <v>2014</v>
      </c>
      <c r="J2" s="6">
        <v>2015</v>
      </c>
      <c r="K2" s="6">
        <v>2016</v>
      </c>
      <c r="L2" s="6">
        <v>2017</v>
      </c>
      <c r="M2" s="6">
        <v>2018</v>
      </c>
      <c r="N2" s="6">
        <v>2019</v>
      </c>
      <c r="O2" s="6">
        <v>2020</v>
      </c>
      <c r="P2" s="6">
        <v>2021</v>
      </c>
      <c r="Q2" s="6" t="s">
        <v>134</v>
      </c>
      <c r="R2"/>
      <c r="S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15.95" customHeight="1" x14ac:dyDescent="0.2">
      <c r="B3" s="151" t="s">
        <v>116</v>
      </c>
      <c r="C3" s="93" t="s">
        <v>141</v>
      </c>
      <c r="D3" s="112" t="s">
        <v>142</v>
      </c>
      <c r="E3" s="34">
        <v>957</v>
      </c>
      <c r="F3" s="34">
        <v>961</v>
      </c>
      <c r="G3" s="34">
        <v>970</v>
      </c>
      <c r="H3" s="34">
        <v>949</v>
      </c>
      <c r="I3" s="34">
        <v>950</v>
      </c>
      <c r="J3" s="34">
        <v>857</v>
      </c>
      <c r="K3" s="34">
        <v>817</v>
      </c>
      <c r="L3" s="34">
        <v>816</v>
      </c>
      <c r="M3" s="34">
        <v>859</v>
      </c>
      <c r="N3" s="34">
        <v>793</v>
      </c>
      <c r="O3" s="34">
        <v>817</v>
      </c>
      <c r="P3" s="34">
        <v>767</v>
      </c>
      <c r="Q3" s="34">
        <v>751</v>
      </c>
      <c r="S3" s="73"/>
    </row>
    <row r="4" spans="1:246" ht="15.95" customHeight="1" x14ac:dyDescent="0.2">
      <c r="B4" s="151"/>
      <c r="C4" s="113" t="s">
        <v>108</v>
      </c>
      <c r="D4" s="114" t="s">
        <v>139</v>
      </c>
      <c r="E4" s="68">
        <v>202</v>
      </c>
      <c r="F4" s="68">
        <v>203</v>
      </c>
      <c r="G4" s="69">
        <v>203</v>
      </c>
      <c r="H4" s="69">
        <v>148</v>
      </c>
      <c r="I4" s="69">
        <v>135</v>
      </c>
      <c r="J4" s="69">
        <v>106</v>
      </c>
      <c r="K4" s="69">
        <v>92</v>
      </c>
      <c r="L4" s="69">
        <v>54</v>
      </c>
      <c r="M4" s="69">
        <v>57</v>
      </c>
      <c r="N4" s="69">
        <v>57</v>
      </c>
      <c r="O4" s="69">
        <v>56</v>
      </c>
      <c r="P4" s="69">
        <v>50</v>
      </c>
      <c r="Q4" s="69">
        <v>44</v>
      </c>
      <c r="S4" s="73"/>
    </row>
    <row r="5" spans="1:246" ht="15.95" customHeight="1" x14ac:dyDescent="0.2">
      <c r="B5" s="151"/>
      <c r="C5" s="93" t="s">
        <v>109</v>
      </c>
      <c r="D5" s="115" t="s">
        <v>139</v>
      </c>
      <c r="E5" s="67">
        <v>241</v>
      </c>
      <c r="F5" s="34">
        <v>244</v>
      </c>
      <c r="G5" s="34">
        <v>269</v>
      </c>
      <c r="H5" s="34">
        <v>218</v>
      </c>
      <c r="I5" s="34">
        <v>216</v>
      </c>
      <c r="J5" s="34">
        <v>203</v>
      </c>
      <c r="K5" s="34">
        <v>122</v>
      </c>
      <c r="L5" s="34">
        <v>111</v>
      </c>
      <c r="M5" s="34">
        <v>91</v>
      </c>
      <c r="N5" s="34">
        <v>104</v>
      </c>
      <c r="O5" s="34">
        <v>105</v>
      </c>
      <c r="P5" s="34">
        <v>122</v>
      </c>
      <c r="Q5" s="34">
        <v>148</v>
      </c>
      <c r="S5" s="73"/>
    </row>
    <row r="6" spans="1:246" ht="15.95" customHeight="1" x14ac:dyDescent="0.2">
      <c r="B6" s="151"/>
      <c r="C6" s="113" t="s">
        <v>57</v>
      </c>
      <c r="D6" s="114" t="s">
        <v>142</v>
      </c>
      <c r="E6" s="23">
        <v>888</v>
      </c>
      <c r="F6" s="23">
        <v>876</v>
      </c>
      <c r="G6" s="23">
        <v>870</v>
      </c>
      <c r="H6" s="23">
        <v>839</v>
      </c>
      <c r="I6" s="35">
        <v>819</v>
      </c>
      <c r="J6" s="35">
        <v>742</v>
      </c>
      <c r="K6" s="35">
        <v>753</v>
      </c>
      <c r="L6" s="79">
        <v>744</v>
      </c>
      <c r="M6" s="79">
        <v>756</v>
      </c>
      <c r="N6" s="79">
        <v>747</v>
      </c>
      <c r="O6" s="79">
        <v>742</v>
      </c>
      <c r="P6" s="79">
        <v>677</v>
      </c>
      <c r="Q6" s="79">
        <v>671</v>
      </c>
    </row>
    <row r="7" spans="1:246" ht="15.95" customHeight="1" x14ac:dyDescent="0.2">
      <c r="B7" s="151"/>
      <c r="C7" s="93" t="s">
        <v>58</v>
      </c>
      <c r="D7" s="112" t="s">
        <v>59</v>
      </c>
      <c r="E7" s="36">
        <v>84</v>
      </c>
      <c r="F7" s="36">
        <v>83</v>
      </c>
      <c r="G7" s="36">
        <v>82.7</v>
      </c>
      <c r="H7" s="36">
        <v>80.2</v>
      </c>
      <c r="I7" s="36">
        <v>78.7</v>
      </c>
      <c r="J7" s="36">
        <v>71.599999999999994</v>
      </c>
      <c r="K7" s="36">
        <v>72.900000000000006</v>
      </c>
      <c r="L7" s="36">
        <v>72.2</v>
      </c>
      <c r="M7" s="36">
        <v>73.5</v>
      </c>
      <c r="N7" s="36">
        <v>72.599999999999994</v>
      </c>
      <c r="O7" s="36">
        <v>71.400000000000006</v>
      </c>
      <c r="P7" s="36">
        <v>65</v>
      </c>
      <c r="Q7" s="36">
        <v>64.5</v>
      </c>
    </row>
    <row r="8" spans="1:246" ht="15.95" customHeight="1" x14ac:dyDescent="0.2">
      <c r="B8" s="152"/>
      <c r="C8" s="116" t="s">
        <v>60</v>
      </c>
      <c r="D8" s="117" t="s">
        <v>61</v>
      </c>
      <c r="E8" s="64">
        <v>103.8</v>
      </c>
      <c r="F8" s="64">
        <v>105.5</v>
      </c>
      <c r="G8" s="64">
        <v>106.7</v>
      </c>
      <c r="H8" s="64">
        <v>108.1</v>
      </c>
      <c r="I8" s="64">
        <v>111.1</v>
      </c>
      <c r="J8" s="64">
        <v>112.6</v>
      </c>
      <c r="K8" s="64">
        <v>103.2</v>
      </c>
      <c r="L8" s="64">
        <v>106.9</v>
      </c>
      <c r="M8" s="64">
        <v>107.4</v>
      </c>
      <c r="N8" s="64">
        <v>104.2</v>
      </c>
      <c r="O8" s="64">
        <v>106.7</v>
      </c>
      <c r="P8" s="64">
        <v>111.2</v>
      </c>
      <c r="Q8" s="64">
        <v>111.4</v>
      </c>
    </row>
    <row r="9" spans="1:246" ht="15.95" customHeight="1" x14ac:dyDescent="0.2">
      <c r="B9" s="153" t="s">
        <v>117</v>
      </c>
      <c r="C9" s="118" t="s">
        <v>141</v>
      </c>
      <c r="D9" s="119" t="s">
        <v>142</v>
      </c>
      <c r="E9" s="65">
        <v>116</v>
      </c>
      <c r="F9" s="65">
        <v>114</v>
      </c>
      <c r="G9" s="65">
        <v>112</v>
      </c>
      <c r="H9" s="65">
        <v>123</v>
      </c>
      <c r="I9" s="65">
        <v>115</v>
      </c>
      <c r="J9" s="65">
        <v>108</v>
      </c>
      <c r="K9" s="65">
        <v>111</v>
      </c>
      <c r="L9" s="65">
        <v>106</v>
      </c>
      <c r="M9" s="65">
        <v>118</v>
      </c>
      <c r="N9" s="65">
        <v>115</v>
      </c>
      <c r="O9" s="65">
        <v>117</v>
      </c>
      <c r="P9" s="65">
        <v>117</v>
      </c>
      <c r="Q9" s="65">
        <v>124</v>
      </c>
    </row>
    <row r="10" spans="1:246" ht="15.95" customHeight="1" x14ac:dyDescent="0.2">
      <c r="B10" s="141"/>
      <c r="C10" s="113" t="s">
        <v>108</v>
      </c>
      <c r="D10" s="114" t="s">
        <v>139</v>
      </c>
      <c r="E10" s="68">
        <v>139</v>
      </c>
      <c r="F10" s="68">
        <v>152</v>
      </c>
      <c r="G10" s="69">
        <v>149</v>
      </c>
      <c r="H10" s="69">
        <v>137</v>
      </c>
      <c r="I10" s="69">
        <v>131</v>
      </c>
      <c r="J10" s="69">
        <v>136</v>
      </c>
      <c r="K10" s="69">
        <v>137</v>
      </c>
      <c r="L10" s="69">
        <v>136</v>
      </c>
      <c r="M10" s="69">
        <v>131</v>
      </c>
      <c r="N10" s="69">
        <v>136</v>
      </c>
      <c r="O10" s="69">
        <v>135</v>
      </c>
      <c r="P10" s="69">
        <v>133</v>
      </c>
      <c r="Q10" s="69">
        <v>134</v>
      </c>
    </row>
    <row r="11" spans="1:246" ht="15.95" customHeight="1" x14ac:dyDescent="0.2">
      <c r="B11" s="141"/>
      <c r="C11" s="93" t="s">
        <v>109</v>
      </c>
      <c r="D11" s="115" t="s">
        <v>139</v>
      </c>
      <c r="E11" s="67">
        <v>18</v>
      </c>
      <c r="F11" s="34">
        <v>12</v>
      </c>
      <c r="G11" s="34">
        <v>20</v>
      </c>
      <c r="H11" s="34">
        <v>18</v>
      </c>
      <c r="I11" s="34">
        <v>17</v>
      </c>
      <c r="J11" s="34">
        <v>14</v>
      </c>
      <c r="K11" s="34">
        <v>11</v>
      </c>
      <c r="L11" s="34">
        <v>19</v>
      </c>
      <c r="M11" s="34">
        <v>33</v>
      </c>
      <c r="N11" s="34">
        <v>32</v>
      </c>
      <c r="O11" s="34">
        <v>33</v>
      </c>
      <c r="P11" s="34">
        <v>36</v>
      </c>
      <c r="Q11" s="34">
        <v>37</v>
      </c>
    </row>
    <row r="12" spans="1:246" ht="15.95" customHeight="1" x14ac:dyDescent="0.2">
      <c r="B12" s="141"/>
      <c r="C12" s="113" t="s">
        <v>57</v>
      </c>
      <c r="D12" s="114" t="s">
        <v>142</v>
      </c>
      <c r="E12" s="35">
        <v>230</v>
      </c>
      <c r="F12" s="35">
        <v>245</v>
      </c>
      <c r="G12" s="35">
        <v>233</v>
      </c>
      <c r="H12" s="35">
        <v>235</v>
      </c>
      <c r="I12" s="35">
        <v>223</v>
      </c>
      <c r="J12" s="35">
        <v>224</v>
      </c>
      <c r="K12" s="35">
        <v>232</v>
      </c>
      <c r="L12" s="35">
        <v>219</v>
      </c>
      <c r="M12" s="35">
        <v>211</v>
      </c>
      <c r="N12" s="35">
        <v>215</v>
      </c>
      <c r="O12" s="35">
        <v>215</v>
      </c>
      <c r="P12" s="35">
        <v>210</v>
      </c>
      <c r="Q12" s="35">
        <v>217</v>
      </c>
    </row>
    <row r="13" spans="1:246" ht="15.95" customHeight="1" x14ac:dyDescent="0.2">
      <c r="B13" s="141"/>
      <c r="C13" s="93" t="s">
        <v>58</v>
      </c>
      <c r="D13" s="112" t="s">
        <v>59</v>
      </c>
      <c r="E13" s="36">
        <v>21.8</v>
      </c>
      <c r="F13" s="36">
        <v>23.2</v>
      </c>
      <c r="G13" s="36">
        <v>22.2</v>
      </c>
      <c r="H13" s="36">
        <v>22.5</v>
      </c>
      <c r="I13" s="36">
        <v>21.4</v>
      </c>
      <c r="J13" s="36">
        <v>21.6</v>
      </c>
      <c r="K13" s="36">
        <v>22.5</v>
      </c>
      <c r="L13" s="36">
        <v>21.3</v>
      </c>
      <c r="M13" s="36">
        <v>20.5</v>
      </c>
      <c r="N13" s="36">
        <v>20.9</v>
      </c>
      <c r="O13" s="36">
        <v>20.7</v>
      </c>
      <c r="P13" s="36">
        <v>20.2</v>
      </c>
      <c r="Q13" s="36">
        <v>20.8</v>
      </c>
    </row>
    <row r="14" spans="1:246" ht="15.95" customHeight="1" x14ac:dyDescent="0.2">
      <c r="B14" s="149"/>
      <c r="C14" s="113" t="s">
        <v>60</v>
      </c>
      <c r="D14" s="114" t="s">
        <v>61</v>
      </c>
      <c r="E14" s="30">
        <v>48.9</v>
      </c>
      <c r="F14" s="30">
        <v>44.9</v>
      </c>
      <c r="G14" s="30">
        <v>46.7</v>
      </c>
      <c r="H14" s="30">
        <v>50.8</v>
      </c>
      <c r="I14" s="30">
        <v>50.2</v>
      </c>
      <c r="J14" s="30">
        <v>47</v>
      </c>
      <c r="K14" s="30">
        <v>46.8</v>
      </c>
      <c r="L14" s="30">
        <v>47.3</v>
      </c>
      <c r="M14" s="30">
        <v>54.9</v>
      </c>
      <c r="N14" s="30">
        <v>52.5</v>
      </c>
      <c r="O14" s="30">
        <v>53.4</v>
      </c>
      <c r="P14" s="30">
        <v>54.7</v>
      </c>
      <c r="Q14" s="30">
        <v>56.1</v>
      </c>
    </row>
    <row r="15" spans="1:246" ht="15.95" customHeight="1" x14ac:dyDescent="0.2">
      <c r="B15" s="154" t="s">
        <v>51</v>
      </c>
      <c r="C15" s="118" t="s">
        <v>141</v>
      </c>
      <c r="D15" s="119" t="s">
        <v>142</v>
      </c>
      <c r="E15" s="65">
        <v>19</v>
      </c>
      <c r="F15" s="65">
        <v>16</v>
      </c>
      <c r="G15" s="65">
        <v>17</v>
      </c>
      <c r="H15" s="65">
        <v>14</v>
      </c>
      <c r="I15" s="65">
        <v>20</v>
      </c>
      <c r="J15" s="65">
        <v>27</v>
      </c>
      <c r="K15" s="65">
        <v>27</v>
      </c>
      <c r="L15" s="65">
        <v>27</v>
      </c>
      <c r="M15" s="65">
        <v>28</v>
      </c>
      <c r="N15" s="65">
        <v>32</v>
      </c>
      <c r="O15" s="65">
        <v>33</v>
      </c>
      <c r="P15" s="65">
        <v>38</v>
      </c>
      <c r="Q15" s="65">
        <v>29</v>
      </c>
    </row>
    <row r="16" spans="1:246" ht="15.95" customHeight="1" x14ac:dyDescent="0.2">
      <c r="B16" s="155"/>
      <c r="C16" s="113" t="s">
        <v>108</v>
      </c>
      <c r="D16" s="114" t="s">
        <v>139</v>
      </c>
      <c r="E16" s="68">
        <v>15</v>
      </c>
      <c r="F16" s="68">
        <v>12</v>
      </c>
      <c r="G16" s="69">
        <v>14</v>
      </c>
      <c r="H16" s="69">
        <v>12</v>
      </c>
      <c r="I16" s="69">
        <v>11</v>
      </c>
      <c r="J16" s="69">
        <v>13</v>
      </c>
      <c r="K16" s="69">
        <v>14</v>
      </c>
      <c r="L16" s="69">
        <v>14</v>
      </c>
      <c r="M16" s="69">
        <v>13</v>
      </c>
      <c r="N16" s="69">
        <v>15</v>
      </c>
      <c r="O16" s="69">
        <v>15</v>
      </c>
      <c r="P16" s="69">
        <v>15</v>
      </c>
      <c r="Q16" s="69">
        <v>18</v>
      </c>
    </row>
    <row r="17" spans="2:17" ht="15.95" customHeight="1" x14ac:dyDescent="0.2">
      <c r="B17" s="155"/>
      <c r="C17" s="93" t="s">
        <v>109</v>
      </c>
      <c r="D17" s="115" t="s">
        <v>139</v>
      </c>
      <c r="E17" s="67">
        <v>20</v>
      </c>
      <c r="F17" s="34">
        <v>14</v>
      </c>
      <c r="G17" s="34">
        <v>11</v>
      </c>
      <c r="H17" s="34">
        <v>10</v>
      </c>
      <c r="I17" s="34">
        <v>9</v>
      </c>
      <c r="J17" s="34">
        <v>26</v>
      </c>
      <c r="K17" s="34">
        <v>25</v>
      </c>
      <c r="L17" s="34">
        <v>27</v>
      </c>
      <c r="M17" s="34">
        <v>23</v>
      </c>
      <c r="N17" s="34">
        <v>32</v>
      </c>
      <c r="O17" s="34">
        <v>34</v>
      </c>
      <c r="P17" s="34">
        <v>38</v>
      </c>
      <c r="Q17" s="34">
        <v>25</v>
      </c>
    </row>
    <row r="18" spans="2:17" ht="15.95" customHeight="1" x14ac:dyDescent="0.2">
      <c r="B18" s="155"/>
      <c r="C18" s="113" t="s">
        <v>57</v>
      </c>
      <c r="D18" s="114" t="s">
        <v>142</v>
      </c>
      <c r="E18" s="35">
        <v>17</v>
      </c>
      <c r="F18" s="35">
        <v>18</v>
      </c>
      <c r="G18" s="35">
        <v>17</v>
      </c>
      <c r="H18" s="35">
        <v>17</v>
      </c>
      <c r="I18" s="35">
        <v>20</v>
      </c>
      <c r="J18" s="35">
        <v>11</v>
      </c>
      <c r="K18" s="35">
        <v>14</v>
      </c>
      <c r="L18" s="35">
        <v>14</v>
      </c>
      <c r="M18" s="35">
        <v>17</v>
      </c>
      <c r="N18" s="35">
        <v>15</v>
      </c>
      <c r="O18" s="35">
        <v>13</v>
      </c>
      <c r="P18" s="35">
        <v>15</v>
      </c>
      <c r="Q18" s="35">
        <v>21</v>
      </c>
    </row>
    <row r="19" spans="2:17" ht="15.95" customHeight="1" x14ac:dyDescent="0.2">
      <c r="B19" s="155"/>
      <c r="C19" s="93" t="s">
        <v>58</v>
      </c>
      <c r="D19" s="112" t="s">
        <v>59</v>
      </c>
      <c r="E19" s="36">
        <v>1.6</v>
      </c>
      <c r="F19" s="36">
        <v>1.7</v>
      </c>
      <c r="G19" s="36">
        <v>1.7</v>
      </c>
      <c r="H19" s="36">
        <v>1.7</v>
      </c>
      <c r="I19" s="36">
        <v>1.9</v>
      </c>
      <c r="J19" s="36">
        <v>1.1000000000000001</v>
      </c>
      <c r="K19" s="36">
        <v>1.4</v>
      </c>
      <c r="L19" s="36">
        <v>1.4</v>
      </c>
      <c r="M19" s="36">
        <v>1.7</v>
      </c>
      <c r="N19" s="36">
        <v>1.5</v>
      </c>
      <c r="O19" s="36">
        <v>1.3</v>
      </c>
      <c r="P19" s="36">
        <v>1.5</v>
      </c>
      <c r="Q19" s="36">
        <v>2.1</v>
      </c>
    </row>
    <row r="20" spans="2:17" ht="15.95" customHeight="1" x14ac:dyDescent="0.2">
      <c r="B20" s="156"/>
      <c r="C20" s="113" t="s">
        <v>60</v>
      </c>
      <c r="D20" s="114" t="s">
        <v>61</v>
      </c>
      <c r="E20" s="30">
        <f>E15/E18*100</f>
        <v>111.76470588235294</v>
      </c>
      <c r="F20" s="30">
        <f t="shared" ref="F20:Q20" si="0">F15/F18*100</f>
        <v>88.888888888888886</v>
      </c>
      <c r="G20" s="30">
        <f t="shared" si="0"/>
        <v>100</v>
      </c>
      <c r="H20" s="30">
        <f t="shared" si="0"/>
        <v>82.35294117647058</v>
      </c>
      <c r="I20" s="30">
        <f t="shared" si="0"/>
        <v>100</v>
      </c>
      <c r="J20" s="30">
        <f t="shared" si="0"/>
        <v>245.45454545454547</v>
      </c>
      <c r="K20" s="30">
        <f t="shared" si="0"/>
        <v>192.85714285714286</v>
      </c>
      <c r="L20" s="30">
        <f t="shared" si="0"/>
        <v>192.85714285714286</v>
      </c>
      <c r="M20" s="30">
        <f t="shared" si="0"/>
        <v>164.70588235294116</v>
      </c>
      <c r="N20" s="30">
        <f t="shared" si="0"/>
        <v>213.33333333333334</v>
      </c>
      <c r="O20" s="30">
        <f t="shared" si="0"/>
        <v>253.84615384615384</v>
      </c>
      <c r="P20" s="30">
        <f t="shared" si="0"/>
        <v>253.33333333333331</v>
      </c>
      <c r="Q20" s="30">
        <f t="shared" si="0"/>
        <v>138.0952380952381</v>
      </c>
    </row>
    <row r="21" spans="2:17" ht="15.95" customHeight="1" x14ac:dyDescent="0.2">
      <c r="B21" s="153" t="s">
        <v>118</v>
      </c>
      <c r="C21" s="118" t="s">
        <v>141</v>
      </c>
      <c r="D21" s="119" t="s">
        <v>142</v>
      </c>
      <c r="E21" s="65">
        <v>18</v>
      </c>
      <c r="F21" s="65">
        <v>18</v>
      </c>
      <c r="G21" s="65">
        <v>18</v>
      </c>
      <c r="H21" s="65">
        <v>19</v>
      </c>
      <c r="I21" s="65">
        <v>20</v>
      </c>
      <c r="J21" s="65">
        <v>20</v>
      </c>
      <c r="K21" s="65">
        <v>20</v>
      </c>
      <c r="L21" s="65">
        <v>21</v>
      </c>
      <c r="M21" s="65">
        <v>23</v>
      </c>
      <c r="N21" s="65">
        <v>22</v>
      </c>
      <c r="O21" s="65">
        <v>26</v>
      </c>
      <c r="P21" s="65">
        <v>25</v>
      </c>
      <c r="Q21" s="65">
        <v>25</v>
      </c>
    </row>
    <row r="22" spans="2:17" ht="15.95" customHeight="1" x14ac:dyDescent="0.2">
      <c r="B22" s="141"/>
      <c r="C22" s="113" t="s">
        <v>108</v>
      </c>
      <c r="D22" s="114" t="s">
        <v>139</v>
      </c>
      <c r="E22" s="68">
        <v>4</v>
      </c>
      <c r="F22" s="68">
        <v>4</v>
      </c>
      <c r="G22" s="69">
        <v>4</v>
      </c>
      <c r="H22" s="69">
        <v>4</v>
      </c>
      <c r="I22" s="69">
        <v>3</v>
      </c>
      <c r="J22" s="69">
        <v>3</v>
      </c>
      <c r="K22" s="69">
        <v>3</v>
      </c>
      <c r="L22" s="69">
        <v>3</v>
      </c>
      <c r="M22" s="69">
        <v>4</v>
      </c>
      <c r="N22" s="69">
        <v>4</v>
      </c>
      <c r="O22" s="69">
        <v>3</v>
      </c>
      <c r="P22" s="69">
        <v>2</v>
      </c>
      <c r="Q22" s="69">
        <v>4</v>
      </c>
    </row>
    <row r="23" spans="2:17" ht="15.95" customHeight="1" x14ac:dyDescent="0.2">
      <c r="B23" s="141"/>
      <c r="C23" s="93" t="s">
        <v>109</v>
      </c>
      <c r="D23" s="115" t="s">
        <v>139</v>
      </c>
      <c r="E23" s="67">
        <v>1</v>
      </c>
      <c r="F23" s="34">
        <v>7</v>
      </c>
      <c r="G23" s="34">
        <v>7</v>
      </c>
      <c r="H23" s="34">
        <v>7</v>
      </c>
      <c r="I23" s="34">
        <v>12</v>
      </c>
      <c r="J23" s="34">
        <v>11</v>
      </c>
      <c r="K23" s="34">
        <v>13</v>
      </c>
      <c r="L23" s="34">
        <v>13</v>
      </c>
      <c r="M23" s="34">
        <v>13</v>
      </c>
      <c r="N23" s="34">
        <v>8</v>
      </c>
      <c r="O23" s="34">
        <v>3</v>
      </c>
      <c r="P23" s="34">
        <v>2</v>
      </c>
      <c r="Q23" s="34">
        <v>3</v>
      </c>
    </row>
    <row r="24" spans="2:17" ht="15.95" customHeight="1" x14ac:dyDescent="0.2">
      <c r="B24" s="141"/>
      <c r="C24" s="113" t="s">
        <v>57</v>
      </c>
      <c r="D24" s="114" t="s">
        <v>142</v>
      </c>
      <c r="E24" s="35">
        <v>21</v>
      </c>
      <c r="F24" s="35">
        <v>15</v>
      </c>
      <c r="G24" s="35">
        <v>13</v>
      </c>
      <c r="H24" s="35">
        <v>16</v>
      </c>
      <c r="I24" s="35">
        <v>11</v>
      </c>
      <c r="J24" s="35">
        <v>12</v>
      </c>
      <c r="K24" s="35">
        <v>10</v>
      </c>
      <c r="L24" s="35">
        <v>11</v>
      </c>
      <c r="M24" s="35">
        <v>13</v>
      </c>
      <c r="N24" s="35">
        <v>19</v>
      </c>
      <c r="O24" s="35">
        <v>18</v>
      </c>
      <c r="P24" s="35">
        <v>25</v>
      </c>
      <c r="Q24" s="35">
        <v>26</v>
      </c>
    </row>
    <row r="25" spans="2:17" ht="15.95" customHeight="1" x14ac:dyDescent="0.2">
      <c r="B25" s="141"/>
      <c r="C25" s="93" t="s">
        <v>58</v>
      </c>
      <c r="D25" s="112" t="s">
        <v>59</v>
      </c>
      <c r="E25" s="36">
        <v>2</v>
      </c>
      <c r="F25" s="36">
        <v>1.4</v>
      </c>
      <c r="G25" s="36">
        <v>1.2</v>
      </c>
      <c r="H25" s="36">
        <v>1.5</v>
      </c>
      <c r="I25" s="36">
        <v>1.1000000000000001</v>
      </c>
      <c r="J25" s="36">
        <v>1.2</v>
      </c>
      <c r="K25" s="36">
        <v>1</v>
      </c>
      <c r="L25" s="36">
        <v>1.1000000000000001</v>
      </c>
      <c r="M25" s="36">
        <v>1.3</v>
      </c>
      <c r="N25" s="36">
        <v>1.8</v>
      </c>
      <c r="O25" s="36">
        <v>1.7</v>
      </c>
      <c r="P25" s="36">
        <v>2.4</v>
      </c>
      <c r="Q25" s="36">
        <v>2.5</v>
      </c>
    </row>
    <row r="26" spans="2:17" ht="15.95" customHeight="1" x14ac:dyDescent="0.2">
      <c r="B26" s="149"/>
      <c r="C26" s="113" t="s">
        <v>60</v>
      </c>
      <c r="D26" s="114" t="s">
        <v>61</v>
      </c>
      <c r="E26" s="30">
        <v>85.7</v>
      </c>
      <c r="F26" s="30">
        <v>120</v>
      </c>
      <c r="G26" s="30">
        <v>138.5</v>
      </c>
      <c r="H26" s="30">
        <v>118.8</v>
      </c>
      <c r="I26" s="30">
        <v>181.8</v>
      </c>
      <c r="J26" s="30">
        <v>166.7</v>
      </c>
      <c r="K26" s="30">
        <v>200</v>
      </c>
      <c r="L26" s="30">
        <v>190.9</v>
      </c>
      <c r="M26" s="30">
        <v>176.9</v>
      </c>
      <c r="N26" s="30">
        <v>115.8</v>
      </c>
      <c r="O26" s="30">
        <v>144.4</v>
      </c>
      <c r="P26" s="30">
        <v>100</v>
      </c>
      <c r="Q26" s="30">
        <v>96.2</v>
      </c>
    </row>
    <row r="27" spans="2:17" ht="15.95" customHeight="1" x14ac:dyDescent="0.2">
      <c r="B27" s="157" t="s">
        <v>12</v>
      </c>
      <c r="C27" s="118" t="s">
        <v>141</v>
      </c>
      <c r="D27" s="119" t="s">
        <v>142</v>
      </c>
      <c r="E27" s="65">
        <v>27</v>
      </c>
      <c r="F27" s="65">
        <v>28</v>
      </c>
      <c r="G27" s="65">
        <v>28</v>
      </c>
      <c r="H27" s="65">
        <v>26</v>
      </c>
      <c r="I27" s="65">
        <v>28</v>
      </c>
      <c r="J27" s="65">
        <v>32</v>
      </c>
      <c r="K27" s="65">
        <v>31</v>
      </c>
      <c r="L27" s="65">
        <v>32</v>
      </c>
      <c r="M27" s="65">
        <v>31</v>
      </c>
      <c r="N27" s="65">
        <v>30</v>
      </c>
      <c r="O27" s="65">
        <v>32</v>
      </c>
      <c r="P27" s="65">
        <v>32</v>
      </c>
      <c r="Q27" s="65">
        <v>27</v>
      </c>
    </row>
    <row r="28" spans="2:17" ht="15.95" customHeight="1" x14ac:dyDescent="0.2">
      <c r="B28" s="151"/>
      <c r="C28" s="113" t="s">
        <v>108</v>
      </c>
      <c r="D28" s="114" t="s">
        <v>139</v>
      </c>
      <c r="E28" s="68">
        <v>8</v>
      </c>
      <c r="F28" s="68">
        <v>7</v>
      </c>
      <c r="G28" s="69">
        <v>6</v>
      </c>
      <c r="H28" s="69">
        <v>6</v>
      </c>
      <c r="I28" s="69">
        <v>5</v>
      </c>
      <c r="J28" s="69">
        <v>5</v>
      </c>
      <c r="K28" s="69">
        <v>5</v>
      </c>
      <c r="L28" s="69">
        <v>5</v>
      </c>
      <c r="M28" s="69">
        <v>5</v>
      </c>
      <c r="N28" s="69">
        <v>5</v>
      </c>
      <c r="O28" s="69">
        <v>4</v>
      </c>
      <c r="P28" s="69">
        <v>5</v>
      </c>
      <c r="Q28" s="69">
        <v>6</v>
      </c>
    </row>
    <row r="29" spans="2:17" ht="15.95" customHeight="1" x14ac:dyDescent="0.2">
      <c r="B29" s="151"/>
      <c r="C29" s="93" t="s">
        <v>109</v>
      </c>
      <c r="D29" s="115" t="s">
        <v>139</v>
      </c>
      <c r="E29" s="67">
        <v>22</v>
      </c>
      <c r="F29" s="34">
        <v>13</v>
      </c>
      <c r="G29" s="34">
        <v>18</v>
      </c>
      <c r="H29" s="34">
        <v>14</v>
      </c>
      <c r="I29" s="34">
        <v>13</v>
      </c>
      <c r="J29" s="34">
        <v>19</v>
      </c>
      <c r="K29" s="34">
        <v>18</v>
      </c>
      <c r="L29" s="34">
        <v>15</v>
      </c>
      <c r="M29" s="34">
        <v>14</v>
      </c>
      <c r="N29" s="34">
        <v>13</v>
      </c>
      <c r="O29" s="34">
        <v>13</v>
      </c>
      <c r="P29" s="34">
        <v>15</v>
      </c>
      <c r="Q29" s="34">
        <v>8</v>
      </c>
    </row>
    <row r="30" spans="2:17" ht="15.95" customHeight="1" x14ac:dyDescent="0.2">
      <c r="B30" s="151"/>
      <c r="C30" s="113" t="s">
        <v>57</v>
      </c>
      <c r="D30" s="114" t="s">
        <v>142</v>
      </c>
      <c r="E30" s="35">
        <v>18</v>
      </c>
      <c r="F30" s="35">
        <v>20</v>
      </c>
      <c r="G30" s="35">
        <v>17</v>
      </c>
      <c r="H30" s="35">
        <v>18</v>
      </c>
      <c r="I30" s="35">
        <v>19</v>
      </c>
      <c r="J30" s="35">
        <v>21</v>
      </c>
      <c r="K30" s="35">
        <v>18</v>
      </c>
      <c r="L30" s="35">
        <v>22</v>
      </c>
      <c r="M30" s="35">
        <v>22</v>
      </c>
      <c r="N30" s="35">
        <v>22</v>
      </c>
      <c r="O30" s="35">
        <v>23</v>
      </c>
      <c r="P30" s="35">
        <v>22</v>
      </c>
      <c r="Q30" s="35">
        <v>23</v>
      </c>
    </row>
    <row r="31" spans="2:17" ht="15.95" customHeight="1" x14ac:dyDescent="0.2">
      <c r="B31" s="151"/>
      <c r="C31" s="93" t="s">
        <v>58</v>
      </c>
      <c r="D31" s="112" t="s">
        <v>59</v>
      </c>
      <c r="E31" s="36">
        <v>1.7</v>
      </c>
      <c r="F31" s="36">
        <v>1.9</v>
      </c>
      <c r="G31" s="36">
        <v>1.6</v>
      </c>
      <c r="H31" s="36">
        <v>1.7</v>
      </c>
      <c r="I31" s="36">
        <v>1.8</v>
      </c>
      <c r="J31" s="36">
        <v>2</v>
      </c>
      <c r="K31" s="36">
        <v>1.7</v>
      </c>
      <c r="L31" s="36">
        <v>2.1</v>
      </c>
      <c r="M31" s="36">
        <v>2.1</v>
      </c>
      <c r="N31" s="36">
        <v>2.1</v>
      </c>
      <c r="O31" s="36">
        <v>2.2000000000000002</v>
      </c>
      <c r="P31" s="36">
        <v>2.1</v>
      </c>
      <c r="Q31" s="36">
        <v>2.2000000000000002</v>
      </c>
    </row>
    <row r="32" spans="2:17" ht="15.95" customHeight="1" x14ac:dyDescent="0.2">
      <c r="B32" s="158"/>
      <c r="C32" s="113" t="s">
        <v>60</v>
      </c>
      <c r="D32" s="114" t="s">
        <v>61</v>
      </c>
      <c r="E32" s="29">
        <v>150</v>
      </c>
      <c r="F32" s="29">
        <v>140</v>
      </c>
      <c r="G32" s="51">
        <v>164.7</v>
      </c>
      <c r="H32" s="51">
        <v>144.4</v>
      </c>
      <c r="I32" s="51">
        <v>147.4</v>
      </c>
      <c r="J32" s="51">
        <v>152.4</v>
      </c>
      <c r="K32" s="51">
        <v>172.2</v>
      </c>
      <c r="L32" s="51">
        <v>145.5</v>
      </c>
      <c r="M32" s="51">
        <v>140.9</v>
      </c>
      <c r="N32" s="51">
        <v>136.4</v>
      </c>
      <c r="O32" s="51">
        <v>139.1</v>
      </c>
      <c r="P32" s="51">
        <v>145.5</v>
      </c>
      <c r="Q32" s="51">
        <v>117.4</v>
      </c>
    </row>
    <row r="33" spans="2:17" ht="15.95" customHeight="1" x14ac:dyDescent="0.2">
      <c r="B33" s="148" t="s">
        <v>115</v>
      </c>
      <c r="C33" s="118" t="s">
        <v>141</v>
      </c>
      <c r="D33" s="119" t="s">
        <v>142</v>
      </c>
      <c r="E33" s="65">
        <v>78</v>
      </c>
      <c r="F33" s="65">
        <v>80</v>
      </c>
      <c r="G33" s="65">
        <v>80</v>
      </c>
      <c r="H33" s="65">
        <v>77</v>
      </c>
      <c r="I33" s="65">
        <v>80</v>
      </c>
      <c r="J33" s="65">
        <v>80</v>
      </c>
      <c r="K33" s="65">
        <v>83</v>
      </c>
      <c r="L33" s="65">
        <v>85</v>
      </c>
      <c r="M33" s="65">
        <v>86</v>
      </c>
      <c r="N33" s="65">
        <v>90</v>
      </c>
      <c r="O33" s="65">
        <v>87</v>
      </c>
      <c r="P33" s="65">
        <v>90</v>
      </c>
      <c r="Q33" s="65">
        <v>92</v>
      </c>
    </row>
    <row r="34" spans="2:17" ht="15.95" customHeight="1" x14ac:dyDescent="0.2">
      <c r="B34" s="149"/>
      <c r="C34" s="113" t="s">
        <v>108</v>
      </c>
      <c r="D34" s="114" t="s">
        <v>139</v>
      </c>
      <c r="E34" s="68">
        <v>35</v>
      </c>
      <c r="F34" s="68">
        <v>32</v>
      </c>
      <c r="G34" s="69">
        <v>31</v>
      </c>
      <c r="H34" s="69">
        <v>34</v>
      </c>
      <c r="I34" s="69">
        <v>38</v>
      </c>
      <c r="J34" s="69">
        <v>41</v>
      </c>
      <c r="K34" s="69">
        <v>45</v>
      </c>
      <c r="L34" s="69">
        <v>47</v>
      </c>
      <c r="M34" s="69">
        <v>53</v>
      </c>
      <c r="N34" s="69">
        <v>58</v>
      </c>
      <c r="O34" s="69">
        <v>54</v>
      </c>
      <c r="P34" s="69">
        <v>60</v>
      </c>
      <c r="Q34" s="69">
        <v>67</v>
      </c>
    </row>
    <row r="35" spans="2:17" ht="15.95" customHeight="1" x14ac:dyDescent="0.2">
      <c r="B35" s="149"/>
      <c r="C35" s="93" t="s">
        <v>109</v>
      </c>
      <c r="D35" s="115" t="s">
        <v>139</v>
      </c>
      <c r="E35" s="67">
        <v>7</v>
      </c>
      <c r="F35" s="34">
        <v>9</v>
      </c>
      <c r="G35" s="34">
        <v>10</v>
      </c>
      <c r="H35" s="34">
        <v>8</v>
      </c>
      <c r="I35" s="34">
        <v>9</v>
      </c>
      <c r="J35" s="34">
        <v>8</v>
      </c>
      <c r="K35" s="34">
        <v>9</v>
      </c>
      <c r="L35" s="34">
        <v>9</v>
      </c>
      <c r="M35" s="34">
        <v>8</v>
      </c>
      <c r="N35" s="34">
        <v>9</v>
      </c>
      <c r="O35" s="34">
        <v>8</v>
      </c>
      <c r="P35" s="34">
        <v>9</v>
      </c>
      <c r="Q35" s="34">
        <v>12</v>
      </c>
    </row>
    <row r="36" spans="2:17" ht="15.95" customHeight="1" x14ac:dyDescent="0.2">
      <c r="B36" s="149"/>
      <c r="C36" s="113" t="s">
        <v>57</v>
      </c>
      <c r="D36" s="114" t="s">
        <v>142</v>
      </c>
      <c r="E36" s="35">
        <v>137</v>
      </c>
      <c r="F36" s="35">
        <v>110</v>
      </c>
      <c r="G36" s="35">
        <v>108</v>
      </c>
      <c r="H36" s="35">
        <v>108</v>
      </c>
      <c r="I36" s="35">
        <v>107</v>
      </c>
      <c r="J36" s="35">
        <v>115</v>
      </c>
      <c r="K36" s="35">
        <v>117</v>
      </c>
      <c r="L36" s="35">
        <v>124</v>
      </c>
      <c r="M36" s="35">
        <v>132</v>
      </c>
      <c r="N36" s="35">
        <v>139</v>
      </c>
      <c r="O36" s="35">
        <v>134</v>
      </c>
      <c r="P36" s="35">
        <v>138</v>
      </c>
      <c r="Q36" s="35">
        <v>147</v>
      </c>
    </row>
    <row r="37" spans="2:17" ht="15.95" customHeight="1" x14ac:dyDescent="0.2">
      <c r="B37" s="149"/>
      <c r="C37" s="93" t="s">
        <v>58</v>
      </c>
      <c r="D37" s="112" t="s">
        <v>59</v>
      </c>
      <c r="E37" s="36">
        <v>12.9</v>
      </c>
      <c r="F37" s="36">
        <v>10.5</v>
      </c>
      <c r="G37" s="36">
        <v>10.3</v>
      </c>
      <c r="H37" s="36">
        <v>10.4</v>
      </c>
      <c r="I37" s="36">
        <v>10.3</v>
      </c>
      <c r="J37" s="36">
        <v>11.1</v>
      </c>
      <c r="K37" s="36">
        <v>11.3</v>
      </c>
      <c r="L37" s="36">
        <v>12</v>
      </c>
      <c r="M37" s="36">
        <v>12.8</v>
      </c>
      <c r="N37" s="36">
        <v>13.5</v>
      </c>
      <c r="O37" s="36">
        <v>12.9</v>
      </c>
      <c r="P37" s="36">
        <v>13.3</v>
      </c>
      <c r="Q37" s="36">
        <v>14.1</v>
      </c>
    </row>
    <row r="38" spans="2:17" ht="15.95" customHeight="1" x14ac:dyDescent="0.2">
      <c r="B38" s="150"/>
      <c r="C38" s="120" t="s">
        <v>60</v>
      </c>
      <c r="D38" s="121" t="s">
        <v>61</v>
      </c>
      <c r="E38" s="66">
        <v>56.9</v>
      </c>
      <c r="F38" s="66">
        <v>72.7</v>
      </c>
      <c r="G38" s="66">
        <v>74.099999999999994</v>
      </c>
      <c r="H38" s="66">
        <v>71.3</v>
      </c>
      <c r="I38" s="66">
        <v>74.8</v>
      </c>
      <c r="J38" s="66">
        <v>69.599999999999994</v>
      </c>
      <c r="K38" s="66">
        <v>70.900000000000006</v>
      </c>
      <c r="L38" s="66">
        <v>68.5</v>
      </c>
      <c r="M38" s="66">
        <v>65.2</v>
      </c>
      <c r="N38" s="66">
        <v>64.7</v>
      </c>
      <c r="O38" s="66">
        <v>64.900000000000006</v>
      </c>
      <c r="P38" s="66">
        <v>65.2</v>
      </c>
      <c r="Q38" s="66">
        <v>62.6</v>
      </c>
    </row>
    <row r="39" spans="2:17" ht="14.25" x14ac:dyDescent="0.2">
      <c r="B39" s="50" t="s">
        <v>99</v>
      </c>
    </row>
    <row r="40" spans="2:17" x14ac:dyDescent="0.2">
      <c r="B40" s="50" t="s">
        <v>81</v>
      </c>
    </row>
    <row r="41" spans="2:17" x14ac:dyDescent="0.2">
      <c r="P41" s="37" t="s">
        <v>14</v>
      </c>
    </row>
    <row r="46" spans="2:17" x14ac:dyDescent="0.2">
      <c r="E46" s="88"/>
      <c r="F46" s="88"/>
      <c r="G46" s="88"/>
      <c r="H46" s="88"/>
      <c r="I46" s="88"/>
      <c r="J46" s="88"/>
      <c r="K46" s="88"/>
      <c r="L46" s="88"/>
      <c r="M46" s="88"/>
      <c r="N46" s="88"/>
      <c r="O46" s="88"/>
      <c r="P46" s="88"/>
    </row>
    <row r="51" spans="5:16" x14ac:dyDescent="0.2">
      <c r="E51" s="88"/>
      <c r="F51" s="88"/>
      <c r="G51" s="88"/>
      <c r="H51" s="88"/>
      <c r="I51" s="88"/>
      <c r="J51" s="88"/>
      <c r="K51" s="88"/>
      <c r="L51" s="88"/>
      <c r="M51" s="88"/>
      <c r="N51" s="88"/>
      <c r="O51" s="88"/>
      <c r="P51" s="88"/>
    </row>
  </sheetData>
  <sheetProtection selectLockedCells="1" selectUnlockedCells="1"/>
  <mergeCells count="6">
    <mergeCell ref="B33:B38"/>
    <mergeCell ref="B3:B8"/>
    <mergeCell ref="B9:B14"/>
    <mergeCell ref="B15:B20"/>
    <mergeCell ref="B21:B26"/>
    <mergeCell ref="B27:B32"/>
  </mergeCells>
  <hyperlinks>
    <hyperlink ref="P41" location="ÍNDICE!A1" display="Voltar ao índice"/>
  </hyperlinks>
  <pageMargins left="0.57013888888888886" right="0.3" top="1" bottom="1" header="0.51180555555555551" footer="0.51180555555555551"/>
  <pageSetup paperSize="9" scale="82"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1"/>
  <sheetViews>
    <sheetView showGridLines="0" zoomScale="93" zoomScaleNormal="93" zoomScaleSheetLayoutView="110" workbookViewId="0"/>
  </sheetViews>
  <sheetFormatPr defaultRowHeight="12.75" x14ac:dyDescent="0.2"/>
  <cols>
    <col min="1" max="1" width="2.42578125" customWidth="1"/>
    <col min="2" max="2" width="37.85546875" customWidth="1"/>
    <col min="3" max="3" width="16.140625" customWidth="1"/>
    <col min="4" max="16" width="12.7109375" customWidth="1"/>
  </cols>
  <sheetData>
    <row r="1" spans="2:16" ht="30" customHeight="1" x14ac:dyDescent="0.2">
      <c r="B1" s="3" t="s">
        <v>62</v>
      </c>
      <c r="C1" s="2"/>
    </row>
    <row r="2" spans="2:16" ht="21.75" customHeight="1" x14ac:dyDescent="0.2">
      <c r="B2" s="4" t="s">
        <v>48</v>
      </c>
      <c r="C2" s="18" t="s">
        <v>5</v>
      </c>
      <c r="D2" s="5">
        <v>2010</v>
      </c>
      <c r="E2" s="5">
        <v>2011</v>
      </c>
      <c r="F2" s="5">
        <v>2012</v>
      </c>
      <c r="G2" s="5">
        <v>2013</v>
      </c>
      <c r="H2" s="5">
        <v>2014</v>
      </c>
      <c r="I2" s="5">
        <v>2015</v>
      </c>
      <c r="J2" s="5">
        <v>2016</v>
      </c>
      <c r="K2" s="5">
        <v>2017</v>
      </c>
      <c r="L2" s="5">
        <v>2018</v>
      </c>
      <c r="M2" s="5">
        <v>2019</v>
      </c>
      <c r="N2" s="5">
        <v>2020</v>
      </c>
      <c r="O2" s="5">
        <v>2021</v>
      </c>
      <c r="P2" s="5">
        <v>2022</v>
      </c>
    </row>
    <row r="3" spans="2:16" ht="21.95" customHeight="1" x14ac:dyDescent="0.2">
      <c r="B3" s="108" t="s">
        <v>143</v>
      </c>
      <c r="C3" s="100" t="s">
        <v>90</v>
      </c>
      <c r="D3" s="56">
        <v>76458</v>
      </c>
      <c r="E3" s="56">
        <v>78951</v>
      </c>
      <c r="F3" s="56">
        <v>78467</v>
      </c>
      <c r="G3" s="56">
        <v>75734</v>
      </c>
      <c r="H3" s="56">
        <v>78536</v>
      </c>
      <c r="I3" s="56">
        <v>77167</v>
      </c>
      <c r="J3" s="56">
        <v>80535</v>
      </c>
      <c r="K3" s="56">
        <v>83838</v>
      </c>
      <c r="L3" s="56">
        <v>84764</v>
      </c>
      <c r="M3" s="56">
        <v>88400</v>
      </c>
      <c r="N3" s="56">
        <v>85855</v>
      </c>
      <c r="O3" s="56">
        <v>89000.232677619031</v>
      </c>
      <c r="P3" s="56">
        <v>89819.223237142854</v>
      </c>
    </row>
    <row r="4" spans="2:16" ht="21.95" customHeight="1" x14ac:dyDescent="0.2">
      <c r="B4" s="107" t="s">
        <v>63</v>
      </c>
      <c r="C4" s="105" t="s">
        <v>90</v>
      </c>
      <c r="D4" s="35">
        <v>1314.9010000000001</v>
      </c>
      <c r="E4" s="35">
        <v>1353.5409999999999</v>
      </c>
      <c r="F4" s="35">
        <v>1323.6859999999999</v>
      </c>
      <c r="G4" s="35">
        <v>1485.9309499999999</v>
      </c>
      <c r="H4" s="35">
        <v>1370.17677</v>
      </c>
      <c r="I4" s="35">
        <v>1422.90569</v>
      </c>
      <c r="J4" s="35">
        <v>1429.7443000000001</v>
      </c>
      <c r="K4" s="35">
        <v>1838.9708000000001</v>
      </c>
      <c r="L4" s="35">
        <v>1557.929695</v>
      </c>
      <c r="M4" s="35">
        <v>1952.31843</v>
      </c>
      <c r="N4" s="35">
        <v>1571.24675</v>
      </c>
      <c r="O4" s="35"/>
      <c r="P4" s="35"/>
    </row>
    <row r="5" spans="2:16" ht="21.95" customHeight="1" x14ac:dyDescent="0.2">
      <c r="B5" s="122" t="s">
        <v>64</v>
      </c>
      <c r="C5" s="123" t="s">
        <v>61</v>
      </c>
      <c r="D5" s="57">
        <f t="shared" ref="D5:N5" si="0">D4/D3*100</f>
        <v>1.7197690235161787</v>
      </c>
      <c r="E5" s="57">
        <f t="shared" si="0"/>
        <v>1.7144064039720839</v>
      </c>
      <c r="F5" s="57">
        <f t="shared" si="0"/>
        <v>1.6869333605209833</v>
      </c>
      <c r="G5" s="57">
        <f t="shared" si="0"/>
        <v>1.9620394406739377</v>
      </c>
      <c r="H5" s="57">
        <f t="shared" si="0"/>
        <v>1.7446480212895996</v>
      </c>
      <c r="I5" s="57">
        <f t="shared" si="0"/>
        <v>1.843930294037607</v>
      </c>
      <c r="J5" s="57">
        <f t="shared" si="0"/>
        <v>1.7753080027317316</v>
      </c>
      <c r="K5" s="57">
        <f t="shared" si="0"/>
        <v>2.1934812376249431</v>
      </c>
      <c r="L5" s="57">
        <f t="shared" si="0"/>
        <v>1.8379615107828797</v>
      </c>
      <c r="M5" s="57">
        <f t="shared" si="0"/>
        <v>2.2085050113122175</v>
      </c>
      <c r="N5" s="57">
        <f t="shared" si="0"/>
        <v>1.8301167666414302</v>
      </c>
      <c r="O5" s="57"/>
      <c r="P5" s="57"/>
    </row>
    <row r="6" spans="2:16" x14ac:dyDescent="0.2">
      <c r="B6" s="38"/>
    </row>
    <row r="7" spans="2:16" x14ac:dyDescent="0.2">
      <c r="B7" s="38"/>
    </row>
    <row r="10" spans="2:16" ht="13.5" x14ac:dyDescent="0.2">
      <c r="B10" s="10" t="s">
        <v>89</v>
      </c>
    </row>
    <row r="11" spans="2:16" x14ac:dyDescent="0.2">
      <c r="O11" s="37" t="s">
        <v>14</v>
      </c>
    </row>
  </sheetData>
  <sheetProtection selectLockedCells="1" selectUnlockedCells="1"/>
  <hyperlinks>
    <hyperlink ref="O11" location="ÍNDICE!A1" display="Voltar ao índice"/>
  </hyperlinks>
  <printOptions horizontalCentered="1"/>
  <pageMargins left="0.35433070866141736" right="0.35433070866141736" top="0.39370078740157483" bottom="0.39370078740157483" header="0.51181102362204722" footer="0.51181102362204722"/>
  <pageSetup paperSize="9" scale="81"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10</vt:i4>
      </vt:variant>
      <vt:variant>
        <vt:lpstr>Intervalos com nome</vt:lpstr>
      </vt:variant>
      <vt:variant>
        <vt:i4>8</vt:i4>
      </vt:variant>
    </vt:vector>
  </HeadingPairs>
  <TitlesOfParts>
    <vt:vector size="18" baseType="lpstr">
      <vt:lpstr>ÍNDICE</vt:lpstr>
      <vt:lpstr>1</vt:lpstr>
      <vt:lpstr>2</vt:lpstr>
      <vt:lpstr>3</vt:lpstr>
      <vt:lpstr>4</vt:lpstr>
      <vt:lpstr>5</vt:lpstr>
      <vt:lpstr>6</vt:lpstr>
      <vt:lpstr>7</vt:lpstr>
      <vt:lpstr>8</vt:lpstr>
      <vt:lpstr>9</vt:lpstr>
      <vt:lpstr>'1'!Área_de_Impressão</vt:lpstr>
      <vt:lpstr>'2'!Área_de_Impressão</vt:lpstr>
      <vt:lpstr>'3'!Área_de_Impressão</vt:lpstr>
      <vt:lpstr>'4'!Área_de_Impressão</vt:lpstr>
      <vt:lpstr>'6'!Área_de_Impressão</vt:lpstr>
      <vt:lpstr>'7'!Área_de_Impressão</vt:lpstr>
      <vt:lpstr>'8'!Área_de_Impressão</vt:lpstr>
      <vt:lpstr>'9'!Área_de_Impressão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Dias</dc:creator>
  <cp:lastModifiedBy>Ana Dias</cp:lastModifiedBy>
  <cp:lastPrinted>2019-05-28T16:22:19Z</cp:lastPrinted>
  <dcterms:created xsi:type="dcterms:W3CDTF">2011-10-28T09:28:17Z</dcterms:created>
  <dcterms:modified xsi:type="dcterms:W3CDTF">2023-08-24T15:56:27Z</dcterms:modified>
</cp:coreProperties>
</file>