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Leguminosas_secas\"/>
    </mc:Choice>
  </mc:AlternateContent>
  <bookViews>
    <workbookView xWindow="-105" yWindow="225" windowWidth="11280" windowHeight="7215" tabRatio="730"/>
  </bookViews>
  <sheets>
    <sheet name="ÍNDICE" sheetId="15" r:id="rId1"/>
    <sheet name="1" sheetId="14" r:id="rId2"/>
    <sheet name="2" sheetId="16" r:id="rId3"/>
    <sheet name="3" sheetId="10" r:id="rId4"/>
    <sheet name="4" sheetId="17" r:id="rId5"/>
    <sheet name="5" sheetId="11" r:id="rId6"/>
    <sheet name="6" sheetId="18" r:id="rId7"/>
  </sheets>
  <definedNames>
    <definedName name="_xlnm.Print_Area" localSheetId="1">'1'!$B$1:$M$42</definedName>
    <definedName name="_xlnm.Print_Area" localSheetId="0">ÍNDICE!$A$1:$B$9</definedName>
  </definedNames>
  <calcPr calcId="152511"/>
</workbook>
</file>

<file path=xl/calcChain.xml><?xml version="1.0" encoding="utf-8"?>
<calcChain xmlns="http://schemas.openxmlformats.org/spreadsheetml/2006/main">
  <c r="P16" i="10" l="1"/>
  <c r="O16" i="10"/>
  <c r="L28" i="10"/>
  <c r="K28" i="10"/>
  <c r="L16" i="10"/>
  <c r="K16" i="10"/>
  <c r="D28" i="10"/>
  <c r="C28" i="10"/>
  <c r="D16" i="10"/>
  <c r="C16" i="10"/>
  <c r="P19" i="18" l="1"/>
  <c r="P21" i="18" s="1"/>
  <c r="P18" i="18"/>
  <c r="P8" i="18"/>
  <c r="P9" i="18" s="1"/>
  <c r="P7" i="18"/>
  <c r="Q15" i="16"/>
  <c r="Q12" i="16"/>
  <c r="Q8" i="16"/>
  <c r="Q5" i="16"/>
  <c r="Q38" i="14"/>
  <c r="Q37" i="14"/>
  <c r="Q35" i="14"/>
  <c r="Q34" i="14"/>
  <c r="Q32" i="14"/>
  <c r="Q31" i="14"/>
  <c r="Q29" i="14"/>
  <c r="Q26" i="14"/>
  <c r="Q22" i="14"/>
  <c r="Q21" i="14"/>
  <c r="Q19" i="14"/>
  <c r="Q16" i="14"/>
  <c r="Q11" i="14"/>
  <c r="Q10" i="14"/>
  <c r="Q8" i="14"/>
  <c r="Q5" i="14"/>
  <c r="P10" i="18" l="1"/>
  <c r="P20" i="18"/>
  <c r="Q36" i="14"/>
  <c r="Q42" i="14"/>
  <c r="Q41" i="14"/>
  <c r="Q39" i="14"/>
  <c r="O19" i="18"/>
  <c r="O21" i="18" s="1"/>
  <c r="O18" i="18"/>
  <c r="O8" i="18"/>
  <c r="O10" i="18" s="1"/>
  <c r="O7" i="18"/>
  <c r="O9" i="18" l="1"/>
  <c r="O20" i="18"/>
  <c r="E12" i="16"/>
  <c r="E34" i="14"/>
  <c r="N19" i="18" l="1"/>
  <c r="N21" i="18" s="1"/>
  <c r="M19" i="18"/>
  <c r="M21" i="18" s="1"/>
  <c r="N18" i="18"/>
  <c r="M18" i="18"/>
  <c r="N8" i="18"/>
  <c r="N10" i="18" s="1"/>
  <c r="M8" i="18"/>
  <c r="M9" i="18" s="1"/>
  <c r="N7" i="18"/>
  <c r="M7" i="18"/>
  <c r="P15" i="16"/>
  <c r="O15" i="16"/>
  <c r="P12" i="16"/>
  <c r="O12" i="16"/>
  <c r="P8" i="16"/>
  <c r="O8" i="16"/>
  <c r="P5" i="16"/>
  <c r="O5" i="16"/>
  <c r="P38" i="14"/>
  <c r="O38" i="14"/>
  <c r="P37" i="14"/>
  <c r="O37" i="14"/>
  <c r="P35" i="14"/>
  <c r="O35" i="14"/>
  <c r="P34" i="14"/>
  <c r="O34" i="14"/>
  <c r="P32" i="14"/>
  <c r="O32" i="14"/>
  <c r="P31" i="14"/>
  <c r="O31" i="14"/>
  <c r="P29" i="14"/>
  <c r="O29" i="14"/>
  <c r="P26" i="14"/>
  <c r="O26" i="14"/>
  <c r="P22" i="14"/>
  <c r="O22" i="14"/>
  <c r="P21" i="14"/>
  <c r="O21" i="14"/>
  <c r="P19" i="14"/>
  <c r="O19" i="14"/>
  <c r="P16" i="14"/>
  <c r="O16" i="14"/>
  <c r="P11" i="14"/>
  <c r="O11" i="14"/>
  <c r="P10" i="14"/>
  <c r="O10" i="14"/>
  <c r="P8" i="14"/>
  <c r="O8" i="14"/>
  <c r="P5" i="14"/>
  <c r="O5" i="14"/>
  <c r="N20" i="18" l="1"/>
  <c r="O36" i="14"/>
  <c r="P36" i="14"/>
  <c r="M20" i="18"/>
  <c r="M10" i="18"/>
  <c r="N9" i="18"/>
  <c r="O41" i="14"/>
  <c r="P41" i="14"/>
  <c r="O42" i="14"/>
  <c r="P42" i="14"/>
  <c r="O39" i="14"/>
  <c r="P39" i="14"/>
  <c r="N15" i="16" l="1"/>
  <c r="N12" i="16"/>
  <c r="N8" i="16"/>
  <c r="N5" i="16"/>
  <c r="N38" i="14"/>
  <c r="N37" i="14"/>
  <c r="N35" i="14"/>
  <c r="N34" i="14"/>
  <c r="N32" i="14"/>
  <c r="N31" i="14"/>
  <c r="N29" i="14"/>
  <c r="N26" i="14"/>
  <c r="N22" i="14"/>
  <c r="N21" i="14"/>
  <c r="N19" i="14"/>
  <c r="N16" i="14"/>
  <c r="N11" i="14"/>
  <c r="N10" i="14"/>
  <c r="N8" i="14"/>
  <c r="N5" i="14"/>
  <c r="N42" i="14" l="1"/>
  <c r="N41" i="14"/>
  <c r="N39" i="14"/>
  <c r="N36" i="14"/>
  <c r="G16" i="10"/>
  <c r="H16" i="10"/>
  <c r="L19" i="18" l="1"/>
  <c r="L21" i="18" s="1"/>
  <c r="L18" i="18"/>
  <c r="L8" i="18"/>
  <c r="L10" i="18" s="1"/>
  <c r="L7" i="18"/>
  <c r="M15" i="16"/>
  <c r="M12" i="16"/>
  <c r="M8" i="16"/>
  <c r="M5" i="16"/>
  <c r="M34" i="14"/>
  <c r="M38" i="14"/>
  <c r="M37" i="14"/>
  <c r="M35" i="14"/>
  <c r="M32" i="14"/>
  <c r="M31" i="14"/>
  <c r="M29" i="14"/>
  <c r="M26" i="14"/>
  <c r="M22" i="14"/>
  <c r="M21" i="14"/>
  <c r="M19" i="14"/>
  <c r="M16" i="14"/>
  <c r="M11" i="14"/>
  <c r="M10" i="14"/>
  <c r="M8" i="14"/>
  <c r="M5" i="14"/>
  <c r="L9" i="18" l="1"/>
  <c r="L20" i="18"/>
  <c r="M39" i="14"/>
  <c r="M41" i="14"/>
  <c r="M42" i="14"/>
  <c r="M36" i="14"/>
  <c r="K19" i="18"/>
  <c r="K21" i="18" s="1"/>
  <c r="J19" i="18"/>
  <c r="J21" i="18" s="1"/>
  <c r="I19" i="18"/>
  <c r="I21" i="18" s="1"/>
  <c r="H19" i="18"/>
  <c r="H20" i="18" s="1"/>
  <c r="G19" i="18"/>
  <c r="G21" i="18" s="1"/>
  <c r="F19" i="18"/>
  <c r="F21" i="18" s="1"/>
  <c r="E19" i="18"/>
  <c r="E21" i="18" s="1"/>
  <c r="D19" i="18"/>
  <c r="D20" i="18" s="1"/>
  <c r="K18" i="18"/>
  <c r="J18" i="18"/>
  <c r="I18" i="18"/>
  <c r="H18" i="18"/>
  <c r="G18" i="18"/>
  <c r="F18" i="18"/>
  <c r="E18" i="18"/>
  <c r="D18" i="18"/>
  <c r="K8" i="18"/>
  <c r="K10" i="18" s="1"/>
  <c r="J8" i="18"/>
  <c r="J10" i="18" s="1"/>
  <c r="I8" i="18"/>
  <c r="I10" i="18" s="1"/>
  <c r="H8" i="18"/>
  <c r="H9" i="18" s="1"/>
  <c r="G8" i="18"/>
  <c r="G10" i="18" s="1"/>
  <c r="F8" i="18"/>
  <c r="F10" i="18" s="1"/>
  <c r="E8" i="18"/>
  <c r="E10" i="18" s="1"/>
  <c r="D8" i="18"/>
  <c r="D9" i="18" s="1"/>
  <c r="K7" i="18"/>
  <c r="J7" i="18"/>
  <c r="I7" i="18"/>
  <c r="H7" i="18"/>
  <c r="G7" i="18"/>
  <c r="F7" i="18"/>
  <c r="E7" i="18"/>
  <c r="D7" i="18"/>
  <c r="F20" i="18" l="1"/>
  <c r="J20" i="18"/>
  <c r="E9" i="18"/>
  <c r="I9" i="18"/>
  <c r="D10" i="18"/>
  <c r="H10" i="18"/>
  <c r="E20" i="18"/>
  <c r="I20" i="18"/>
  <c r="D21" i="18"/>
  <c r="H21" i="18"/>
  <c r="F9" i="18"/>
  <c r="J9" i="18"/>
  <c r="G9" i="18"/>
  <c r="K9" i="18"/>
  <c r="G20" i="18"/>
  <c r="K20" i="18"/>
  <c r="L38" i="14" l="1"/>
  <c r="K38" i="14"/>
  <c r="J38" i="14"/>
  <c r="I38" i="14"/>
  <c r="H38" i="14"/>
  <c r="G38" i="14"/>
  <c r="F38" i="14"/>
  <c r="E38" i="14"/>
  <c r="L37" i="14"/>
  <c r="K37" i="14"/>
  <c r="J37" i="14"/>
  <c r="I37" i="14"/>
  <c r="H37" i="14"/>
  <c r="G37" i="14"/>
  <c r="F37" i="14"/>
  <c r="E37" i="14"/>
  <c r="L35" i="14"/>
  <c r="K35" i="14"/>
  <c r="J35" i="14"/>
  <c r="I35" i="14"/>
  <c r="H35" i="14"/>
  <c r="G35" i="14"/>
  <c r="F35" i="14"/>
  <c r="E35" i="14"/>
  <c r="L34" i="14"/>
  <c r="K34" i="14"/>
  <c r="J34" i="14"/>
  <c r="I34" i="14"/>
  <c r="H34" i="14"/>
  <c r="G34" i="14"/>
  <c r="F34" i="14"/>
  <c r="P28" i="10" l="1"/>
  <c r="O28" i="10"/>
  <c r="L8" i="16"/>
  <c r="K8" i="16"/>
  <c r="J8" i="16"/>
  <c r="I8" i="16"/>
  <c r="H8" i="16"/>
  <c r="G8" i="16"/>
  <c r="F8" i="16"/>
  <c r="E8" i="16"/>
  <c r="L5" i="16"/>
  <c r="K5" i="16"/>
  <c r="J5" i="16"/>
  <c r="I5" i="16"/>
  <c r="H5" i="16"/>
  <c r="G5" i="16"/>
  <c r="F5" i="16"/>
  <c r="E5" i="16"/>
  <c r="L15" i="16" l="1"/>
  <c r="L12" i="16"/>
  <c r="E36" i="14"/>
  <c r="E39" i="14"/>
  <c r="E41" i="14"/>
  <c r="G8" i="14"/>
  <c r="G10" i="14"/>
  <c r="G11" i="14"/>
  <c r="L42" i="14"/>
  <c r="L41" i="14"/>
  <c r="L39" i="14"/>
  <c r="L36" i="14"/>
  <c r="L32" i="14"/>
  <c r="L31" i="14"/>
  <c r="L29" i="14"/>
  <c r="L26" i="14"/>
  <c r="L22" i="14"/>
  <c r="L21" i="14"/>
  <c r="L19" i="14"/>
  <c r="L16" i="14"/>
  <c r="L11" i="14"/>
  <c r="L10" i="14"/>
  <c r="L8" i="14"/>
  <c r="L5" i="14"/>
  <c r="K15" i="16" l="1"/>
  <c r="K12" i="16"/>
  <c r="K42" i="14" l="1"/>
  <c r="K41" i="14"/>
  <c r="K39" i="14"/>
  <c r="K36" i="14"/>
  <c r="K32" i="14"/>
  <c r="K31" i="14"/>
  <c r="K29" i="14"/>
  <c r="K26" i="14"/>
  <c r="K22" i="14"/>
  <c r="K21" i="14"/>
  <c r="K19" i="14"/>
  <c r="K16" i="14"/>
  <c r="K11" i="14"/>
  <c r="K10" i="14"/>
  <c r="K8" i="14"/>
  <c r="K5" i="14"/>
  <c r="G28" i="10" l="1"/>
  <c r="J15" i="16"/>
  <c r="J12" i="16"/>
  <c r="J42" i="14"/>
  <c r="J41" i="14"/>
  <c r="J39" i="14"/>
  <c r="J36" i="14"/>
  <c r="J32" i="14"/>
  <c r="J31" i="14"/>
  <c r="J29" i="14"/>
  <c r="J26" i="14"/>
  <c r="J22" i="14"/>
  <c r="J21" i="14"/>
  <c r="J19" i="14"/>
  <c r="J16" i="14"/>
  <c r="J11" i="14"/>
  <c r="J10" i="14"/>
  <c r="J8" i="14"/>
  <c r="J5" i="14"/>
  <c r="I15" i="16" l="1"/>
  <c r="I12" i="16"/>
  <c r="F22" i="14"/>
  <c r="E21" i="14"/>
  <c r="I42" i="14"/>
  <c r="I41" i="14"/>
  <c r="I39" i="14"/>
  <c r="I36" i="14"/>
  <c r="I32" i="14"/>
  <c r="I31" i="14"/>
  <c r="I29" i="14"/>
  <c r="I26" i="14"/>
  <c r="I22" i="14"/>
  <c r="I21" i="14"/>
  <c r="I19" i="14"/>
  <c r="I16" i="14"/>
  <c r="I11" i="14"/>
  <c r="I10" i="14"/>
  <c r="I8" i="14"/>
  <c r="I5" i="14"/>
  <c r="H15" i="16" l="1"/>
  <c r="H12" i="16"/>
  <c r="H42" i="14"/>
  <c r="H41" i="14"/>
  <c r="H39" i="14"/>
  <c r="H36" i="14"/>
  <c r="H32" i="14"/>
  <c r="H31" i="14"/>
  <c r="H29" i="14"/>
  <c r="H26" i="14"/>
  <c r="H22" i="14"/>
  <c r="H21" i="14"/>
  <c r="H19" i="14"/>
  <c r="H16" i="14"/>
  <c r="H11" i="14"/>
  <c r="H10" i="14"/>
  <c r="H8" i="14"/>
  <c r="H5" i="14"/>
  <c r="H28" i="10" l="1"/>
  <c r="G12" i="16" l="1"/>
  <c r="F12" i="16"/>
  <c r="G15" i="16" l="1"/>
  <c r="F15" i="16"/>
  <c r="E15" i="16"/>
  <c r="G42" i="14" l="1"/>
  <c r="F42" i="14"/>
  <c r="E42" i="14"/>
  <c r="G41" i="14"/>
  <c r="F41" i="14"/>
  <c r="G39" i="14"/>
  <c r="F39" i="14"/>
  <c r="G36" i="14"/>
  <c r="F36" i="14"/>
  <c r="G32" i="14"/>
  <c r="F32" i="14"/>
  <c r="E32" i="14"/>
  <c r="G31" i="14"/>
  <c r="F31" i="14"/>
  <c r="E31" i="14"/>
  <c r="G29" i="14"/>
  <c r="F29" i="14"/>
  <c r="E29" i="14"/>
  <c r="G26" i="14"/>
  <c r="F26" i="14"/>
  <c r="E26" i="14"/>
  <c r="G22" i="14"/>
  <c r="E22" i="14"/>
  <c r="G21" i="14"/>
  <c r="G19" i="14"/>
  <c r="F19" i="14"/>
  <c r="E19" i="14"/>
  <c r="G16" i="14"/>
  <c r="F16" i="14"/>
  <c r="E16" i="14"/>
  <c r="G5" i="14" l="1"/>
  <c r="F11" i="14"/>
  <c r="E11" i="14"/>
  <c r="F10" i="14"/>
  <c r="E10" i="14"/>
  <c r="E8" i="14"/>
  <c r="E5" i="14"/>
  <c r="F5" i="14"/>
  <c r="F8" i="14"/>
</calcChain>
</file>

<file path=xl/sharedStrings.xml><?xml version="1.0" encoding="utf-8"?>
<sst xmlns="http://schemas.openxmlformats.org/spreadsheetml/2006/main" count="335" uniqueCount="122">
  <si>
    <t>Importação</t>
  </si>
  <si>
    <t>Exportação</t>
  </si>
  <si>
    <t>Saldo</t>
  </si>
  <si>
    <t>Entradas</t>
  </si>
  <si>
    <t>Saídas</t>
  </si>
  <si>
    <t>Produto</t>
  </si>
  <si>
    <t>Unidade</t>
  </si>
  <si>
    <t>Fluxo</t>
  </si>
  <si>
    <t>Grau de Auto-Aprovisionamento</t>
  </si>
  <si>
    <t>%</t>
  </si>
  <si>
    <t>Rubrica</t>
  </si>
  <si>
    <t>Orientação Exportadora</t>
  </si>
  <si>
    <t>Consumo Aparente</t>
  </si>
  <si>
    <t>Preço Médio de Importação</t>
  </si>
  <si>
    <t>Preço Médio de Exportação</t>
  </si>
  <si>
    <t>EUR/Kg</t>
  </si>
  <si>
    <t>PT</t>
  </si>
  <si>
    <t>Total</t>
  </si>
  <si>
    <t>Espanha</t>
  </si>
  <si>
    <t>França</t>
  </si>
  <si>
    <t>TOTAL</t>
  </si>
  <si>
    <t>ha</t>
  </si>
  <si>
    <t>Bélgica</t>
  </si>
  <si>
    <t>Produção</t>
  </si>
  <si>
    <r>
      <t xml:space="preserve">Valor
</t>
    </r>
    <r>
      <rPr>
        <sz val="10"/>
        <color indexed="19"/>
        <rFont val="Arial"/>
        <family val="2"/>
      </rPr>
      <t>(1000 EUR)</t>
    </r>
  </si>
  <si>
    <t>1. Comércio Internacional</t>
  </si>
  <si>
    <t>Voltar ao índice</t>
  </si>
  <si>
    <r>
      <t xml:space="preserve">Valor 
</t>
    </r>
    <r>
      <rPr>
        <sz val="10"/>
        <color indexed="60"/>
        <rFont val="Arial"/>
        <family val="2"/>
      </rPr>
      <t>(1000 EUR)</t>
    </r>
  </si>
  <si>
    <t>2010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</si>
  <si>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</si>
  <si>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</si>
  <si>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</si>
  <si>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</si>
  <si>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</si>
  <si>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Angola</t>
  </si>
  <si>
    <t>Outros países</t>
  </si>
  <si>
    <t xml:space="preserve">4. Área e Produção </t>
  </si>
  <si>
    <t>Fonte:</t>
  </si>
  <si>
    <t>2. Destinos das Saídas UE/Países Terceiros</t>
  </si>
  <si>
    <t>tonelada</t>
  </si>
  <si>
    <r>
      <t>Quantidade</t>
    </r>
    <r>
      <rPr>
        <sz val="10"/>
        <color indexed="60"/>
        <rFont val="Arial"/>
        <family val="2"/>
      </rPr>
      <t xml:space="preserve"> 
(tonelada)</t>
    </r>
  </si>
  <si>
    <r>
      <t xml:space="preserve">Quantidade
</t>
    </r>
    <r>
      <rPr>
        <sz val="10"/>
        <color indexed="19"/>
        <rFont val="Arial"/>
        <family val="2"/>
      </rPr>
      <t>(tonelada)</t>
    </r>
  </si>
  <si>
    <t>3. Origens das Entradas e Destinos das Saídas</t>
  </si>
  <si>
    <t>Suíça</t>
  </si>
  <si>
    <t>Estados Unidos</t>
  </si>
  <si>
    <t>Canadá</t>
  </si>
  <si>
    <t>Itália</t>
  </si>
  <si>
    <t>Moçambique</t>
  </si>
  <si>
    <t>UE</t>
  </si>
  <si>
    <t>Cabo Verde</t>
  </si>
  <si>
    <t>* dados provisórios</t>
  </si>
  <si>
    <t>Grão-de-bico e Feijão secos em grão</t>
  </si>
  <si>
    <t>Grão-de-bico e Feijão secos em grão - Comércio Internacional</t>
  </si>
  <si>
    <t>Total do Feijão seco</t>
  </si>
  <si>
    <t>Grão-de-bico e Feijão secos em grão - Destinos das Saídas - UE e Países Terceiros (PT)</t>
  </si>
  <si>
    <t>Grão-de-bico seco em grão - Principais destinos das Saídas</t>
  </si>
  <si>
    <t>Grão-de-bico seco em grão - Principais origens das Entradas</t>
  </si>
  <si>
    <t>Total do Feijão seco em grão - Principais destinos das Saídas</t>
  </si>
  <si>
    <t>Total do Feijão seco em grão - Principais origens das Entradas</t>
  </si>
  <si>
    <t xml:space="preserve">Área </t>
  </si>
  <si>
    <t xml:space="preserve">Produção </t>
  </si>
  <si>
    <t>Grão-de-bico seco - Área e Produção</t>
  </si>
  <si>
    <t>Grão-de-bico seco - Indicadores de análise do Comércio Internacional</t>
  </si>
  <si>
    <t>Feijão seco - Indicadores de análise do Comércio Internacional</t>
  </si>
  <si>
    <t>Grão-de-bico seco</t>
  </si>
  <si>
    <t>Feijão Comum seco (1)</t>
  </si>
  <si>
    <t>(1) inclui feijão para sementeira</t>
  </si>
  <si>
    <t>Outros Feijões secos</t>
  </si>
  <si>
    <t xml:space="preserve">Total do Feijão seco  </t>
  </si>
  <si>
    <t>São Tomé e Príncipe</t>
  </si>
  <si>
    <t>Argentina</t>
  </si>
  <si>
    <t>México</t>
  </si>
  <si>
    <t>Etiópia</t>
  </si>
  <si>
    <t>6. Indicadores de análise do Comércio Internacional</t>
  </si>
  <si>
    <r>
      <t xml:space="preserve">Produção utilizável </t>
    </r>
    <r>
      <rPr>
        <b/>
        <vertAlign val="superscript"/>
        <sz val="10"/>
        <color indexed="19"/>
        <rFont val="Arial"/>
        <family val="2"/>
      </rPr>
      <t>a)</t>
    </r>
  </si>
  <si>
    <r>
      <t>10</t>
    </r>
    <r>
      <rPr>
        <vertAlign val="superscript"/>
        <sz val="10"/>
        <color indexed="19"/>
        <rFont val="Arial"/>
        <family val="2"/>
      </rPr>
      <t>3</t>
    </r>
    <r>
      <rPr>
        <sz val="10"/>
        <color indexed="19"/>
        <rFont val="Arial"/>
        <family val="2"/>
      </rPr>
      <t xml:space="preserve"> tonelada</t>
    </r>
  </si>
  <si>
    <t xml:space="preserve">Comércio Internacional - Entradas </t>
  </si>
  <si>
    <t>Comércio Internacional - Saídas</t>
  </si>
  <si>
    <t>Recursos disponíveis</t>
  </si>
  <si>
    <t>Variação de existências</t>
  </si>
  <si>
    <t>Consumo Humano</t>
  </si>
  <si>
    <t>Consumo Humano per capita</t>
  </si>
  <si>
    <t>Kg/habitante/ano</t>
  </si>
  <si>
    <t>2009/10</t>
  </si>
  <si>
    <t>2010/11</t>
  </si>
  <si>
    <t>2011/12</t>
  </si>
  <si>
    <t>2012/13</t>
  </si>
  <si>
    <t>2013/14</t>
  </si>
  <si>
    <t>2014/15</t>
  </si>
  <si>
    <t>2015/16</t>
  </si>
  <si>
    <t>Grão-de-bico seco - Balanço de Aprovisionamento INE</t>
  </si>
  <si>
    <t>Feijão seco - Balanço de Aprovisionamento INE</t>
  </si>
  <si>
    <t>o</t>
  </si>
  <si>
    <t>Nota: o - valor inferior a 500 toneladas</t>
  </si>
  <si>
    <t>5. Balanços de Aprovisionamento INE</t>
  </si>
  <si>
    <t>Códigos NC: 07132000 - Grão</t>
  </si>
  <si>
    <t>07133 - Feijão</t>
  </si>
  <si>
    <t>2016/17</t>
  </si>
  <si>
    <t>Por se tratar de fontes distintas - a produção e o comércio internacional - não são diretamente comparáveis, pelo que os indicadores calculados apresentam por vezes resultados incoerentes.</t>
  </si>
  <si>
    <t>Guiné-Bissau</t>
  </si>
  <si>
    <t>Brasil</t>
  </si>
  <si>
    <t>2017/18</t>
  </si>
  <si>
    <t>Grau Auto-Aprovisionamento</t>
  </si>
  <si>
    <t>Grau Abast. do Mercado Interno</t>
  </si>
  <si>
    <t>Luxemburgo</t>
  </si>
  <si>
    <t>Turquia</t>
  </si>
  <si>
    <t>2018/19</t>
  </si>
  <si>
    <t>Emirados Árabes Unidos</t>
  </si>
  <si>
    <t>Nova Zelândia</t>
  </si>
  <si>
    <t>Polónia</t>
  </si>
  <si>
    <t>Sri Lanca</t>
  </si>
  <si>
    <t>Hungria</t>
  </si>
  <si>
    <t>China, República Popular da</t>
  </si>
  <si>
    <t>Madagáscar</t>
  </si>
  <si>
    <t>Feijão - Área e Produção</t>
  </si>
  <si>
    <t>2019/20</t>
  </si>
  <si>
    <t>2020/21</t>
  </si>
  <si>
    <t>2021/22*</t>
  </si>
  <si>
    <r>
      <t>Reino Unido</t>
    </r>
    <r>
      <rPr>
        <sz val="10"/>
        <color rgb="FF996633"/>
        <rFont val="Arial"/>
        <family val="2"/>
      </rPr>
      <t xml:space="preserve"> (não inc. Irlanda  Norte)</t>
    </r>
  </si>
  <si>
    <t>atualizado em: nov/2023</t>
  </si>
  <si>
    <t>Alemanha</t>
  </si>
  <si>
    <r>
      <t>Reino Unido</t>
    </r>
    <r>
      <rPr>
        <sz val="10"/>
        <color rgb="FF996633"/>
        <rFont val="Arial"/>
        <family val="2"/>
      </rPr>
      <t xml:space="preserve"> (não inc. Irlanda Norte)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</si>
</sst>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 tint="0.249977111117893"/>
      <name val="Arial"/>
      <family val="2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rgb="FF222222"/>
      <name val="Arial"/>
      <family val="2"/>
    </font>
    <font>
      <b/>
      <vertAlign val="superscript"/>
      <sz val="10"/>
      <color indexed="19"/>
      <name val="Arial"/>
      <family val="2"/>
    </font>
    <font>
      <vertAlign val="superscript"/>
      <sz val="10"/>
      <color indexed="19"/>
      <name val="Arial"/>
      <family val="2"/>
    </font>
    <font>
      <sz val="9.5"/>
      <name val="Arial"/>
      <family val="2"/>
    </font>
    <font>
      <sz val="8.5"/>
      <name val="Arial"/>
      <family val="2"/>
    </font>
    <font>
      <sz val="10"/>
      <color rgb="FFFF0000"/>
      <name val="Arial"/>
      <family val="2"/>
    </font>
    <font>
      <b/>
      <sz val="9.5"/>
      <name val="Arial"/>
      <family val="2"/>
    </font>
    <font>
      <b/>
      <sz val="9.5"/>
      <color indexed="19"/>
      <name val="Arial"/>
      <family val="2"/>
    </font>
    <font>
      <b/>
      <sz val="10"/>
      <color rgb="FF996633"/>
      <name val="Arial"/>
      <family val="2"/>
    </font>
    <font>
      <sz val="10"/>
      <color rgb="FF99663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8"/>
        <bgColor indexed="26"/>
      </patternFill>
    </fill>
    <fill>
      <patternFill patternType="solid">
        <fgColor indexed="8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thin">
        <color theme="9" tint="0.59996337778862885"/>
      </top>
      <bottom/>
      <diagonal/>
    </border>
    <border>
      <left/>
      <right/>
      <top style="hair">
        <color theme="9" tint="0.59996337778862885"/>
      </top>
      <bottom style="hair">
        <color theme="9" tint="0.59996337778862885"/>
      </bottom>
      <diagonal/>
    </border>
    <border>
      <left/>
      <right/>
      <top style="thin">
        <color indexed="47"/>
      </top>
      <bottom style="hair">
        <color indexed="47"/>
      </bottom>
      <diagonal/>
    </border>
    <border>
      <left/>
      <right/>
      <top/>
      <bottom style="hair">
        <color theme="9" tint="0.39994506668294322"/>
      </bottom>
      <diagonal/>
    </border>
  </borders>
  <cellStyleXfs count="7">
    <xf numFmtId="0" fontId="0" fillId="0" borderId="0"/>
    <xf numFmtId="0" fontId="11" fillId="0" borderId="0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2" borderId="0" applyNumberFormat="0" applyProtection="0">
      <alignment horizontal="center" vertical="center"/>
    </xf>
    <xf numFmtId="0" fontId="14" fillId="0" borderId="0"/>
    <xf numFmtId="0" fontId="6" fillId="0" borderId="0" applyNumberFormat="0" applyFill="0" applyProtection="0">
      <alignment vertical="center" wrapText="1"/>
    </xf>
  </cellStyleXfs>
  <cellXfs count="140">
    <xf numFmtId="0" fontId="0" fillId="0" borderId="0" xfId="0"/>
    <xf numFmtId="0" fontId="0" fillId="0" borderId="0" xfId="0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2" borderId="0" xfId="4" quotePrefix="1" applyNumberFormat="1" applyFont="1" applyBorder="1" applyAlignment="1" applyProtection="1">
      <alignment horizontal="right" vertical="center"/>
    </xf>
    <xf numFmtId="0" fontId="8" fillId="2" borderId="0" xfId="4" applyNumberFormat="1" applyFont="1" applyBorder="1" applyProtection="1">
      <alignment horizontal="center" vertical="center"/>
    </xf>
    <xf numFmtId="0" fontId="9" fillId="2" borderId="0" xfId="4" applyNumberFormat="1" applyFont="1" applyBorder="1" applyProtection="1">
      <alignment horizontal="center" vertical="center"/>
    </xf>
    <xf numFmtId="0" fontId="8" fillId="2" borderId="0" xfId="4" applyNumberFormat="1" applyFont="1" applyBorder="1" applyAlignment="1" applyProtection="1">
      <alignment vertical="center"/>
    </xf>
    <xf numFmtId="0" fontId="8" fillId="2" borderId="0" xfId="4" applyNumberFormat="1" applyFont="1" applyBorder="1" applyAlignment="1" applyProtection="1">
      <alignment horizontal="right" vertical="center"/>
    </xf>
    <xf numFmtId="0" fontId="11" fillId="0" borderId="0" xfId="1" applyNumberFormat="1" applyFont="1" applyFill="1" applyProtection="1">
      <alignment vertical="center"/>
    </xf>
    <xf numFmtId="3" fontId="0" fillId="0" borderId="0" xfId="0" applyNumberFormat="1" applyFill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12" fillId="0" borderId="0" xfId="3" applyNumberFormat="1" applyFont="1" applyFill="1" applyBorder="1" applyAlignment="1" applyProtection="1">
      <alignment horizontal="right"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2" quotePrefix="1" applyNumberFormat="1" applyFont="1" applyFill="1" applyBorder="1" applyAlignment="1" applyProtection="1">
      <alignment horizontal="left" vertical="center"/>
    </xf>
    <xf numFmtId="0" fontId="8" fillId="2" borderId="0" xfId="4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0" xfId="3" applyNumberFormat="1" applyFill="1" applyBorder="1" applyAlignment="1" applyProtection="1">
      <alignment horizontal="right" vertical="center"/>
    </xf>
    <xf numFmtId="0" fontId="7" fillId="0" borderId="0" xfId="2" applyNumberFormat="1" applyFont="1" applyFill="1" applyBorder="1" applyAlignment="1" applyProtection="1">
      <alignment horizontal="left" vertical="center"/>
    </xf>
    <xf numFmtId="0" fontId="8" fillId="2" borderId="0" xfId="4" applyNumberFormat="1" applyFont="1" applyProtection="1">
      <alignment horizontal="center" vertical="center"/>
    </xf>
    <xf numFmtId="0" fontId="8" fillId="2" borderId="0" xfId="4" applyNumberFormat="1" applyAlignment="1" applyProtection="1">
      <alignment vertical="center"/>
    </xf>
    <xf numFmtId="0" fontId="11" fillId="0" borderId="0" xfId="1" applyNumberFormat="1" applyFont="1" applyFill="1" applyAlignment="1" applyProtection="1">
      <alignment horizontal="center" vertical="center"/>
    </xf>
    <xf numFmtId="0" fontId="11" fillId="0" borderId="3" xfId="1" applyNumberFormat="1" applyFont="1" applyFill="1" applyBorder="1" applyAlignment="1" applyProtection="1">
      <alignment horizontal="center" vertical="center"/>
    </xf>
    <xf numFmtId="3" fontId="0" fillId="0" borderId="3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center"/>
    </xf>
    <xf numFmtId="3" fontId="3" fillId="3" borderId="3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165" fontId="0" fillId="3" borderId="3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0" fontId="10" fillId="4" borderId="2" xfId="0" applyNumberFormat="1" applyFont="1" applyFill="1" applyBorder="1" applyAlignment="1" applyProtection="1">
      <alignment vertical="center"/>
    </xf>
    <xf numFmtId="164" fontId="0" fillId="3" borderId="1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4" borderId="2" xfId="0" applyNumberFormat="1" applyFill="1" applyBorder="1" applyAlignment="1">
      <alignment horizontal="right" vertical="center"/>
    </xf>
    <xf numFmtId="3" fontId="14" fillId="4" borderId="2" xfId="0" applyNumberFormat="1" applyFont="1" applyFill="1" applyBorder="1" applyAlignment="1">
      <alignment horizontal="right" vertical="center"/>
    </xf>
    <xf numFmtId="0" fontId="15" fillId="5" borderId="0" xfId="5" applyFont="1" applyFill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8" fillId="2" borderId="0" xfId="4" applyNumberFormat="1" applyFont="1" applyBorder="1" applyAlignment="1" applyProtection="1">
      <alignment horizontal="center" vertical="center"/>
    </xf>
    <xf numFmtId="0" fontId="9" fillId="2" borderId="0" xfId="4" applyNumberFormat="1" applyFont="1" applyBorder="1" applyAlignment="1" applyProtection="1">
      <alignment horizontal="center" vertical="center"/>
    </xf>
    <xf numFmtId="0" fontId="11" fillId="0" borderId="0" xfId="1" applyNumberFormat="1" applyFont="1" applyFill="1" applyAlignment="1" applyProtection="1">
      <alignment vertical="center"/>
    </xf>
    <xf numFmtId="0" fontId="11" fillId="0" borderId="6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1" fillId="4" borderId="2" xfId="1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164" fontId="14" fillId="3" borderId="1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" fillId="7" borderId="2" xfId="0" applyNumberFormat="1" applyFont="1" applyFill="1" applyBorder="1" applyAlignment="1">
      <alignment vertical="center"/>
    </xf>
    <xf numFmtId="3" fontId="1" fillId="7" borderId="7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164" fontId="14" fillId="3" borderId="0" xfId="0" applyNumberFormat="1" applyFont="1" applyFill="1" applyBorder="1" applyAlignment="1">
      <alignment vertical="center"/>
    </xf>
    <xf numFmtId="0" fontId="17" fillId="0" borderId="0" xfId="0" quotePrefix="1" applyFont="1" applyAlignment="1">
      <alignment horizontal="center" vertical="top"/>
    </xf>
    <xf numFmtId="0" fontId="19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11" fillId="0" borderId="5" xfId="1" applyNumberFormat="1" applyFont="1" applyFill="1" applyBorder="1" applyProtection="1">
      <alignment vertical="center"/>
    </xf>
    <xf numFmtId="3" fontId="0" fillId="0" borderId="5" xfId="0" applyNumberFormat="1" applyBorder="1" applyAlignment="1">
      <alignment vertical="center"/>
    </xf>
    <xf numFmtId="0" fontId="11" fillId="0" borderId="0" xfId="1" applyNumberFormat="1" applyFont="1" applyFill="1" applyBorder="1" applyProtection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165" fontId="0" fillId="3" borderId="4" xfId="0" applyNumberFormat="1" applyFill="1" applyBorder="1" applyAlignment="1">
      <alignment vertical="center"/>
    </xf>
    <xf numFmtId="0" fontId="10" fillId="0" borderId="0" xfId="0" quotePrefix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10" fillId="8" borderId="0" xfId="0" quotePrefix="1" applyFont="1" applyFill="1" applyBorder="1" applyAlignment="1">
      <alignment horizontal="left" vertical="center"/>
    </xf>
    <xf numFmtId="0" fontId="11" fillId="8" borderId="0" xfId="0" applyFont="1" applyFill="1" applyBorder="1" applyAlignment="1">
      <alignment horizontal="center" vertical="center"/>
    </xf>
    <xf numFmtId="3" fontId="0" fillId="8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" fillId="0" borderId="0" xfId="3" applyNumberFormat="1" applyFont="1" applyFill="1" applyBorder="1" applyAlignment="1" applyProtection="1">
      <alignment horizontal="right" vertical="center"/>
    </xf>
    <xf numFmtId="0" fontId="10" fillId="7" borderId="0" xfId="0" quotePrefix="1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center" vertical="center"/>
    </xf>
    <xf numFmtId="3" fontId="0" fillId="7" borderId="0" xfId="0" applyNumberFormat="1" applyFill="1" applyBorder="1" applyAlignment="1">
      <alignment vertical="center"/>
    </xf>
    <xf numFmtId="3" fontId="0" fillId="7" borderId="0" xfId="0" applyNumberFormat="1" applyFont="1" applyFill="1" applyBorder="1" applyAlignment="1">
      <alignment horizontal="right" vertical="center"/>
    </xf>
    <xf numFmtId="0" fontId="10" fillId="7" borderId="0" xfId="0" applyFont="1" applyFill="1" applyBorder="1" applyAlignment="1">
      <alignment vertical="center"/>
    </xf>
    <xf numFmtId="0" fontId="10" fillId="7" borderId="9" xfId="0" applyFont="1" applyFill="1" applyBorder="1" applyAlignment="1">
      <alignment vertical="center"/>
    </xf>
    <xf numFmtId="0" fontId="11" fillId="7" borderId="9" xfId="0" applyFont="1" applyFill="1" applyBorder="1" applyAlignment="1">
      <alignment horizontal="center" vertical="center"/>
    </xf>
    <xf numFmtId="164" fontId="0" fillId="7" borderId="9" xfId="0" applyNumberFormat="1" applyFill="1" applyBorder="1" applyAlignment="1">
      <alignment vertical="center"/>
    </xf>
    <xf numFmtId="164" fontId="0" fillId="7" borderId="9" xfId="0" applyNumberFormat="1" applyFont="1" applyFill="1" applyBorder="1" applyAlignment="1">
      <alignment horizontal="right" vertical="center"/>
    </xf>
    <xf numFmtId="16" fontId="8" fillId="2" borderId="0" xfId="4" applyNumberFormat="1" applyFont="1" applyBorder="1" applyAlignment="1" applyProtection="1">
      <alignment horizontal="right" vertical="center"/>
    </xf>
    <xf numFmtId="0" fontId="23" fillId="0" borderId="0" xfId="0" applyFont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0" fontId="18" fillId="5" borderId="0" xfId="5" applyFont="1" applyFill="1" applyAlignment="1">
      <alignment horizontal="center" vertical="center" wrapText="1"/>
    </xf>
    <xf numFmtId="164" fontId="24" fillId="0" borderId="3" xfId="0" applyNumberFormat="1" applyFont="1" applyBorder="1" applyAlignment="1">
      <alignment vertical="center"/>
    </xf>
    <xf numFmtId="0" fontId="17" fillId="0" borderId="0" xfId="0" quotePrefix="1" applyFont="1" applyAlignment="1">
      <alignment horizontal="center" vertical="center"/>
    </xf>
    <xf numFmtId="3" fontId="14" fillId="8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NumberFormat="1" applyFont="1" applyFill="1" applyAlignment="1" applyProtection="1">
      <alignment vertical="center"/>
    </xf>
    <xf numFmtId="0" fontId="26" fillId="9" borderId="0" xfId="0" applyNumberFormat="1" applyFont="1" applyFill="1" applyAlignment="1" applyProtection="1">
      <alignment vertical="center"/>
    </xf>
    <xf numFmtId="0" fontId="11" fillId="9" borderId="0" xfId="1" applyNumberFormat="1" applyFont="1" applyFill="1" applyAlignment="1" applyProtection="1">
      <alignment horizontal="center" vertical="center"/>
    </xf>
    <xf numFmtId="0" fontId="26" fillId="0" borderId="3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26" fillId="0" borderId="2" xfId="6" applyNumberFormat="1" applyFont="1" applyFill="1" applyBorder="1" applyAlignment="1" applyProtection="1">
      <alignment vertical="center" wrapText="1"/>
    </xf>
    <xf numFmtId="0" fontId="11" fillId="0" borderId="2" xfId="1" applyNumberFormat="1" applyFont="1" applyFill="1" applyBorder="1" applyAlignment="1" applyProtection="1">
      <alignment horizontal="center" vertical="center"/>
    </xf>
    <xf numFmtId="0" fontId="26" fillId="9" borderId="2" xfId="6" applyNumberFormat="1" applyFont="1" applyFill="1" applyBorder="1" applyAlignment="1" applyProtection="1">
      <alignment vertical="center" wrapText="1"/>
    </xf>
    <xf numFmtId="0" fontId="11" fillId="9" borderId="2" xfId="1" applyNumberFormat="1" applyFont="1" applyFill="1" applyBorder="1" applyAlignment="1" applyProtection="1">
      <alignment horizontal="center" vertical="center"/>
    </xf>
    <xf numFmtId="0" fontId="16" fillId="0" borderId="0" xfId="0" applyFont="1" applyAlignment="1"/>
    <xf numFmtId="164" fontId="14" fillId="0" borderId="3" xfId="0" applyNumberFormat="1" applyFont="1" applyBorder="1" applyAlignment="1">
      <alignment vertical="center"/>
    </xf>
    <xf numFmtId="0" fontId="27" fillId="0" borderId="0" xfId="0" applyNumberFormat="1" applyFont="1" applyFill="1" applyAlignment="1" applyProtection="1">
      <alignment vertical="center"/>
    </xf>
    <xf numFmtId="0" fontId="27" fillId="3" borderId="0" xfId="0" applyNumberFormat="1" applyFont="1" applyFill="1" applyAlignment="1" applyProtection="1">
      <alignment vertical="center"/>
    </xf>
    <xf numFmtId="0" fontId="27" fillId="7" borderId="2" xfId="0" applyNumberFormat="1" applyFont="1" applyFill="1" applyBorder="1" applyAlignment="1" applyProtection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6" borderId="0" xfId="3" applyNumberFormat="1" applyFont="1" applyFill="1" applyBorder="1" applyAlignment="1" applyProtection="1">
      <alignment vertical="center"/>
    </xf>
    <xf numFmtId="0" fontId="5" fillId="6" borderId="0" xfId="3" applyNumberFormat="1" applyFont="1" applyFill="1" applyBorder="1" applyAlignment="1" applyProtection="1">
      <alignment vertical="center"/>
    </xf>
    <xf numFmtId="0" fontId="5" fillId="6" borderId="0" xfId="3" quotePrefix="1" applyNumberFormat="1" applyFill="1" applyBorder="1" applyAlignment="1" applyProtection="1">
      <alignment horizontal="left" vertical="center"/>
    </xf>
    <xf numFmtId="0" fontId="5" fillId="6" borderId="0" xfId="3" applyNumberFormat="1" applyFill="1" applyBorder="1" applyAlignment="1" applyProtection="1">
      <alignment vertical="center"/>
    </xf>
  </cellXfs>
  <cellStyles count="7">
    <cellStyle name="Col_Titulo" xfId="6"/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6633"/>
      <color rgb="FF00808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100"/>
              <a:t>Total do Feijão seco </a:t>
            </a:r>
            <a:r>
              <a:rPr lang="pt-PT" sz="1100" baseline="0"/>
              <a:t>- Preço Médio de Importação e de Exportação </a:t>
            </a:r>
            <a:r>
              <a:rPr lang="pt-PT" sz="1100" b="0" baseline="0"/>
              <a:t>(€/kg)</a:t>
            </a:r>
            <a:endParaRPr lang="pt-PT" sz="1100" b="0"/>
          </a:p>
        </c:rich>
      </c:tx>
      <c:layout>
        <c:manualLayout>
          <c:xMode val="edge"/>
          <c:yMode val="edge"/>
          <c:x val="0.15609753624180447"/>
          <c:y val="4.48977450847290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5496287125971582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'1'!$B$41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'1'!$E$41:$Q$41</c:f>
              <c:numCache>
                <c:formatCode>0.0</c:formatCode>
                <c:ptCount val="13"/>
                <c:pt idx="0">
                  <c:v>0.64394497742445667</c:v>
                </c:pt>
                <c:pt idx="1">
                  <c:v>0.73343842023182415</c:v>
                </c:pt>
                <c:pt idx="2">
                  <c:v>0.90602915317006294</c:v>
                </c:pt>
                <c:pt idx="3">
                  <c:v>0.90355596928379422</c:v>
                </c:pt>
                <c:pt idx="4">
                  <c:v>1.0005236752400319</c:v>
                </c:pt>
                <c:pt idx="5">
                  <c:v>0.85732878428421466</c:v>
                </c:pt>
                <c:pt idx="6">
                  <c:v>0.6934658500674532</c:v>
                </c:pt>
                <c:pt idx="7">
                  <c:v>0.7914171834424647</c:v>
                </c:pt>
                <c:pt idx="8">
                  <c:v>0.75738626047111701</c:v>
                </c:pt>
                <c:pt idx="9">
                  <c:v>0.8216184718633639</c:v>
                </c:pt>
                <c:pt idx="10">
                  <c:v>0.88603694558494006</c:v>
                </c:pt>
                <c:pt idx="11">
                  <c:v>0.9808529369717649</c:v>
                </c:pt>
                <c:pt idx="12">
                  <c:v>1.0593770099980366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'1'!$B$42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'1'!$E$42:$Q$42</c:f>
              <c:numCache>
                <c:formatCode>0.0</c:formatCode>
                <c:ptCount val="13"/>
                <c:pt idx="0">
                  <c:v>0.8880446938876051</c:v>
                </c:pt>
                <c:pt idx="1">
                  <c:v>0.91381654549252922</c:v>
                </c:pt>
                <c:pt idx="2">
                  <c:v>1.1187726966545735</c:v>
                </c:pt>
                <c:pt idx="3">
                  <c:v>1.2037714442843566</c:v>
                </c:pt>
                <c:pt idx="4">
                  <c:v>1.2546269530317389</c:v>
                </c:pt>
                <c:pt idx="5">
                  <c:v>1.1743257915236842</c:v>
                </c:pt>
                <c:pt idx="6">
                  <c:v>0.93395814781123432</c:v>
                </c:pt>
                <c:pt idx="7">
                  <c:v>0.97005628964637836</c:v>
                </c:pt>
                <c:pt idx="8">
                  <c:v>0.97707900951719828</c:v>
                </c:pt>
                <c:pt idx="9">
                  <c:v>0.96598412509693354</c:v>
                </c:pt>
                <c:pt idx="10">
                  <c:v>1.0801894567173085</c:v>
                </c:pt>
                <c:pt idx="11">
                  <c:v>1.1657311227884368</c:v>
                </c:pt>
                <c:pt idx="12">
                  <c:v>1.3024124873353866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9631136"/>
        <c:axId val="1749620256"/>
      </c:lineChart>
      <c:catAx>
        <c:axId val="17496311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62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962025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631136"/>
        <c:crosses val="autoZero"/>
        <c:crossBetween val="between"/>
        <c:majorUnit val="0.2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142091212957354E-2"/>
          <c:y val="0.89631665802253757"/>
          <c:w val="0.74713201322052447"/>
          <c:h val="6.045142419376066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100"/>
              <a:t>Grão-de-bico seco </a:t>
            </a:r>
            <a:r>
              <a:rPr lang="pt-PT" sz="1100" baseline="0"/>
              <a:t>- Preço Médio de Importação e de Exportação </a:t>
            </a:r>
            <a:r>
              <a:rPr lang="pt-PT" sz="1100" b="0" baseline="0"/>
              <a:t>(€/kg)</a:t>
            </a:r>
            <a:endParaRPr lang="pt-PT" sz="1100" b="0"/>
          </a:p>
        </c:rich>
      </c:tx>
      <c:layout>
        <c:manualLayout>
          <c:xMode val="edge"/>
          <c:yMode val="edge"/>
          <c:x val="0.11009479138608158"/>
          <c:y val="1.22835693260866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'1'!$E$10:$Q$10</c:f>
              <c:numCache>
                <c:formatCode>0.0</c:formatCode>
                <c:ptCount val="13"/>
                <c:pt idx="0">
                  <c:v>0.73223817678640857</c:v>
                </c:pt>
                <c:pt idx="1">
                  <c:v>0.818678559238595</c:v>
                </c:pt>
                <c:pt idx="2">
                  <c:v>0.9527116248661458</c:v>
                </c:pt>
                <c:pt idx="3">
                  <c:v>0.78927035495993214</c:v>
                </c:pt>
                <c:pt idx="4">
                  <c:v>0.5920749655525237</c:v>
                </c:pt>
                <c:pt idx="5">
                  <c:v>0.79579719684576156</c:v>
                </c:pt>
                <c:pt idx="6">
                  <c:v>0.92504540172999949</c:v>
                </c:pt>
                <c:pt idx="7">
                  <c:v>1.1352182463493754</c:v>
                </c:pt>
                <c:pt idx="8">
                  <c:v>0.82636555942043577</c:v>
                </c:pt>
                <c:pt idx="9">
                  <c:v>0.62196781476368035</c:v>
                </c:pt>
                <c:pt idx="10">
                  <c:v>0.61849409198945338</c:v>
                </c:pt>
                <c:pt idx="11">
                  <c:v>0.65574354182264427</c:v>
                </c:pt>
                <c:pt idx="12">
                  <c:v>0.85506317298085999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175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'1'!$E$11:$Q$11</c:f>
              <c:numCache>
                <c:formatCode>0.0</c:formatCode>
                <c:ptCount val="13"/>
                <c:pt idx="0">
                  <c:v>0.9534314293622016</c:v>
                </c:pt>
                <c:pt idx="1">
                  <c:v>1.0855012323323776</c:v>
                </c:pt>
                <c:pt idx="2">
                  <c:v>1.1306676938880329</c:v>
                </c:pt>
                <c:pt idx="3">
                  <c:v>1.2203315254106137</c:v>
                </c:pt>
                <c:pt idx="4">
                  <c:v>1.1031891180562163</c:v>
                </c:pt>
                <c:pt idx="5">
                  <c:v>0.88046055958620717</c:v>
                </c:pt>
                <c:pt idx="6">
                  <c:v>0.98516585695191339</c:v>
                </c:pt>
                <c:pt idx="7">
                  <c:v>1.2127992687108766</c:v>
                </c:pt>
                <c:pt idx="8">
                  <c:v>1.1432348202402571</c:v>
                </c:pt>
                <c:pt idx="9">
                  <c:v>0.95163485499904155</c:v>
                </c:pt>
                <c:pt idx="10">
                  <c:v>0.86488489382729317</c:v>
                </c:pt>
                <c:pt idx="11">
                  <c:v>0.87926131184824419</c:v>
                </c:pt>
                <c:pt idx="12">
                  <c:v>1.1436896585563141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9611008"/>
        <c:axId val="1749606112"/>
      </c:lineChart>
      <c:catAx>
        <c:axId val="174961100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60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960611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61100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142091212957354E-2"/>
          <c:y val="0.89631665802253757"/>
          <c:w val="0.82876191758081519"/>
          <c:h val="9.0469140459239039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Grão-de-bico seco - Destinos das Saídas 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3225213450686218"/>
          <c:y val="2.1521083574987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11842144894277"/>
          <c:y val="0.13819095477386933"/>
          <c:w val="0.84940463189728732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4443.4740000000002</c:v>
                </c:pt>
                <c:pt idx="1">
                  <c:v>2628.8180000000002</c:v>
                </c:pt>
                <c:pt idx="2">
                  <c:v>902.26499999999999</c:v>
                </c:pt>
                <c:pt idx="3">
                  <c:v>1406.021</c:v>
                </c:pt>
                <c:pt idx="4">
                  <c:v>1420.807</c:v>
                </c:pt>
                <c:pt idx="5">
                  <c:v>3699.9229999999998</c:v>
                </c:pt>
                <c:pt idx="6">
                  <c:v>3915.491</c:v>
                </c:pt>
                <c:pt idx="7">
                  <c:v>3592.36</c:v>
                </c:pt>
                <c:pt idx="8">
                  <c:v>2123.4749999999999</c:v>
                </c:pt>
                <c:pt idx="9">
                  <c:v>1751.231</c:v>
                </c:pt>
                <c:pt idx="10">
                  <c:v>3054.39</c:v>
                </c:pt>
                <c:pt idx="11">
                  <c:v>7001.1220000000003</c:v>
                </c:pt>
                <c:pt idx="12">
                  <c:v>5321.6229999999996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>
                  <c:v>604.029</c:v>
                </c:pt>
                <c:pt idx="1">
                  <c:v>949.76199999999994</c:v>
                </c:pt>
                <c:pt idx="2">
                  <c:v>1044.7349999999999</c:v>
                </c:pt>
                <c:pt idx="3">
                  <c:v>1230.338</c:v>
                </c:pt>
                <c:pt idx="4">
                  <c:v>1133.222</c:v>
                </c:pt>
                <c:pt idx="5">
                  <c:v>705.76099999999997</c:v>
                </c:pt>
                <c:pt idx="6">
                  <c:v>982.73599999999999</c:v>
                </c:pt>
                <c:pt idx="7">
                  <c:v>737.52800000000002</c:v>
                </c:pt>
                <c:pt idx="8">
                  <c:v>531.096</c:v>
                </c:pt>
                <c:pt idx="9">
                  <c:v>439.78899999999999</c:v>
                </c:pt>
                <c:pt idx="10">
                  <c:v>590.33199999999999</c:v>
                </c:pt>
                <c:pt idx="11">
                  <c:v>1090.1949999999999</c:v>
                </c:pt>
                <c:pt idx="12">
                  <c:v>558.14599999999996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9627872"/>
        <c:axId val="1749624608"/>
      </c:lineChart>
      <c:catAx>
        <c:axId val="17496278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62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962460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62787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77391714926"/>
          <c:y val="0.89631633002396438"/>
          <c:w val="0.60931753901132724"/>
          <c:h val="8.199833716437621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Total</a:t>
            </a:r>
            <a:r>
              <a:rPr lang="pt-PT" baseline="0"/>
              <a:t> do Feijão seco </a:t>
            </a:r>
            <a:r>
              <a:rPr lang="pt-PT"/>
              <a:t>- Destinos das Saídas 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3225213450686218"/>
          <c:y val="2.1521083574987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2349630829530744"/>
          <c:w val="0.84263799203628664"/>
          <c:h val="0.68052356399557434"/>
        </c:manualLayout>
      </c:layout>
      <c:lineChart>
        <c:grouping val="standard"/>
        <c:varyColors val="0"/>
        <c:ser>
          <c:idx val="1"/>
          <c:order val="0"/>
          <c:tx>
            <c:strRef>
              <c:f>'2'!$D$10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'2'!$E$10:$Q$10</c:f>
              <c:numCache>
                <c:formatCode>#,##0</c:formatCode>
                <c:ptCount val="13"/>
                <c:pt idx="0">
                  <c:v>7312.3040000000001</c:v>
                </c:pt>
                <c:pt idx="1">
                  <c:v>4956.6310000000003</c:v>
                </c:pt>
                <c:pt idx="2">
                  <c:v>2950.3139999999999</c:v>
                </c:pt>
                <c:pt idx="3">
                  <c:v>5748.8090000000002</c:v>
                </c:pt>
                <c:pt idx="4">
                  <c:v>3637.1759999999999</c:v>
                </c:pt>
                <c:pt idx="5">
                  <c:v>3490.9780000000001</c:v>
                </c:pt>
                <c:pt idx="6">
                  <c:v>7777.7190000000001</c:v>
                </c:pt>
                <c:pt idx="7">
                  <c:v>13534.927</c:v>
                </c:pt>
                <c:pt idx="8">
                  <c:v>8998.48</c:v>
                </c:pt>
                <c:pt idx="9">
                  <c:v>8280.8809999999994</c:v>
                </c:pt>
                <c:pt idx="10">
                  <c:v>11726.954</c:v>
                </c:pt>
                <c:pt idx="11">
                  <c:v>7458.4930000000004</c:v>
                </c:pt>
                <c:pt idx="12">
                  <c:v>6622.1480000000001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'2'!$D$11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'2'!$E$11:$Q$11</c:f>
              <c:numCache>
                <c:formatCode>#,##0</c:formatCode>
                <c:ptCount val="13"/>
                <c:pt idx="0">
                  <c:v>6287.7659999999996</c:v>
                </c:pt>
                <c:pt idx="1">
                  <c:v>5808.73</c:v>
                </c:pt>
                <c:pt idx="2">
                  <c:v>8436.2759999999998</c:v>
                </c:pt>
                <c:pt idx="3">
                  <c:v>7132.3040000000001</c:v>
                </c:pt>
                <c:pt idx="4">
                  <c:v>6268.6409999999996</c:v>
                </c:pt>
                <c:pt idx="5">
                  <c:v>5408.1239999999998</c:v>
                </c:pt>
                <c:pt idx="6">
                  <c:v>6626.45</c:v>
                </c:pt>
                <c:pt idx="7">
                  <c:v>6469.107</c:v>
                </c:pt>
                <c:pt idx="8">
                  <c:v>6444.09</c:v>
                </c:pt>
                <c:pt idx="9">
                  <c:v>4116.8010000000004</c:v>
                </c:pt>
                <c:pt idx="10">
                  <c:v>4763.3559999999998</c:v>
                </c:pt>
                <c:pt idx="11">
                  <c:v>2852.087</c:v>
                </c:pt>
                <c:pt idx="12">
                  <c:v>2740.5540000000001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9602848"/>
        <c:axId val="1749626240"/>
      </c:lineChart>
      <c:catAx>
        <c:axId val="174960284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62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962624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60284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77391714926"/>
          <c:y val="0.89631633002396438"/>
          <c:w val="0.60931753901132724"/>
          <c:h val="8.199833716437621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Grão-de-bico seco - Área </a:t>
            </a:r>
            <a:r>
              <a:rPr lang="pt-PT" b="0"/>
              <a:t>(ha) </a:t>
            </a:r>
            <a:r>
              <a:rPr lang="pt-PT"/>
              <a:t>e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8662141139867064"/>
          <c:y val="3.7206564512839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1"/>
          <c:tx>
            <c:v>Produção</c:v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'4'!$D$4:$P$4</c:f>
              <c:numCache>
                <c:formatCode>#,##0</c:formatCode>
                <c:ptCount val="13"/>
                <c:pt idx="0">
                  <c:v>605</c:v>
                </c:pt>
                <c:pt idx="1">
                  <c:v>680</c:v>
                </c:pt>
                <c:pt idx="2">
                  <c:v>634</c:v>
                </c:pt>
                <c:pt idx="3">
                  <c:v>439</c:v>
                </c:pt>
                <c:pt idx="4">
                  <c:v>531</c:v>
                </c:pt>
                <c:pt idx="5">
                  <c:v>1392</c:v>
                </c:pt>
                <c:pt idx="6">
                  <c:v>1665</c:v>
                </c:pt>
                <c:pt idx="7">
                  <c:v>1506</c:v>
                </c:pt>
                <c:pt idx="8">
                  <c:v>2000</c:v>
                </c:pt>
                <c:pt idx="9">
                  <c:v>2355</c:v>
                </c:pt>
                <c:pt idx="10">
                  <c:v>2890</c:v>
                </c:pt>
                <c:pt idx="11">
                  <c:v>3208</c:v>
                </c:pt>
                <c:pt idx="12">
                  <c:v>3305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626784"/>
        <c:axId val="1749603392"/>
      </c:lineChart>
      <c:lineChart>
        <c:grouping val="standard"/>
        <c:varyColors val="0"/>
        <c:ser>
          <c:idx val="0"/>
          <c:order val="0"/>
          <c:tx>
            <c:v>Área</c:v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'4'!$D$3:$P$3</c:f>
              <c:numCache>
                <c:formatCode>#,##0</c:formatCode>
                <c:ptCount val="13"/>
                <c:pt idx="0">
                  <c:v>1074</c:v>
                </c:pt>
                <c:pt idx="1">
                  <c:v>1010</c:v>
                </c:pt>
                <c:pt idx="2">
                  <c:v>1159</c:v>
                </c:pt>
                <c:pt idx="3">
                  <c:v>786</c:v>
                </c:pt>
                <c:pt idx="4">
                  <c:v>920</c:v>
                </c:pt>
                <c:pt idx="5">
                  <c:v>1630</c:v>
                </c:pt>
                <c:pt idx="6">
                  <c:v>1987</c:v>
                </c:pt>
                <c:pt idx="7">
                  <c:v>1833</c:v>
                </c:pt>
                <c:pt idx="8">
                  <c:v>2594</c:v>
                </c:pt>
                <c:pt idx="9">
                  <c:v>2435</c:v>
                </c:pt>
                <c:pt idx="10">
                  <c:v>2931</c:v>
                </c:pt>
                <c:pt idx="11">
                  <c:v>3288</c:v>
                </c:pt>
                <c:pt idx="12">
                  <c:v>4010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607200"/>
        <c:axId val="1749616448"/>
      </c:lineChart>
      <c:catAx>
        <c:axId val="174962678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60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960339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626784"/>
        <c:crosses val="autoZero"/>
        <c:crossBetween val="between"/>
        <c:majorUnit val="500"/>
      </c:valAx>
      <c:catAx>
        <c:axId val="1749607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9616448"/>
        <c:crosses val="autoZero"/>
        <c:auto val="1"/>
        <c:lblAlgn val="ctr"/>
        <c:lblOffset val="100"/>
        <c:noMultiLvlLbl val="0"/>
      </c:catAx>
      <c:valAx>
        <c:axId val="1749616448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en-US"/>
          </a:p>
        </c:txPr>
        <c:crossAx val="1749607200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049721194489241E-2"/>
          <c:y val="0.91481154855643054"/>
          <c:w val="0.82786811287143314"/>
          <c:h val="6.807699037620296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Feijão - Área </a:t>
            </a:r>
            <a:r>
              <a:rPr lang="pt-PT" b="0"/>
              <a:t>(ha) </a:t>
            </a:r>
            <a:r>
              <a:rPr lang="pt-PT"/>
              <a:t>e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4132415362235318"/>
          <c:y val="3.72065534685212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1"/>
          <c:tx>
            <c:strRef>
              <c:f>'4'!$B$10</c:f>
              <c:strCache>
                <c:ptCount val="1"/>
                <c:pt idx="0">
                  <c:v>Produção 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'4'!$D$10:$P$10</c:f>
              <c:numCache>
                <c:formatCode>#,##0</c:formatCode>
                <c:ptCount val="13"/>
                <c:pt idx="0">
                  <c:v>2042</c:v>
                </c:pt>
                <c:pt idx="1">
                  <c:v>2058</c:v>
                </c:pt>
                <c:pt idx="2">
                  <c:v>1932</c:v>
                </c:pt>
                <c:pt idx="3">
                  <c:v>1933</c:v>
                </c:pt>
                <c:pt idx="4">
                  <c:v>1802</c:v>
                </c:pt>
                <c:pt idx="5">
                  <c:v>1811</c:v>
                </c:pt>
                <c:pt idx="6">
                  <c:v>1937</c:v>
                </c:pt>
                <c:pt idx="7">
                  <c:v>2397</c:v>
                </c:pt>
                <c:pt idx="8">
                  <c:v>3055</c:v>
                </c:pt>
                <c:pt idx="9">
                  <c:v>2090</c:v>
                </c:pt>
                <c:pt idx="10">
                  <c:v>2531</c:v>
                </c:pt>
                <c:pt idx="11">
                  <c:v>3271</c:v>
                </c:pt>
                <c:pt idx="12">
                  <c:v>3590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628416"/>
        <c:axId val="1749631680"/>
      </c:lineChart>
      <c:lineChart>
        <c:grouping val="standard"/>
        <c:varyColors val="0"/>
        <c:ser>
          <c:idx val="0"/>
          <c:order val="0"/>
          <c:tx>
            <c:strRef>
              <c:f>'4'!$B$9</c:f>
              <c:strCache>
                <c:ptCount val="1"/>
                <c:pt idx="0">
                  <c:v>Área </c:v>
                </c:pt>
              </c:strCache>
            </c:strRef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'4'!$D$9:$P$9</c:f>
              <c:numCache>
                <c:formatCode>#,##0</c:formatCode>
                <c:ptCount val="13"/>
                <c:pt idx="0">
                  <c:v>3509</c:v>
                </c:pt>
                <c:pt idx="1">
                  <c:v>3511</c:v>
                </c:pt>
                <c:pt idx="2">
                  <c:v>3402</c:v>
                </c:pt>
                <c:pt idx="3">
                  <c:v>3363</c:v>
                </c:pt>
                <c:pt idx="4">
                  <c:v>3120</c:v>
                </c:pt>
                <c:pt idx="5">
                  <c:v>3193</c:v>
                </c:pt>
                <c:pt idx="6">
                  <c:v>3206</c:v>
                </c:pt>
                <c:pt idx="7">
                  <c:v>3547</c:v>
                </c:pt>
                <c:pt idx="8">
                  <c:v>4189</c:v>
                </c:pt>
                <c:pt idx="9">
                  <c:v>3128</c:v>
                </c:pt>
                <c:pt idx="10">
                  <c:v>3601</c:v>
                </c:pt>
                <c:pt idx="11">
                  <c:v>4669</c:v>
                </c:pt>
                <c:pt idx="12">
                  <c:v>6877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608288"/>
        <c:axId val="1749611552"/>
      </c:lineChart>
      <c:catAx>
        <c:axId val="17496284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63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9631680"/>
        <c:scaling>
          <c:orientation val="minMax"/>
          <c:max val="5000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628416"/>
        <c:crosses val="autoZero"/>
        <c:crossBetween val="between"/>
        <c:majorUnit val="1000"/>
      </c:valAx>
      <c:catAx>
        <c:axId val="1749608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9611552"/>
        <c:crosses val="autoZero"/>
        <c:auto val="1"/>
        <c:lblAlgn val="ctr"/>
        <c:lblOffset val="100"/>
        <c:noMultiLvlLbl val="0"/>
      </c:catAx>
      <c:valAx>
        <c:axId val="1749611552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en-US"/>
          </a:p>
        </c:txPr>
        <c:crossAx val="1749608288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049721194489241E-2"/>
          <c:y val="0.91481154855643054"/>
          <c:w val="0.82786811287143314"/>
          <c:h val="6.807699037620296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Grão-de-bico seco </a:t>
            </a:r>
            <a:r>
              <a:rPr lang="pt-PT" baseline="0"/>
              <a:t>- Produção, Importação, Exportação e Consumo Aparente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12940342759142334"/>
          <c:y val="1.39999632868095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55032783376E-2"/>
          <c:y val="0.14790469663686778"/>
          <c:w val="0.86123274633545321"/>
          <c:h val="0.6607870457450720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'6'!$B$4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val>
            <c:numRef>
              <c:f>'6'!$D$4:$P$4</c:f>
              <c:numCache>
                <c:formatCode>#,##0</c:formatCode>
                <c:ptCount val="13"/>
                <c:pt idx="0">
                  <c:v>13915.21</c:v>
                </c:pt>
                <c:pt idx="1">
                  <c:v>11833.493</c:v>
                </c:pt>
                <c:pt idx="2">
                  <c:v>13619.288</c:v>
                </c:pt>
                <c:pt idx="3">
                  <c:v>16409.992999999999</c:v>
                </c:pt>
                <c:pt idx="4">
                  <c:v>19173.393</c:v>
                </c:pt>
                <c:pt idx="5">
                  <c:v>7934.8469999999998</c:v>
                </c:pt>
                <c:pt idx="6">
                  <c:v>11037.575000000001</c:v>
                </c:pt>
                <c:pt idx="7">
                  <c:v>17279.028999999999</c:v>
                </c:pt>
                <c:pt idx="8">
                  <c:v>22127.177</c:v>
                </c:pt>
                <c:pt idx="9">
                  <c:v>41571.544999999998</c:v>
                </c:pt>
                <c:pt idx="10">
                  <c:v>20010.12</c:v>
                </c:pt>
                <c:pt idx="11">
                  <c:v>10658.58</c:v>
                </c:pt>
                <c:pt idx="12">
                  <c:v>4938.6620000000003</c:v>
                </c:pt>
              </c:numCache>
            </c:numRef>
          </c:val>
        </c:ser>
        <c:ser>
          <c:idx val="2"/>
          <c:order val="2"/>
          <c:tx>
            <c:strRef>
              <c:f>'6'!$B$5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val>
            <c:numRef>
              <c:f>'6'!$D$5:$P$5</c:f>
              <c:numCache>
                <c:formatCode>#,##0</c:formatCode>
                <c:ptCount val="13"/>
                <c:pt idx="0">
                  <c:v>5047.5029999999997</c:v>
                </c:pt>
                <c:pt idx="1">
                  <c:v>3578.58</c:v>
                </c:pt>
                <c:pt idx="2">
                  <c:v>1947</c:v>
                </c:pt>
                <c:pt idx="3">
                  <c:v>2636.3589999999999</c:v>
                </c:pt>
                <c:pt idx="4">
                  <c:v>2554.029</c:v>
                </c:pt>
                <c:pt idx="5">
                  <c:v>4405.6840000000002</c:v>
                </c:pt>
                <c:pt idx="6">
                  <c:v>4898.2269999999999</c:v>
                </c:pt>
                <c:pt idx="7">
                  <c:v>4329.8879999999999</c:v>
                </c:pt>
                <c:pt idx="8">
                  <c:v>2654.5709999999999</c:v>
                </c:pt>
                <c:pt idx="9">
                  <c:v>2191.02</c:v>
                </c:pt>
                <c:pt idx="10">
                  <c:v>3644.7220000000002</c:v>
                </c:pt>
                <c:pt idx="11">
                  <c:v>8091.317</c:v>
                </c:pt>
                <c:pt idx="12">
                  <c:v>5879.7690000000002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9607744"/>
        <c:axId val="1749608832"/>
      </c:barChart>
      <c:lineChart>
        <c:grouping val="standard"/>
        <c:varyColors val="0"/>
        <c:ser>
          <c:idx val="3"/>
          <c:order val="0"/>
          <c:tx>
            <c:strRef>
              <c:f>'6'!$B$3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8100" cmpd="sng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'6'!$D$3:$P$3</c:f>
              <c:numCache>
                <c:formatCode>#,##0</c:formatCode>
                <c:ptCount val="13"/>
                <c:pt idx="0">
                  <c:v>605</c:v>
                </c:pt>
                <c:pt idx="1">
                  <c:v>680</c:v>
                </c:pt>
                <c:pt idx="2">
                  <c:v>634</c:v>
                </c:pt>
                <c:pt idx="3">
                  <c:v>439</c:v>
                </c:pt>
                <c:pt idx="4">
                  <c:v>531</c:v>
                </c:pt>
                <c:pt idx="5">
                  <c:v>1392</c:v>
                </c:pt>
                <c:pt idx="6">
                  <c:v>1665</c:v>
                </c:pt>
                <c:pt idx="7">
                  <c:v>1506</c:v>
                </c:pt>
                <c:pt idx="8">
                  <c:v>2000</c:v>
                </c:pt>
                <c:pt idx="9">
                  <c:v>2355</c:v>
                </c:pt>
                <c:pt idx="10">
                  <c:v>2890</c:v>
                </c:pt>
                <c:pt idx="11">
                  <c:v>3208</c:v>
                </c:pt>
                <c:pt idx="12">
                  <c:v>3305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'6'!$B$8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'6'!$D$8:$P$8</c:f>
              <c:numCache>
                <c:formatCode>#,##0</c:formatCode>
                <c:ptCount val="13"/>
                <c:pt idx="0">
                  <c:v>9472.7069999999985</c:v>
                </c:pt>
                <c:pt idx="1">
                  <c:v>8934.9130000000005</c:v>
                </c:pt>
                <c:pt idx="2">
                  <c:v>12306.288</c:v>
                </c:pt>
                <c:pt idx="3">
                  <c:v>14212.633999999998</c:v>
                </c:pt>
                <c:pt idx="4">
                  <c:v>17150.364000000001</c:v>
                </c:pt>
                <c:pt idx="5">
                  <c:v>4921.1629999999996</c:v>
                </c:pt>
                <c:pt idx="6">
                  <c:v>7804.3480000000009</c:v>
                </c:pt>
                <c:pt idx="7">
                  <c:v>14455.141</c:v>
                </c:pt>
                <c:pt idx="8">
                  <c:v>21472.606</c:v>
                </c:pt>
                <c:pt idx="9">
                  <c:v>41735.525000000001</c:v>
                </c:pt>
                <c:pt idx="10">
                  <c:v>19255.397999999997</c:v>
                </c:pt>
                <c:pt idx="11">
                  <c:v>5775.2629999999999</c:v>
                </c:pt>
                <c:pt idx="12">
                  <c:v>2363.893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607744"/>
        <c:axId val="1749608832"/>
      </c:lineChart>
      <c:catAx>
        <c:axId val="17496077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960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960883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9607744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9.0855450408148533E-2"/>
          <c:y val="0.9057391304347826"/>
          <c:w val="0.78647132820178867"/>
          <c:h val="5.54249347830964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Feijão seco </a:t>
            </a:r>
            <a:r>
              <a:rPr lang="pt-PT" baseline="0"/>
              <a:t>- Produção, Importação, Exportação e Consumo Aparente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12940342759142334"/>
          <c:y val="3.6386597260068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55032783376E-2"/>
          <c:y val="0.16085629437451943"/>
          <c:w val="0.86123274633545321"/>
          <c:h val="0.655568740336155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'6'!$B$15</c:f>
              <c:strCache>
                <c:ptCount val="1"/>
                <c:pt idx="0">
                  <c:v>Importação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'6'!$D$13:$P$13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'6'!$D$15:$P$15</c:f>
              <c:numCache>
                <c:formatCode>#,##0</c:formatCode>
                <c:ptCount val="13"/>
                <c:pt idx="0">
                  <c:v>42973.052000000003</c:v>
                </c:pt>
                <c:pt idx="1">
                  <c:v>35720.278999999995</c:v>
                </c:pt>
                <c:pt idx="2">
                  <c:v>33579.127</c:v>
                </c:pt>
                <c:pt idx="3">
                  <c:v>38509.444000000003</c:v>
                </c:pt>
                <c:pt idx="4">
                  <c:v>44909.513000000006</c:v>
                </c:pt>
                <c:pt idx="5">
                  <c:v>39924.241000000002</c:v>
                </c:pt>
                <c:pt idx="6">
                  <c:v>43429.383000000002</c:v>
                </c:pt>
                <c:pt idx="7">
                  <c:v>38294.492000000006</c:v>
                </c:pt>
                <c:pt idx="8">
                  <c:v>43839.64</c:v>
                </c:pt>
                <c:pt idx="9">
                  <c:v>37713.748</c:v>
                </c:pt>
                <c:pt idx="10">
                  <c:v>39399.294999999998</c:v>
                </c:pt>
                <c:pt idx="11">
                  <c:v>45320.370999999999</c:v>
                </c:pt>
                <c:pt idx="12">
                  <c:v>38669.191999999995</c:v>
                </c:pt>
              </c:numCache>
            </c:numRef>
          </c:val>
        </c:ser>
        <c:ser>
          <c:idx val="2"/>
          <c:order val="1"/>
          <c:tx>
            <c:strRef>
              <c:f>'6'!$B$16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'6'!$D$13:$P$13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'6'!$D$16:$P$16</c:f>
              <c:numCache>
                <c:formatCode>#,##0</c:formatCode>
                <c:ptCount val="13"/>
                <c:pt idx="0">
                  <c:v>13600.07</c:v>
                </c:pt>
                <c:pt idx="1">
                  <c:v>10765.361000000001</c:v>
                </c:pt>
                <c:pt idx="2">
                  <c:v>11386.59</c:v>
                </c:pt>
                <c:pt idx="3">
                  <c:v>12881.112999999999</c:v>
                </c:pt>
                <c:pt idx="4">
                  <c:v>9905.8169999999991</c:v>
                </c:pt>
                <c:pt idx="5">
                  <c:v>8899.101999999999</c:v>
                </c:pt>
                <c:pt idx="6">
                  <c:v>14404.169</c:v>
                </c:pt>
                <c:pt idx="7">
                  <c:v>20004.034</c:v>
                </c:pt>
                <c:pt idx="8">
                  <c:v>15442.57</c:v>
                </c:pt>
                <c:pt idx="9">
                  <c:v>12397.681999999999</c:v>
                </c:pt>
                <c:pt idx="10">
                  <c:v>16490.310000000001</c:v>
                </c:pt>
                <c:pt idx="11">
                  <c:v>10310.58</c:v>
                </c:pt>
                <c:pt idx="12">
                  <c:v>9362.7020000000011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9618080"/>
        <c:axId val="1749609376"/>
      </c:barChart>
      <c:lineChart>
        <c:grouping val="standard"/>
        <c:varyColors val="0"/>
        <c:ser>
          <c:idx val="0"/>
          <c:order val="2"/>
          <c:tx>
            <c:strRef>
              <c:f>'6'!$B$14</c:f>
              <c:strCache>
                <c:ptCount val="1"/>
                <c:pt idx="0">
                  <c:v>Produção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'6'!$D$13:$P$13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'6'!$D$14:$P$14</c:f>
              <c:numCache>
                <c:formatCode>#,##0</c:formatCode>
                <c:ptCount val="13"/>
                <c:pt idx="0">
                  <c:v>2042</c:v>
                </c:pt>
                <c:pt idx="1">
                  <c:v>2058</c:v>
                </c:pt>
                <c:pt idx="2">
                  <c:v>1932</c:v>
                </c:pt>
                <c:pt idx="3">
                  <c:v>1933</c:v>
                </c:pt>
                <c:pt idx="4">
                  <c:v>1802</c:v>
                </c:pt>
                <c:pt idx="5">
                  <c:v>1811</c:v>
                </c:pt>
                <c:pt idx="6">
                  <c:v>1937</c:v>
                </c:pt>
                <c:pt idx="7">
                  <c:v>2397</c:v>
                </c:pt>
                <c:pt idx="8">
                  <c:v>3055</c:v>
                </c:pt>
                <c:pt idx="9">
                  <c:v>2090</c:v>
                </c:pt>
                <c:pt idx="10">
                  <c:v>2531</c:v>
                </c:pt>
                <c:pt idx="11">
                  <c:v>3271</c:v>
                </c:pt>
                <c:pt idx="12">
                  <c:v>3590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'6'!$B$19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B0F0"/>
              </a:solidFill>
              <a:prstDash val="sysDot"/>
            </a:ln>
          </c:spPr>
          <c:marker>
            <c:symbol val="none"/>
          </c:marker>
          <c:cat>
            <c:numRef>
              <c:f>'6'!$D$13:$P$13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'6'!$D$19:$P$19</c:f>
              <c:numCache>
                <c:formatCode>#,##0</c:formatCode>
                <c:ptCount val="13"/>
                <c:pt idx="0">
                  <c:v>31414.982000000004</c:v>
                </c:pt>
                <c:pt idx="1">
                  <c:v>27012.917999999994</c:v>
                </c:pt>
                <c:pt idx="2">
                  <c:v>24124.537</c:v>
                </c:pt>
                <c:pt idx="3">
                  <c:v>27561.331000000006</c:v>
                </c:pt>
                <c:pt idx="4">
                  <c:v>36805.696000000011</c:v>
                </c:pt>
                <c:pt idx="5">
                  <c:v>32836.139000000003</c:v>
                </c:pt>
                <c:pt idx="6">
                  <c:v>30962.214</c:v>
                </c:pt>
                <c:pt idx="7">
                  <c:v>20687.458000000006</c:v>
                </c:pt>
                <c:pt idx="8">
                  <c:v>31452.07</c:v>
                </c:pt>
                <c:pt idx="9">
                  <c:v>27406.065999999999</c:v>
                </c:pt>
                <c:pt idx="10">
                  <c:v>25439.984999999997</c:v>
                </c:pt>
                <c:pt idx="11">
                  <c:v>38280.790999999997</c:v>
                </c:pt>
                <c:pt idx="12">
                  <c:v>32896.489999999991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618080"/>
        <c:axId val="1749609376"/>
      </c:lineChart>
      <c:catAx>
        <c:axId val="174961808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960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960937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961808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855450408148533E-2"/>
          <c:y val="0.9057391304347826"/>
          <c:w val="0.78647132820178867"/>
          <c:h val="5.44711505333909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6" Type="http://schemas.openxmlformats.org/officeDocument/2006/relationships/hyperlink" Target="http://www.gpp.pt" TargetMode="External"/><Relationship Id="rId5" Type="http://schemas.openxmlformats.org/officeDocument/2006/relationships/image" Target="../media/image3.jpeg"/><Relationship Id="rId4" Type="http://schemas.openxmlformats.org/officeDocument/2006/relationships/hyperlink" Target="https://www.google.pt/url?sa=i&amp;rct=j&amp;q=&amp;esrc=s&amp;source=images&amp;cd=&amp;ved=2ahUKEwjjq4mY9JDgAhWwxoUKHdnIBfgQjRx6BAgBEAU&amp;url=https://nutrimento.pt/noticias/7-razoes-para-comer-grao-todos-os-dias/&amp;psig=AOvVaw1UfyCbEHsJB7tkW43PbdSN&amp;ust=1548779706180251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484909</xdr:colOff>
      <xdr:row>8</xdr:row>
      <xdr:rowOff>105643</xdr:rowOff>
    </xdr:from>
    <xdr:to>
      <xdr:col>0</xdr:col>
      <xdr:colOff>2216727</xdr:colOff>
      <xdr:row>9</xdr:row>
      <xdr:rowOff>136615</xdr:rowOff>
    </xdr:to>
    <xdr:pic>
      <xdr:nvPicPr>
        <xdr:cNvPr id="513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09" y="2677393"/>
          <a:ext cx="1731818" cy="351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268432</xdr:colOff>
      <xdr:row>5</xdr:row>
      <xdr:rowOff>86591</xdr:rowOff>
    </xdr:from>
    <xdr:to>
      <xdr:col>0</xdr:col>
      <xdr:colOff>2169128</xdr:colOff>
      <xdr:row>8</xdr:row>
      <xdr:rowOff>155864</xdr:rowOff>
    </xdr:to>
    <xdr:pic>
      <xdr:nvPicPr>
        <xdr:cNvPr id="5" name="irc_mi" descr="Resultado de imagem para feijão se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432" y="1697182"/>
          <a:ext cx="1900696" cy="1030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9</xdr:col>
      <xdr:colOff>428625</xdr:colOff>
      <xdr:row>14</xdr:row>
      <xdr:rowOff>142876</xdr:rowOff>
    </xdr:to>
    <xdr:sp macro="" textlink="">
      <xdr:nvSpPr>
        <xdr:cNvPr id="1028" name="AutoShape 4" descr="Resultado de imagem para grão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200900" y="2124075"/>
          <a:ext cx="2867025" cy="159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285750</xdr:colOff>
      <xdr:row>1</xdr:row>
      <xdr:rowOff>233796</xdr:rowOff>
    </xdr:from>
    <xdr:to>
      <xdr:col>0</xdr:col>
      <xdr:colOff>2164773</xdr:colOff>
      <xdr:row>5</xdr:row>
      <xdr:rowOff>69273</xdr:rowOff>
    </xdr:to>
    <xdr:pic>
      <xdr:nvPicPr>
        <xdr:cNvPr id="9" name="irc_mi" descr="Resultado de imagem para grã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97478"/>
          <a:ext cx="1879023" cy="1082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51954</xdr:colOff>
      <xdr:row>0</xdr:row>
      <xdr:rowOff>51955</xdr:rowOff>
    </xdr:from>
    <xdr:to>
      <xdr:col>0</xdr:col>
      <xdr:colOff>2435697</xdr:colOff>
      <xdr:row>0</xdr:row>
      <xdr:rowOff>362878</xdr:rowOff>
    </xdr:to>
    <xdr:pic>
      <xdr:nvPicPr>
        <xdr:cNvPr id="7" name="Imagem 6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1954" y="51955"/>
          <a:ext cx="2383743" cy="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487586</xdr:colOff>
      <xdr:row>46</xdr:row>
      <xdr:rowOff>158108</xdr:rowOff>
    </xdr:from>
    <xdr:to>
      <xdr:col>16</xdr:col>
      <xdr:colOff>44143</xdr:colOff>
      <xdr:row>67</xdr:row>
      <xdr:rowOff>30186</xdr:rowOff>
    </xdr:to>
    <xdr:graphicFrame macro="">
      <xdr:nvGraphicFramePr>
        <xdr:cNvPr id="10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579122</xdr:colOff>
      <xdr:row>46</xdr:row>
      <xdr:rowOff>147476</xdr:rowOff>
    </xdr:from>
    <xdr:to>
      <xdr:col>7</xdr:col>
      <xdr:colOff>650053</xdr:colOff>
      <xdr:row>66</xdr:row>
      <xdr:rowOff>93502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952498</xdr:colOff>
      <xdr:row>18</xdr:row>
      <xdr:rowOff>32084</xdr:rowOff>
    </xdr:from>
    <xdr:to>
      <xdr:col>8</xdr:col>
      <xdr:colOff>190498</xdr:colOff>
      <xdr:row>39</xdr:row>
      <xdr:rowOff>120317</xdr:rowOff>
    </xdr:to>
    <xdr:graphicFrame macro="">
      <xdr:nvGraphicFramePr>
        <xdr:cNvPr id="20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792079</xdr:colOff>
      <xdr:row>18</xdr:row>
      <xdr:rowOff>80210</xdr:rowOff>
    </xdr:from>
    <xdr:to>
      <xdr:col>16</xdr:col>
      <xdr:colOff>451184</xdr:colOff>
      <xdr:row>40</xdr:row>
      <xdr:rowOff>8022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631658</xdr:colOff>
      <xdr:row>14</xdr:row>
      <xdr:rowOff>31920</xdr:rowOff>
    </xdr:from>
    <xdr:to>
      <xdr:col>6</xdr:col>
      <xdr:colOff>515947</xdr:colOff>
      <xdr:row>35</xdr:row>
      <xdr:rowOff>31919</xdr:rowOff>
    </xdr:to>
    <xdr:graphicFrame macro="">
      <xdr:nvGraphicFramePr>
        <xdr:cNvPr id="30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531395</xdr:colOff>
      <xdr:row>14</xdr:row>
      <xdr:rowOff>53816</xdr:rowOff>
    </xdr:from>
    <xdr:to>
      <xdr:col>14</xdr:col>
      <xdr:colOff>580605</xdr:colOff>
      <xdr:row>35</xdr:row>
      <xdr:rowOff>53815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804109</xdr:colOff>
      <xdr:row>31</xdr:row>
      <xdr:rowOff>20053</xdr:rowOff>
    </xdr:from>
    <xdr:to>
      <xdr:col>7</xdr:col>
      <xdr:colOff>220579</xdr:colOff>
      <xdr:row>51</xdr:row>
      <xdr:rowOff>150396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581526</xdr:colOff>
      <xdr:row>31</xdr:row>
      <xdr:rowOff>18048</xdr:rowOff>
    </xdr:from>
    <xdr:to>
      <xdr:col>15</xdr:col>
      <xdr:colOff>199024</xdr:colOff>
      <xdr:row>51</xdr:row>
      <xdr:rowOff>120317</xdr:rowOff>
    </xdr:to>
    <xdr:graphicFrame macro="">
      <xdr:nvGraphicFramePr>
        <xdr:cNvPr id="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85546875" customWidth="1"/>
    <col min="2" max="2" width="49.42578125" customWidth="1"/>
  </cols>
  <sheetData>
    <row r="1" spans="1:6" ht="28.5" customHeight="1" x14ac:dyDescent="0.2">
      <c r="A1" s="1"/>
      <c r="B1" s="52" t="s">
        <v>51</v>
      </c>
    </row>
    <row r="2" spans="1:6" ht="24" customHeight="1" x14ac:dyDescent="0.2">
      <c r="A2" s="112" t="s">
        <v>119</v>
      </c>
      <c r="B2" s="110" t="s">
        <v>95</v>
      </c>
    </row>
    <row r="3" spans="1:6" ht="24" customHeight="1" x14ac:dyDescent="0.2">
      <c r="A3" s="74"/>
      <c r="B3" s="110" t="s">
        <v>96</v>
      </c>
    </row>
    <row r="4" spans="1:6" ht="26.1" customHeight="1" x14ac:dyDescent="0.2">
      <c r="B4" s="136" t="s">
        <v>25</v>
      </c>
    </row>
    <row r="5" spans="1:6" ht="26.1" customHeight="1" x14ac:dyDescent="0.2">
      <c r="B5" s="137" t="s">
        <v>38</v>
      </c>
    </row>
    <row r="6" spans="1:6" ht="26.1" customHeight="1" x14ac:dyDescent="0.2">
      <c r="B6" s="137" t="s">
        <v>42</v>
      </c>
    </row>
    <row r="7" spans="1:6" ht="26.1" customHeight="1" x14ac:dyDescent="0.2">
      <c r="B7" s="138" t="s">
        <v>36</v>
      </c>
    </row>
    <row r="8" spans="1:6" ht="26.1" customHeight="1" x14ac:dyDescent="0.25">
      <c r="B8" s="138" t="s">
        <v>94</v>
      </c>
      <c r="F8" s="75"/>
    </row>
    <row r="9" spans="1:6" ht="26.1" customHeight="1" x14ac:dyDescent="0.2">
      <c r="A9" s="124" t="s">
        <v>37</v>
      </c>
      <c r="B9" s="139" t="s">
        <v>73</v>
      </c>
    </row>
  </sheetData>
  <phoneticPr fontId="2" type="noConversion"/>
  <hyperlinks>
    <hyperlink ref="B4" location="1!A1" display="1. Comércio Internacional"/>
    <hyperlink ref="B5" location="2!A1" display="2. Destinos das Saídas UE/PT"/>
    <hyperlink ref="B7" location="'4'!A1" display="4. Área e Produção "/>
    <hyperlink ref="B9" location="'6'!A1" display="6. Indicadores de análise do Comércio Internacional"/>
    <hyperlink ref="B6" location="3!A1" display="3. Principais Destinos das Saídas"/>
    <hyperlink ref="B8" location="'5'!A1" display="5. Balanços de Aprovisionamento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03"/>
  <sheetViews>
    <sheetView showGridLines="0" zoomScale="95" zoomScaleNormal="95" workbookViewId="0"/>
  </sheetViews>
  <sheetFormatPr defaultRowHeight="12.75" x14ac:dyDescent="0.2"/>
  <cols>
    <col min="1" max="1" width="2.42578125" style="1" customWidth="1"/>
    <col min="2" max="2" width="19.85546875" style="1" customWidth="1"/>
    <col min="3" max="3" width="14.85546875" style="1" customWidth="1"/>
    <col min="4" max="4" width="8.7109375" style="1" customWidth="1"/>
    <col min="5" max="17" width="12.7109375" style="1" customWidth="1"/>
    <col min="18" max="16384" width="9.140625" style="1"/>
  </cols>
  <sheetData>
    <row r="1" spans="2:23" ht="29.85" customHeight="1" x14ac:dyDescent="0.2">
      <c r="B1" s="20" t="s">
        <v>52</v>
      </c>
    </row>
    <row r="2" spans="2:23" ht="21" customHeight="1" x14ac:dyDescent="0.2">
      <c r="B2" s="54" t="s">
        <v>5</v>
      </c>
      <c r="C2" s="54" t="s">
        <v>6</v>
      </c>
      <c r="D2" s="55" t="s">
        <v>7</v>
      </c>
      <c r="E2" s="10">
        <v>2010</v>
      </c>
      <c r="F2" s="10">
        <v>2011</v>
      </c>
      <c r="G2" s="10">
        <v>2012</v>
      </c>
      <c r="H2" s="10">
        <v>2013</v>
      </c>
      <c r="I2" s="10">
        <v>2014</v>
      </c>
      <c r="J2" s="10">
        <v>2015</v>
      </c>
      <c r="K2" s="10">
        <v>2016</v>
      </c>
      <c r="L2" s="10">
        <v>2017</v>
      </c>
      <c r="M2" s="10">
        <v>2018</v>
      </c>
      <c r="N2" s="10">
        <v>2019</v>
      </c>
      <c r="O2" s="10">
        <v>2020</v>
      </c>
      <c r="P2" s="10">
        <v>2021</v>
      </c>
      <c r="Q2" s="10">
        <v>2022</v>
      </c>
      <c r="R2" s="19"/>
      <c r="S2" s="19"/>
    </row>
    <row r="3" spans="2:23" ht="14.1" customHeight="1" x14ac:dyDescent="0.2">
      <c r="B3" s="129" t="s">
        <v>64</v>
      </c>
      <c r="C3" s="130" t="s">
        <v>41</v>
      </c>
      <c r="D3" s="56" t="s">
        <v>3</v>
      </c>
      <c r="E3" s="4">
        <v>13915.21</v>
      </c>
      <c r="F3" s="4">
        <v>11833.493</v>
      </c>
      <c r="G3" s="4">
        <v>13619.288</v>
      </c>
      <c r="H3" s="4">
        <v>16409.992999999999</v>
      </c>
      <c r="I3" s="4">
        <v>19173.393</v>
      </c>
      <c r="J3" s="4">
        <v>7934.8469999999998</v>
      </c>
      <c r="K3" s="4">
        <v>11037.575000000001</v>
      </c>
      <c r="L3" s="4">
        <v>17279.028999999999</v>
      </c>
      <c r="M3" s="4">
        <v>22127.177</v>
      </c>
      <c r="N3" s="4">
        <v>41571.544999999998</v>
      </c>
      <c r="O3" s="4">
        <v>20010.12</v>
      </c>
      <c r="P3" s="4">
        <v>10658.58</v>
      </c>
      <c r="Q3" s="4">
        <v>4938.6620000000003</v>
      </c>
      <c r="R3" s="19"/>
      <c r="S3" s="19"/>
      <c r="T3" s="3"/>
      <c r="U3" s="3"/>
    </row>
    <row r="4" spans="2:23" ht="14.1" customHeight="1" x14ac:dyDescent="0.2">
      <c r="B4" s="130"/>
      <c r="C4" s="130"/>
      <c r="D4" s="5" t="s">
        <v>4</v>
      </c>
      <c r="E4" s="4">
        <v>5047.5029999999997</v>
      </c>
      <c r="F4" s="4">
        <v>3578.58</v>
      </c>
      <c r="G4" s="4">
        <v>1947</v>
      </c>
      <c r="H4" s="4">
        <v>2636.3589999999999</v>
      </c>
      <c r="I4" s="4">
        <v>2554.029</v>
      </c>
      <c r="J4" s="4">
        <v>4405.6840000000002</v>
      </c>
      <c r="K4" s="4">
        <v>4898.2269999999999</v>
      </c>
      <c r="L4" s="4">
        <v>4329.8879999999999</v>
      </c>
      <c r="M4" s="4">
        <v>2654.5709999999999</v>
      </c>
      <c r="N4" s="4">
        <v>2191.02</v>
      </c>
      <c r="O4" s="4">
        <v>3644.7220000000002</v>
      </c>
      <c r="P4" s="4">
        <v>8091.317</v>
      </c>
      <c r="Q4" s="4">
        <v>5879.7690000000002</v>
      </c>
      <c r="R4" s="19"/>
      <c r="S4" s="19"/>
      <c r="T4" s="3"/>
      <c r="U4" s="3"/>
      <c r="W4" s="3"/>
    </row>
    <row r="5" spans="2:23" ht="14.1" customHeight="1" x14ac:dyDescent="0.2">
      <c r="B5" s="130"/>
      <c r="C5" s="131"/>
      <c r="D5" s="37" t="s">
        <v>2</v>
      </c>
      <c r="E5" s="36">
        <f>E4-E3</f>
        <v>-8867.7069999999985</v>
      </c>
      <c r="F5" s="36">
        <f t="shared" ref="F5" si="0">F4-F3</f>
        <v>-8254.9130000000005</v>
      </c>
      <c r="G5" s="36">
        <f t="shared" ref="G5:H5" si="1">G4-G3</f>
        <v>-11672.288</v>
      </c>
      <c r="H5" s="36">
        <f t="shared" si="1"/>
        <v>-13773.633999999998</v>
      </c>
      <c r="I5" s="36">
        <f t="shared" ref="I5:J5" si="2">I4-I3</f>
        <v>-16619.364000000001</v>
      </c>
      <c r="J5" s="36">
        <f t="shared" si="2"/>
        <v>-3529.1629999999996</v>
      </c>
      <c r="K5" s="36">
        <f t="shared" ref="K5:L5" si="3">K4-K3</f>
        <v>-6139.3480000000009</v>
      </c>
      <c r="L5" s="36">
        <f t="shared" si="3"/>
        <v>-12949.141</v>
      </c>
      <c r="M5" s="36">
        <f t="shared" ref="M5:N5" si="4">M4-M3</f>
        <v>-19472.606</v>
      </c>
      <c r="N5" s="36">
        <f t="shared" si="4"/>
        <v>-39380.525000000001</v>
      </c>
      <c r="O5" s="36">
        <f t="shared" ref="O5:P5" si="5">O4-O3</f>
        <v>-16365.397999999999</v>
      </c>
      <c r="P5" s="36">
        <f t="shared" si="5"/>
        <v>-2567.2629999999999</v>
      </c>
      <c r="Q5" s="36">
        <f t="shared" ref="Q5" si="6">Q4-Q3</f>
        <v>941.10699999999997</v>
      </c>
      <c r="R5" s="19"/>
      <c r="S5" s="19"/>
      <c r="T5" s="3"/>
      <c r="U5" s="3"/>
      <c r="W5" s="3"/>
    </row>
    <row r="6" spans="2:23" ht="14.1" customHeight="1" x14ac:dyDescent="0.2">
      <c r="B6" s="130"/>
      <c r="C6" s="132" t="s">
        <v>24</v>
      </c>
      <c r="D6" s="56" t="s">
        <v>3</v>
      </c>
      <c r="E6" s="4">
        <v>10189.248</v>
      </c>
      <c r="F6" s="4">
        <v>9687.8269999999993</v>
      </c>
      <c r="G6" s="4">
        <v>12975.254000000001</v>
      </c>
      <c r="H6" s="4">
        <v>12951.921</v>
      </c>
      <c r="I6" s="4">
        <v>11352.085999999999</v>
      </c>
      <c r="J6" s="4">
        <v>6314.5290000000005</v>
      </c>
      <c r="K6" s="4">
        <v>10210.258</v>
      </c>
      <c r="L6" s="4">
        <v>19615.469000000001</v>
      </c>
      <c r="M6" s="4">
        <v>18285.136999999999</v>
      </c>
      <c r="N6" s="4">
        <v>25856.163</v>
      </c>
      <c r="O6" s="4">
        <v>12376.141</v>
      </c>
      <c r="P6" s="4">
        <v>6989.2950000000001</v>
      </c>
      <c r="Q6" s="4">
        <v>4222.8680000000004</v>
      </c>
      <c r="R6" s="19"/>
      <c r="S6" s="19"/>
      <c r="T6" s="19"/>
      <c r="U6" s="3"/>
      <c r="W6" s="3"/>
    </row>
    <row r="7" spans="2:23" ht="14.1" customHeight="1" x14ac:dyDescent="0.2">
      <c r="B7" s="130"/>
      <c r="C7" s="130"/>
      <c r="D7" s="5" t="s">
        <v>4</v>
      </c>
      <c r="E7" s="4">
        <v>4812.4480000000003</v>
      </c>
      <c r="F7" s="4">
        <v>3884.5529999999999</v>
      </c>
      <c r="G7" s="4">
        <v>2201.41</v>
      </c>
      <c r="H7" s="4">
        <v>3217.232</v>
      </c>
      <c r="I7" s="4">
        <v>2817.5770000000002</v>
      </c>
      <c r="J7" s="4">
        <v>3879.0309999999999</v>
      </c>
      <c r="K7" s="4">
        <v>4825.5659999999998</v>
      </c>
      <c r="L7" s="4">
        <v>5251.2849999999999</v>
      </c>
      <c r="M7" s="4">
        <v>3034.7979999999998</v>
      </c>
      <c r="N7" s="4">
        <v>2085.0509999999999</v>
      </c>
      <c r="O7" s="4">
        <v>3152.2649999999999</v>
      </c>
      <c r="P7" s="4">
        <v>7114.3819999999996</v>
      </c>
      <c r="Q7" s="4">
        <v>6724.6310000000003</v>
      </c>
      <c r="R7" s="19"/>
      <c r="S7" s="19"/>
      <c r="T7" s="3"/>
      <c r="U7" s="3"/>
      <c r="W7" s="3"/>
    </row>
    <row r="8" spans="2:23" ht="14.1" customHeight="1" x14ac:dyDescent="0.2">
      <c r="B8" s="131"/>
      <c r="C8" s="131"/>
      <c r="D8" s="37" t="s">
        <v>2</v>
      </c>
      <c r="E8" s="36">
        <f>E7-E6</f>
        <v>-5376.7999999999993</v>
      </c>
      <c r="F8" s="36">
        <f t="shared" ref="F8" si="7">F7-F6</f>
        <v>-5803.2739999999994</v>
      </c>
      <c r="G8" s="36">
        <f t="shared" ref="G8:H8" si="8">G7-G6</f>
        <v>-10773.844000000001</v>
      </c>
      <c r="H8" s="36">
        <f t="shared" si="8"/>
        <v>-9734.6890000000003</v>
      </c>
      <c r="I8" s="36">
        <f t="shared" ref="I8:J8" si="9">I7-I6</f>
        <v>-8534.5089999999982</v>
      </c>
      <c r="J8" s="36">
        <f t="shared" si="9"/>
        <v>-2435.4980000000005</v>
      </c>
      <c r="K8" s="36">
        <f t="shared" ref="K8:L8" si="10">K7-K6</f>
        <v>-5384.692</v>
      </c>
      <c r="L8" s="36">
        <f t="shared" si="10"/>
        <v>-14364.184000000001</v>
      </c>
      <c r="M8" s="36">
        <f t="shared" ref="M8:N8" si="11">M7-M6</f>
        <v>-15250.339</v>
      </c>
      <c r="N8" s="36">
        <f t="shared" si="11"/>
        <v>-23771.112000000001</v>
      </c>
      <c r="O8" s="36">
        <f t="shared" ref="O8:P8" si="12">O7-O6</f>
        <v>-9223.8760000000002</v>
      </c>
      <c r="P8" s="36">
        <f t="shared" si="12"/>
        <v>125.08699999999953</v>
      </c>
      <c r="Q8" s="36">
        <f t="shared" ref="Q8" si="13">Q7-Q6</f>
        <v>2501.7629999999999</v>
      </c>
      <c r="T8" s="19"/>
      <c r="U8" s="3"/>
      <c r="W8" s="3"/>
    </row>
    <row r="9" spans="2:23" ht="8.1" customHeight="1" x14ac:dyDescent="0.2">
      <c r="B9" s="14"/>
      <c r="R9" s="19"/>
      <c r="S9" s="19"/>
      <c r="T9" s="3"/>
      <c r="U9" s="3"/>
      <c r="W9" s="3"/>
    </row>
    <row r="10" spans="2:23" ht="14.1" customHeight="1" x14ac:dyDescent="0.2">
      <c r="B10" s="15" t="s">
        <v>13</v>
      </c>
      <c r="C10" s="16"/>
      <c r="D10" s="17" t="s">
        <v>15</v>
      </c>
      <c r="E10" s="18">
        <f t="shared" ref="E10:F10" si="14">E6/E3</f>
        <v>0.73223817678640857</v>
      </c>
      <c r="F10" s="18">
        <f t="shared" si="14"/>
        <v>0.818678559238595</v>
      </c>
      <c r="G10" s="18">
        <f t="shared" ref="G10:H10" si="15">G6/G3</f>
        <v>0.9527116248661458</v>
      </c>
      <c r="H10" s="18">
        <f t="shared" si="15"/>
        <v>0.78927035495993214</v>
      </c>
      <c r="I10" s="18">
        <f t="shared" ref="I10:J10" si="16">I6/I3</f>
        <v>0.5920749655525237</v>
      </c>
      <c r="J10" s="18">
        <f t="shared" si="16"/>
        <v>0.79579719684576156</v>
      </c>
      <c r="K10" s="18">
        <f t="shared" ref="K10:L10" si="17">K6/K3</f>
        <v>0.92504540172999949</v>
      </c>
      <c r="L10" s="18">
        <f t="shared" si="17"/>
        <v>1.1352182463493754</v>
      </c>
      <c r="M10" s="18">
        <f t="shared" ref="M10:N10" si="18">M6/M3</f>
        <v>0.82636555942043577</v>
      </c>
      <c r="N10" s="18">
        <f t="shared" si="18"/>
        <v>0.62196781476368035</v>
      </c>
      <c r="O10" s="18">
        <f t="shared" ref="O10:P10" si="19">O6/O3</f>
        <v>0.61849409198945338</v>
      </c>
      <c r="P10" s="18">
        <f t="shared" si="19"/>
        <v>0.65574354182264427</v>
      </c>
      <c r="Q10" s="18">
        <f t="shared" ref="Q10" si="20">Q6/Q3</f>
        <v>0.85506317298085999</v>
      </c>
      <c r="R10" s="19"/>
      <c r="S10" s="19"/>
      <c r="T10" s="3"/>
      <c r="U10" s="3"/>
      <c r="V10" s="3"/>
      <c r="W10" s="19"/>
    </row>
    <row r="11" spans="2:23" ht="14.1" customHeight="1" x14ac:dyDescent="0.2">
      <c r="B11" s="40" t="s">
        <v>14</v>
      </c>
      <c r="C11" s="41"/>
      <c r="D11" s="42" t="s">
        <v>15</v>
      </c>
      <c r="E11" s="43">
        <f t="shared" ref="E11:F11" si="21">E7/E4</f>
        <v>0.9534314293622016</v>
      </c>
      <c r="F11" s="43">
        <f t="shared" si="21"/>
        <v>1.0855012323323776</v>
      </c>
      <c r="G11" s="43">
        <f t="shared" ref="G11:H11" si="22">G7/G4</f>
        <v>1.1306676938880329</v>
      </c>
      <c r="H11" s="43">
        <f t="shared" si="22"/>
        <v>1.2203315254106137</v>
      </c>
      <c r="I11" s="43">
        <f t="shared" ref="I11:J11" si="23">I7/I4</f>
        <v>1.1031891180562163</v>
      </c>
      <c r="J11" s="43">
        <f t="shared" si="23"/>
        <v>0.88046055958620717</v>
      </c>
      <c r="K11" s="43">
        <f t="shared" ref="K11:L11" si="24">K7/K4</f>
        <v>0.98516585695191339</v>
      </c>
      <c r="L11" s="43">
        <f t="shared" si="24"/>
        <v>1.2127992687108766</v>
      </c>
      <c r="M11" s="43">
        <f t="shared" ref="M11:N11" si="25">M7/M4</f>
        <v>1.1432348202402571</v>
      </c>
      <c r="N11" s="43">
        <f t="shared" si="25"/>
        <v>0.95163485499904155</v>
      </c>
      <c r="O11" s="43">
        <f t="shared" ref="O11:P11" si="26">O7/O4</f>
        <v>0.86488489382729317</v>
      </c>
      <c r="P11" s="43">
        <f t="shared" si="26"/>
        <v>0.87926131184824419</v>
      </c>
      <c r="Q11" s="43">
        <f t="shared" ref="Q11" si="27">Q7/Q4</f>
        <v>1.1436896585563141</v>
      </c>
      <c r="R11" s="19"/>
      <c r="S11" s="19"/>
      <c r="T11" s="3"/>
      <c r="U11" s="3"/>
      <c r="V11" s="3"/>
      <c r="W11" s="19"/>
    </row>
    <row r="12" spans="2:23" ht="14.1" customHeight="1" x14ac:dyDescent="0.2">
      <c r="B12" s="82"/>
      <c r="C12" s="77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19"/>
      <c r="S12" s="19"/>
      <c r="T12" s="3"/>
      <c r="U12" s="3"/>
      <c r="V12" s="3"/>
      <c r="W12" s="19"/>
    </row>
    <row r="13" spans="2:23" ht="21" customHeight="1" x14ac:dyDescent="0.2">
      <c r="B13" s="54" t="s">
        <v>5</v>
      </c>
      <c r="C13" s="54" t="s">
        <v>6</v>
      </c>
      <c r="D13" s="55" t="s">
        <v>7</v>
      </c>
      <c r="E13" s="10">
        <v>2010</v>
      </c>
      <c r="F13" s="10">
        <v>2011</v>
      </c>
      <c r="G13" s="10">
        <v>2012</v>
      </c>
      <c r="H13" s="10">
        <v>2013</v>
      </c>
      <c r="I13" s="10">
        <v>2014</v>
      </c>
      <c r="J13" s="10">
        <v>2015</v>
      </c>
      <c r="K13" s="10">
        <v>2016</v>
      </c>
      <c r="L13" s="10">
        <v>2017</v>
      </c>
      <c r="M13" s="10">
        <v>2018</v>
      </c>
      <c r="N13" s="10">
        <v>2019</v>
      </c>
      <c r="O13" s="10">
        <v>2020</v>
      </c>
      <c r="P13" s="10">
        <v>2021</v>
      </c>
      <c r="Q13" s="10">
        <v>2022</v>
      </c>
      <c r="R13" s="19"/>
      <c r="S13" s="19"/>
      <c r="T13" s="3"/>
      <c r="U13" s="3"/>
      <c r="V13" s="3"/>
      <c r="W13" s="19"/>
    </row>
    <row r="14" spans="2:23" ht="14.1" customHeight="1" x14ac:dyDescent="0.2">
      <c r="B14" s="129" t="s">
        <v>65</v>
      </c>
      <c r="C14" s="133" t="s">
        <v>41</v>
      </c>
      <c r="D14" s="57" t="s">
        <v>3</v>
      </c>
      <c r="E14" s="53">
        <v>38909.874000000003</v>
      </c>
      <c r="F14" s="53">
        <v>34378.703999999998</v>
      </c>
      <c r="G14" s="53">
        <v>33107.695</v>
      </c>
      <c r="H14" s="53">
        <v>36265.184000000001</v>
      </c>
      <c r="I14" s="53">
        <v>41373.999000000003</v>
      </c>
      <c r="J14" s="53">
        <v>33046.300000000003</v>
      </c>
      <c r="K14" s="53">
        <v>40608.824000000001</v>
      </c>
      <c r="L14" s="53">
        <v>32951.711000000003</v>
      </c>
      <c r="M14" s="53">
        <v>37525.364999999998</v>
      </c>
      <c r="N14" s="53">
        <v>34552.345000000001</v>
      </c>
      <c r="O14" s="53">
        <v>35408.650999999998</v>
      </c>
      <c r="P14" s="53">
        <v>42636.75</v>
      </c>
      <c r="Q14" s="53">
        <v>32094.973999999998</v>
      </c>
      <c r="R14" s="19"/>
      <c r="S14" s="19"/>
      <c r="U14" s="3"/>
      <c r="V14" s="3"/>
    </row>
    <row r="15" spans="2:23" ht="14.1" customHeight="1" x14ac:dyDescent="0.2">
      <c r="B15" s="130"/>
      <c r="C15" s="130"/>
      <c r="D15" s="5" t="s">
        <v>4</v>
      </c>
      <c r="E15" s="4">
        <v>12499.079</v>
      </c>
      <c r="F15" s="4">
        <v>9122.357</v>
      </c>
      <c r="G15" s="4">
        <v>10015.699000000001</v>
      </c>
      <c r="H15" s="4">
        <v>12257.088</v>
      </c>
      <c r="I15" s="4">
        <v>9178.9789999999994</v>
      </c>
      <c r="J15" s="4">
        <v>8337.2579999999998</v>
      </c>
      <c r="K15" s="4">
        <v>13358.857</v>
      </c>
      <c r="L15" s="4">
        <v>18521.197</v>
      </c>
      <c r="M15" s="4">
        <v>14045.277</v>
      </c>
      <c r="N15" s="4">
        <v>11399.540999999999</v>
      </c>
      <c r="O15" s="4">
        <v>15522.029</v>
      </c>
      <c r="P15" s="4">
        <v>9642.1080000000002</v>
      </c>
      <c r="Q15" s="4">
        <v>8719.1360000000004</v>
      </c>
      <c r="R15" s="19"/>
      <c r="S15" s="19"/>
      <c r="U15" s="3"/>
      <c r="V15" s="3"/>
    </row>
    <row r="16" spans="2:23" ht="14.1" customHeight="1" x14ac:dyDescent="0.2">
      <c r="B16" s="130"/>
      <c r="C16" s="131"/>
      <c r="D16" s="37" t="s">
        <v>2</v>
      </c>
      <c r="E16" s="36">
        <f>E15-E14</f>
        <v>-26410.795000000006</v>
      </c>
      <c r="F16" s="36">
        <f t="shared" ref="F16:G16" si="28">F15-F14</f>
        <v>-25256.346999999998</v>
      </c>
      <c r="G16" s="36">
        <f t="shared" si="28"/>
        <v>-23091.995999999999</v>
      </c>
      <c r="H16" s="36">
        <f t="shared" ref="H16:I16" si="29">H15-H14</f>
        <v>-24008.096000000001</v>
      </c>
      <c r="I16" s="36">
        <f t="shared" si="29"/>
        <v>-32195.020000000004</v>
      </c>
      <c r="J16" s="36">
        <f t="shared" ref="J16:K16" si="30">J15-J14</f>
        <v>-24709.042000000001</v>
      </c>
      <c r="K16" s="36">
        <f t="shared" si="30"/>
        <v>-27249.967000000001</v>
      </c>
      <c r="L16" s="36">
        <f t="shared" ref="L16:M16" si="31">L15-L14</f>
        <v>-14430.514000000003</v>
      </c>
      <c r="M16" s="36">
        <f t="shared" si="31"/>
        <v>-23480.087999999996</v>
      </c>
      <c r="N16" s="36">
        <f t="shared" ref="N16:P16" si="32">N15-N14</f>
        <v>-23152.804000000004</v>
      </c>
      <c r="O16" s="36">
        <f t="shared" si="32"/>
        <v>-19886.621999999996</v>
      </c>
      <c r="P16" s="36">
        <f t="shared" si="32"/>
        <v>-32994.642</v>
      </c>
      <c r="Q16" s="36">
        <f t="shared" ref="Q16" si="33">Q15-Q14</f>
        <v>-23375.837999999996</v>
      </c>
      <c r="R16" s="19"/>
      <c r="S16" s="19"/>
      <c r="T16" s="19"/>
      <c r="U16" s="3"/>
      <c r="V16" s="3"/>
    </row>
    <row r="17" spans="2:22" ht="14.1" customHeight="1" x14ac:dyDescent="0.2">
      <c r="B17" s="130"/>
      <c r="C17" s="132" t="s">
        <v>24</v>
      </c>
      <c r="D17" s="58" t="s">
        <v>3</v>
      </c>
      <c r="E17" s="4">
        <v>26036.113000000001</v>
      </c>
      <c r="F17" s="4">
        <v>25178.733</v>
      </c>
      <c r="G17" s="4">
        <v>29942.187999999998</v>
      </c>
      <c r="H17" s="4">
        <v>33126.591999999997</v>
      </c>
      <c r="I17" s="4">
        <v>42393.493999999999</v>
      </c>
      <c r="J17" s="4">
        <v>29293.242999999999</v>
      </c>
      <c r="K17" s="4">
        <v>27797.241000000002</v>
      </c>
      <c r="L17" s="4">
        <v>26468.289000000001</v>
      </c>
      <c r="M17" s="4">
        <v>29195.986000000001</v>
      </c>
      <c r="N17" s="4">
        <v>28680.333999999999</v>
      </c>
      <c r="O17" s="4">
        <v>31502.319</v>
      </c>
      <c r="P17" s="4">
        <v>41734.207000000002</v>
      </c>
      <c r="Q17" s="4">
        <v>34405.705999999998</v>
      </c>
      <c r="R17" s="19"/>
      <c r="S17" s="19"/>
      <c r="T17" s="19"/>
      <c r="U17" s="3"/>
      <c r="V17" s="3"/>
    </row>
    <row r="18" spans="2:22" ht="14.1" customHeight="1" x14ac:dyDescent="0.2">
      <c r="B18" s="130"/>
      <c r="C18" s="130"/>
      <c r="D18" s="5" t="s">
        <v>4</v>
      </c>
      <c r="E18" s="4">
        <v>10923.306</v>
      </c>
      <c r="F18" s="4">
        <v>8512.6869999999999</v>
      </c>
      <c r="G18" s="4">
        <v>11214.688</v>
      </c>
      <c r="H18" s="4">
        <v>14738.924000000001</v>
      </c>
      <c r="I18" s="4">
        <v>11604.109</v>
      </c>
      <c r="J18" s="4">
        <v>9798.77</v>
      </c>
      <c r="K18" s="4">
        <v>12467.822</v>
      </c>
      <c r="L18" s="4">
        <v>17921.035</v>
      </c>
      <c r="M18" s="4">
        <v>13578.197</v>
      </c>
      <c r="N18" s="4">
        <v>10955.25</v>
      </c>
      <c r="O18" s="4">
        <v>16860.006000000001</v>
      </c>
      <c r="P18" s="4">
        <v>11260.977000000001</v>
      </c>
      <c r="Q18" s="4">
        <v>11248.566000000001</v>
      </c>
      <c r="R18" s="19"/>
      <c r="S18" s="19"/>
      <c r="T18" s="3"/>
      <c r="U18" s="3"/>
      <c r="V18" s="3"/>
    </row>
    <row r="19" spans="2:22" ht="14.1" customHeight="1" x14ac:dyDescent="0.2">
      <c r="B19" s="131"/>
      <c r="C19" s="131"/>
      <c r="D19" s="37" t="s">
        <v>2</v>
      </c>
      <c r="E19" s="36">
        <f>E18-E17</f>
        <v>-15112.807000000001</v>
      </c>
      <c r="F19" s="36">
        <f t="shared" ref="F19:G19" si="34">F18-F17</f>
        <v>-16666.046000000002</v>
      </c>
      <c r="G19" s="36">
        <f t="shared" si="34"/>
        <v>-18727.5</v>
      </c>
      <c r="H19" s="36">
        <f t="shared" ref="H19:I19" si="35">H18-H17</f>
        <v>-18387.667999999998</v>
      </c>
      <c r="I19" s="36">
        <f t="shared" si="35"/>
        <v>-30789.384999999998</v>
      </c>
      <c r="J19" s="36">
        <f t="shared" ref="J19:K19" si="36">J18-J17</f>
        <v>-19494.472999999998</v>
      </c>
      <c r="K19" s="36">
        <f t="shared" si="36"/>
        <v>-15329.419000000002</v>
      </c>
      <c r="L19" s="36">
        <f t="shared" ref="L19:M19" si="37">L18-L17</f>
        <v>-8547.2540000000008</v>
      </c>
      <c r="M19" s="36">
        <f t="shared" si="37"/>
        <v>-15617.789000000001</v>
      </c>
      <c r="N19" s="36">
        <f t="shared" ref="N19:P19" si="38">N18-N17</f>
        <v>-17725.083999999999</v>
      </c>
      <c r="O19" s="36">
        <f t="shared" si="38"/>
        <v>-14642.312999999998</v>
      </c>
      <c r="P19" s="36">
        <f t="shared" si="38"/>
        <v>-30473.230000000003</v>
      </c>
      <c r="Q19" s="36">
        <f t="shared" ref="Q19" si="39">Q18-Q17</f>
        <v>-23157.14</v>
      </c>
      <c r="R19" s="19"/>
      <c r="S19" s="19"/>
      <c r="T19" s="3"/>
      <c r="U19" s="3"/>
      <c r="V19" s="3"/>
    </row>
    <row r="20" spans="2:22" ht="8.1" customHeight="1" x14ac:dyDescent="0.2">
      <c r="B20" s="14"/>
      <c r="R20" s="19"/>
      <c r="S20" s="19"/>
      <c r="T20" s="19"/>
      <c r="U20" s="3"/>
      <c r="V20" s="3"/>
    </row>
    <row r="21" spans="2:22" ht="14.1" customHeight="1" x14ac:dyDescent="0.2">
      <c r="B21" s="15" t="s">
        <v>13</v>
      </c>
      <c r="C21" s="16"/>
      <c r="D21" s="17" t="s">
        <v>15</v>
      </c>
      <c r="E21" s="18">
        <f>E17/E14</f>
        <v>0.66913896971241793</v>
      </c>
      <c r="F21" s="18"/>
      <c r="G21" s="18">
        <f t="shared" ref="G21:G22" si="40">G17/G14</f>
        <v>0.90438757515435608</v>
      </c>
      <c r="H21" s="18">
        <f t="shared" ref="H21:I21" si="41">H17/H14</f>
        <v>0.91345440298882796</v>
      </c>
      <c r="I21" s="18">
        <f t="shared" si="41"/>
        <v>1.0246409586851877</v>
      </c>
      <c r="J21" s="18">
        <f t="shared" ref="J21:K21" si="42">J17/J14</f>
        <v>0.88643034167213863</v>
      </c>
      <c r="K21" s="18">
        <f t="shared" si="42"/>
        <v>0.68451233653060239</v>
      </c>
      <c r="L21" s="18">
        <f t="shared" ref="L21:M21" si="43">L17/L14</f>
        <v>0.80324475411914109</v>
      </c>
      <c r="M21" s="18">
        <f t="shared" si="43"/>
        <v>0.77803336489864927</v>
      </c>
      <c r="N21" s="18">
        <f t="shared" ref="N21:P21" si="44">N17/N14</f>
        <v>0.83005463160315163</v>
      </c>
      <c r="O21" s="18">
        <f t="shared" si="44"/>
        <v>0.88967859860009924</v>
      </c>
      <c r="P21" s="18">
        <f t="shared" si="44"/>
        <v>0.97883180589514918</v>
      </c>
      <c r="Q21" s="18">
        <f t="shared" ref="Q21" si="45">Q17/Q14</f>
        <v>1.0719966933140372</v>
      </c>
      <c r="R21" s="19"/>
      <c r="S21" s="19"/>
      <c r="T21" s="3"/>
      <c r="U21" s="3"/>
      <c r="V21" s="3"/>
    </row>
    <row r="22" spans="2:22" ht="14.1" customHeight="1" x14ac:dyDescent="0.2">
      <c r="B22" s="85" t="s">
        <v>14</v>
      </c>
      <c r="C22" s="86"/>
      <c r="D22" s="87" t="s">
        <v>15</v>
      </c>
      <c r="E22" s="88">
        <f t="shared" ref="E22" si="46">E18/E15</f>
        <v>0.87392887107922113</v>
      </c>
      <c r="F22" s="88">
        <f t="shared" ref="F22" si="47">F18/F15</f>
        <v>0.93316749169101798</v>
      </c>
      <c r="G22" s="88">
        <f t="shared" si="40"/>
        <v>1.1197109657548614</v>
      </c>
      <c r="H22" s="88">
        <f t="shared" ref="H22:I22" si="48">H18/H15</f>
        <v>1.2024816987525913</v>
      </c>
      <c r="I22" s="88">
        <f t="shared" si="48"/>
        <v>1.2642047661292177</v>
      </c>
      <c r="J22" s="88">
        <f t="shared" ref="J22:K22" si="49">J18/J15</f>
        <v>1.1752988812388918</v>
      </c>
      <c r="K22" s="88">
        <f t="shared" si="49"/>
        <v>0.93330005703332253</v>
      </c>
      <c r="L22" s="88">
        <f t="shared" ref="L22:M22" si="50">L18/L15</f>
        <v>0.96759593885859541</v>
      </c>
      <c r="M22" s="88">
        <f t="shared" si="50"/>
        <v>0.96674469289569731</v>
      </c>
      <c r="N22" s="88">
        <f t="shared" ref="N22:P22" si="51">N18/N15</f>
        <v>0.96102553602816121</v>
      </c>
      <c r="O22" s="88">
        <f t="shared" si="51"/>
        <v>1.0861985891148638</v>
      </c>
      <c r="P22" s="88">
        <f t="shared" si="51"/>
        <v>1.1678957547457465</v>
      </c>
      <c r="Q22" s="88">
        <f t="shared" ref="Q22" si="52">Q18/Q15</f>
        <v>1.2901009916578892</v>
      </c>
      <c r="R22" s="19"/>
      <c r="S22" s="19"/>
      <c r="T22" s="3"/>
      <c r="U22" s="3"/>
      <c r="V22" s="3"/>
    </row>
    <row r="23" spans="2:22" ht="14.1" customHeight="1" x14ac:dyDescent="0.2">
      <c r="R23" s="19"/>
      <c r="S23" s="19"/>
      <c r="T23" s="3"/>
      <c r="U23" s="3"/>
      <c r="V23" s="3"/>
    </row>
    <row r="24" spans="2:22" ht="14.1" customHeight="1" x14ac:dyDescent="0.2">
      <c r="B24" s="129" t="s">
        <v>67</v>
      </c>
      <c r="C24" s="133" t="s">
        <v>41</v>
      </c>
      <c r="D24" s="57" t="s">
        <v>3</v>
      </c>
      <c r="E24" s="53">
        <v>4063.1779999999999</v>
      </c>
      <c r="F24" s="53">
        <v>1341.575</v>
      </c>
      <c r="G24" s="53">
        <v>471.43200000000002</v>
      </c>
      <c r="H24" s="53">
        <v>2244.2600000000002</v>
      </c>
      <c r="I24" s="53">
        <v>3535.5140000000001</v>
      </c>
      <c r="J24" s="53">
        <v>6877.9409999999998</v>
      </c>
      <c r="K24" s="53">
        <v>2820.5590000000002</v>
      </c>
      <c r="L24" s="53">
        <v>5342.7809999999999</v>
      </c>
      <c r="M24" s="53">
        <v>6314.2749999999996</v>
      </c>
      <c r="N24" s="53">
        <v>3161.4029999999998</v>
      </c>
      <c r="O24" s="53">
        <v>3990.6439999999998</v>
      </c>
      <c r="P24" s="53">
        <v>2683.6210000000001</v>
      </c>
      <c r="Q24" s="53">
        <v>6574.2179999999998</v>
      </c>
      <c r="R24" s="19"/>
      <c r="S24" s="19"/>
      <c r="T24" s="3"/>
      <c r="U24" s="3"/>
      <c r="V24" s="3"/>
    </row>
    <row r="25" spans="2:22" ht="14.1" customHeight="1" x14ac:dyDescent="0.2">
      <c r="B25" s="130"/>
      <c r="C25" s="130"/>
      <c r="D25" s="5" t="s">
        <v>4</v>
      </c>
      <c r="E25" s="4">
        <v>1100.991</v>
      </c>
      <c r="F25" s="4">
        <v>1643.0039999999999</v>
      </c>
      <c r="G25" s="4">
        <v>1370.8910000000001</v>
      </c>
      <c r="H25" s="4">
        <v>624.02499999999998</v>
      </c>
      <c r="I25" s="4">
        <v>726.83799999999997</v>
      </c>
      <c r="J25" s="4">
        <v>561.84400000000005</v>
      </c>
      <c r="K25" s="4">
        <v>1045.3119999999999</v>
      </c>
      <c r="L25" s="4">
        <v>1482.837</v>
      </c>
      <c r="M25" s="4">
        <v>1397.2929999999999</v>
      </c>
      <c r="N25" s="4">
        <v>998.14099999999996</v>
      </c>
      <c r="O25" s="4">
        <v>968.28099999999995</v>
      </c>
      <c r="P25" s="4">
        <v>668.47199999999998</v>
      </c>
      <c r="Q25" s="4">
        <v>643.56600000000003</v>
      </c>
      <c r="R25" s="19"/>
      <c r="S25" s="19"/>
      <c r="U25" s="3"/>
      <c r="V25" s="3"/>
    </row>
    <row r="26" spans="2:22" ht="14.1" customHeight="1" x14ac:dyDescent="0.2">
      <c r="B26" s="130"/>
      <c r="C26" s="131"/>
      <c r="D26" s="37" t="s">
        <v>2</v>
      </c>
      <c r="E26" s="36">
        <f>E25-E24</f>
        <v>-2962.1869999999999</v>
      </c>
      <c r="F26" s="36">
        <f t="shared" ref="F26:G26" si="53">F25-F24</f>
        <v>301.42899999999986</v>
      </c>
      <c r="G26" s="36">
        <f t="shared" si="53"/>
        <v>899.45900000000006</v>
      </c>
      <c r="H26" s="36">
        <f t="shared" ref="H26:I26" si="54">H25-H24</f>
        <v>-1620.2350000000001</v>
      </c>
      <c r="I26" s="36">
        <f t="shared" si="54"/>
        <v>-2808.6760000000004</v>
      </c>
      <c r="J26" s="36">
        <f t="shared" ref="J26:K26" si="55">J25-J24</f>
        <v>-6316.0969999999998</v>
      </c>
      <c r="K26" s="36">
        <f t="shared" si="55"/>
        <v>-1775.2470000000003</v>
      </c>
      <c r="L26" s="36">
        <f t="shared" ref="L26:M26" si="56">L25-L24</f>
        <v>-3859.944</v>
      </c>
      <c r="M26" s="36">
        <f t="shared" si="56"/>
        <v>-4916.982</v>
      </c>
      <c r="N26" s="36">
        <f t="shared" ref="N26:P26" si="57">N25-N24</f>
        <v>-2163.2619999999997</v>
      </c>
      <c r="O26" s="36">
        <f t="shared" si="57"/>
        <v>-3022.3629999999998</v>
      </c>
      <c r="P26" s="36">
        <f t="shared" si="57"/>
        <v>-2015.1490000000001</v>
      </c>
      <c r="Q26" s="36">
        <f t="shared" ref="Q26" si="58">Q25-Q24</f>
        <v>-5930.652</v>
      </c>
      <c r="R26" s="19"/>
      <c r="S26" s="19"/>
      <c r="U26" s="3"/>
      <c r="V26" s="3"/>
    </row>
    <row r="27" spans="2:22" ht="14.1" customHeight="1" x14ac:dyDescent="0.2">
      <c r="B27" s="130"/>
      <c r="C27" s="132" t="s">
        <v>24</v>
      </c>
      <c r="D27" s="58" t="s">
        <v>3</v>
      </c>
      <c r="E27" s="4">
        <v>1636.1679999999999</v>
      </c>
      <c r="F27" s="4">
        <v>1019.8920000000001</v>
      </c>
      <c r="G27" s="4">
        <v>481.48</v>
      </c>
      <c r="H27" s="4">
        <v>1668.846</v>
      </c>
      <c r="I27" s="4">
        <v>2539.5369999999998</v>
      </c>
      <c r="J27" s="4">
        <v>4934.9579999999996</v>
      </c>
      <c r="K27" s="4">
        <v>2319.5529999999999</v>
      </c>
      <c r="L27" s="4">
        <v>3838.63</v>
      </c>
      <c r="M27" s="4">
        <v>4007.5549999999998</v>
      </c>
      <c r="N27" s="4">
        <v>2305.9780000000001</v>
      </c>
      <c r="O27" s="4">
        <v>3406.9119999999998</v>
      </c>
      <c r="P27" s="4">
        <v>2718.4119999999998</v>
      </c>
      <c r="Q27" s="4">
        <v>6559.5469999999996</v>
      </c>
      <c r="R27" s="19"/>
      <c r="S27" s="19"/>
      <c r="U27" s="3"/>
      <c r="V27" s="3"/>
    </row>
    <row r="28" spans="2:22" ht="14.1" customHeight="1" x14ac:dyDescent="0.2">
      <c r="B28" s="130"/>
      <c r="C28" s="130"/>
      <c r="D28" s="5" t="s">
        <v>4</v>
      </c>
      <c r="E28" s="4">
        <v>1154.164</v>
      </c>
      <c r="F28" s="4">
        <v>1324.8779999999999</v>
      </c>
      <c r="G28" s="4">
        <v>1524.318</v>
      </c>
      <c r="H28" s="4">
        <v>766.99199999999996</v>
      </c>
      <c r="I28" s="4">
        <v>823.99599999999998</v>
      </c>
      <c r="J28" s="4">
        <v>651.67499999999995</v>
      </c>
      <c r="K28" s="4">
        <v>985.06899999999996</v>
      </c>
      <c r="L28" s="4">
        <v>1484.0039999999999</v>
      </c>
      <c r="M28" s="4">
        <v>1510.414</v>
      </c>
      <c r="N28" s="4">
        <v>1020.7140000000001</v>
      </c>
      <c r="O28" s="4">
        <v>952.65300000000002</v>
      </c>
      <c r="P28" s="4">
        <v>758.38699999999994</v>
      </c>
      <c r="Q28" s="4">
        <v>945.53399999999999</v>
      </c>
      <c r="R28" s="19"/>
      <c r="S28" s="19"/>
    </row>
    <row r="29" spans="2:22" ht="14.1" customHeight="1" x14ac:dyDescent="0.2">
      <c r="B29" s="131"/>
      <c r="C29" s="131"/>
      <c r="D29" s="37" t="s">
        <v>2</v>
      </c>
      <c r="E29" s="36">
        <f>E28-E27</f>
        <v>-482.00399999999991</v>
      </c>
      <c r="F29" s="36">
        <f t="shared" ref="F29:G29" si="59">F28-F27</f>
        <v>304.98599999999988</v>
      </c>
      <c r="G29" s="36">
        <f t="shared" si="59"/>
        <v>1042.838</v>
      </c>
      <c r="H29" s="36">
        <f t="shared" ref="H29:I29" si="60">H28-H27</f>
        <v>-901.85400000000004</v>
      </c>
      <c r="I29" s="36">
        <f t="shared" si="60"/>
        <v>-1715.5409999999997</v>
      </c>
      <c r="J29" s="36">
        <f t="shared" ref="J29:K29" si="61">J28-J27</f>
        <v>-4283.2829999999994</v>
      </c>
      <c r="K29" s="36">
        <f t="shared" si="61"/>
        <v>-1334.4839999999999</v>
      </c>
      <c r="L29" s="36">
        <f t="shared" ref="L29:M29" si="62">L28-L27</f>
        <v>-2354.6260000000002</v>
      </c>
      <c r="M29" s="36">
        <f t="shared" si="62"/>
        <v>-2497.1409999999996</v>
      </c>
      <c r="N29" s="36">
        <f t="shared" ref="N29:P29" si="63">N28-N27</f>
        <v>-1285.2640000000001</v>
      </c>
      <c r="O29" s="36">
        <f t="shared" si="63"/>
        <v>-2454.259</v>
      </c>
      <c r="P29" s="36">
        <f t="shared" si="63"/>
        <v>-1960.0249999999999</v>
      </c>
      <c r="Q29" s="36">
        <f t="shared" ref="Q29" si="64">Q28-Q27</f>
        <v>-5614.0129999999999</v>
      </c>
      <c r="R29" s="19"/>
      <c r="S29" s="19"/>
    </row>
    <row r="30" spans="2:22" ht="8.1" customHeight="1" x14ac:dyDescent="0.2">
      <c r="B30" s="14"/>
      <c r="R30" s="19"/>
      <c r="S30" s="19"/>
    </row>
    <row r="31" spans="2:22" ht="14.1" customHeight="1" x14ac:dyDescent="0.2">
      <c r="B31" s="15" t="s">
        <v>13</v>
      </c>
      <c r="C31" s="16"/>
      <c r="D31" s="17" t="s">
        <v>15</v>
      </c>
      <c r="E31" s="18">
        <f t="shared" ref="E31:G31" si="65">E27/E24</f>
        <v>0.40268184165202703</v>
      </c>
      <c r="F31" s="18">
        <f t="shared" si="65"/>
        <v>0.76021989079999253</v>
      </c>
      <c r="G31" s="18">
        <f t="shared" si="65"/>
        <v>1.0213137843845985</v>
      </c>
      <c r="H31" s="18">
        <f t="shared" ref="H31:I31" si="66">H27/H24</f>
        <v>0.74360635576983047</v>
      </c>
      <c r="I31" s="18">
        <f t="shared" si="66"/>
        <v>0.71829357768064273</v>
      </c>
      <c r="J31" s="18">
        <f t="shared" ref="J31:K31" si="67">J27/J24</f>
        <v>0.71750513707517993</v>
      </c>
      <c r="K31" s="18">
        <f t="shared" si="67"/>
        <v>0.82237350823010602</v>
      </c>
      <c r="L31" s="18">
        <f t="shared" ref="L31:M31" si="68">L27/L24</f>
        <v>0.71847039959152359</v>
      </c>
      <c r="M31" s="18">
        <f t="shared" si="68"/>
        <v>0.63468173305723941</v>
      </c>
      <c r="N31" s="18">
        <f t="shared" ref="N31:P31" si="69">N27/N24</f>
        <v>0.72941602193709576</v>
      </c>
      <c r="O31" s="18">
        <f t="shared" si="69"/>
        <v>0.85372486245327817</v>
      </c>
      <c r="P31" s="18">
        <f t="shared" si="69"/>
        <v>1.012964200235428</v>
      </c>
      <c r="Q31" s="18">
        <f t="shared" ref="Q31" si="70">Q27/Q24</f>
        <v>0.9977684037858191</v>
      </c>
    </row>
    <row r="32" spans="2:22" ht="14.1" customHeight="1" x14ac:dyDescent="0.2">
      <c r="B32" s="85" t="s">
        <v>14</v>
      </c>
      <c r="C32" s="86"/>
      <c r="D32" s="87" t="s">
        <v>15</v>
      </c>
      <c r="E32" s="88">
        <f t="shared" ref="E32:G32" si="71">E28/E25</f>
        <v>1.0482955809811343</v>
      </c>
      <c r="F32" s="88">
        <f t="shared" si="71"/>
        <v>0.80637539531248859</v>
      </c>
      <c r="G32" s="88">
        <f t="shared" si="71"/>
        <v>1.1119177235826918</v>
      </c>
      <c r="H32" s="88">
        <f t="shared" ref="H32:I32" si="72">H28/H25</f>
        <v>1.2291046031809623</v>
      </c>
      <c r="I32" s="88">
        <f t="shared" si="72"/>
        <v>1.1336721525291744</v>
      </c>
      <c r="J32" s="88">
        <f t="shared" ref="J32:K32" si="73">J28/J25</f>
        <v>1.1598860181829831</v>
      </c>
      <c r="K32" s="88">
        <f t="shared" si="73"/>
        <v>0.94236840292659041</v>
      </c>
      <c r="L32" s="88">
        <f t="shared" ref="L32:M32" si="74">L28/L25</f>
        <v>1.0007870049101824</v>
      </c>
      <c r="M32" s="88">
        <f t="shared" si="74"/>
        <v>1.0809572509130154</v>
      </c>
      <c r="N32" s="88">
        <f t="shared" ref="N32:P32" si="75">N28/N25</f>
        <v>1.0226150413618917</v>
      </c>
      <c r="O32" s="88">
        <f t="shared" si="75"/>
        <v>0.98386005715283076</v>
      </c>
      <c r="P32" s="88">
        <f t="shared" si="75"/>
        <v>1.1345082516545195</v>
      </c>
      <c r="Q32" s="88">
        <f t="shared" ref="Q32" si="76">Q28/Q25</f>
        <v>1.4692106170928856</v>
      </c>
    </row>
    <row r="33" spans="2:17" ht="14.1" customHeight="1" x14ac:dyDescent="0.2"/>
    <row r="34" spans="2:17" ht="14.1" customHeight="1" x14ac:dyDescent="0.2">
      <c r="B34" s="129" t="s">
        <v>53</v>
      </c>
      <c r="C34" s="133" t="s">
        <v>41</v>
      </c>
      <c r="D34" s="57" t="s">
        <v>3</v>
      </c>
      <c r="E34" s="53">
        <f>E14+E24</f>
        <v>42973.052000000003</v>
      </c>
      <c r="F34" s="53">
        <f t="shared" ref="F34:L34" si="77">F14+F24</f>
        <v>35720.278999999995</v>
      </c>
      <c r="G34" s="53">
        <f t="shared" si="77"/>
        <v>33579.127</v>
      </c>
      <c r="H34" s="53">
        <f t="shared" si="77"/>
        <v>38509.444000000003</v>
      </c>
      <c r="I34" s="53">
        <f t="shared" si="77"/>
        <v>44909.513000000006</v>
      </c>
      <c r="J34" s="53">
        <f t="shared" si="77"/>
        <v>39924.241000000002</v>
      </c>
      <c r="K34" s="53">
        <f t="shared" si="77"/>
        <v>43429.383000000002</v>
      </c>
      <c r="L34" s="53">
        <f t="shared" si="77"/>
        <v>38294.492000000006</v>
      </c>
      <c r="M34" s="53">
        <f>M14+M24</f>
        <v>43839.64</v>
      </c>
      <c r="N34" s="53">
        <f>N14+N24</f>
        <v>37713.748</v>
      </c>
      <c r="O34" s="53">
        <f t="shared" ref="O34:P34" si="78">O14+O24</f>
        <v>39399.294999999998</v>
      </c>
      <c r="P34" s="53">
        <f t="shared" si="78"/>
        <v>45320.370999999999</v>
      </c>
      <c r="Q34" s="53">
        <f t="shared" ref="Q34" si="79">Q14+Q24</f>
        <v>38669.191999999995</v>
      </c>
    </row>
    <row r="35" spans="2:17" ht="14.1" customHeight="1" x14ac:dyDescent="0.2">
      <c r="B35" s="130"/>
      <c r="C35" s="130"/>
      <c r="D35" s="5" t="s">
        <v>4</v>
      </c>
      <c r="E35" s="4">
        <f t="shared" ref="E35:L35" si="80">E15+E25</f>
        <v>13600.07</v>
      </c>
      <c r="F35" s="4">
        <f t="shared" si="80"/>
        <v>10765.361000000001</v>
      </c>
      <c r="G35" s="4">
        <f t="shared" si="80"/>
        <v>11386.59</v>
      </c>
      <c r="H35" s="4">
        <f t="shared" si="80"/>
        <v>12881.112999999999</v>
      </c>
      <c r="I35" s="4">
        <f t="shared" si="80"/>
        <v>9905.8169999999991</v>
      </c>
      <c r="J35" s="4">
        <f t="shared" si="80"/>
        <v>8899.101999999999</v>
      </c>
      <c r="K35" s="4">
        <f t="shared" si="80"/>
        <v>14404.169</v>
      </c>
      <c r="L35" s="4">
        <f t="shared" si="80"/>
        <v>20004.034</v>
      </c>
      <c r="M35" s="4">
        <f t="shared" ref="M35:N35" si="81">M15+M25</f>
        <v>15442.57</v>
      </c>
      <c r="N35" s="4">
        <f t="shared" si="81"/>
        <v>12397.681999999999</v>
      </c>
      <c r="O35" s="4">
        <f t="shared" ref="O35:P35" si="82">O15+O25</f>
        <v>16490.310000000001</v>
      </c>
      <c r="P35" s="4">
        <f t="shared" si="82"/>
        <v>10310.58</v>
      </c>
      <c r="Q35" s="4">
        <f t="shared" ref="Q35" si="83">Q15+Q25</f>
        <v>9362.7020000000011</v>
      </c>
    </row>
    <row r="36" spans="2:17" ht="14.1" customHeight="1" x14ac:dyDescent="0.2">
      <c r="B36" s="130"/>
      <c r="C36" s="131"/>
      <c r="D36" s="37" t="s">
        <v>2</v>
      </c>
      <c r="E36" s="36">
        <f>E35-E34</f>
        <v>-29372.982000000004</v>
      </c>
      <c r="F36" s="36">
        <f t="shared" ref="F36:G36" si="84">F35-F34</f>
        <v>-24954.917999999994</v>
      </c>
      <c r="G36" s="36">
        <f t="shared" si="84"/>
        <v>-22192.537</v>
      </c>
      <c r="H36" s="36">
        <f t="shared" ref="H36:I36" si="85">H35-H34</f>
        <v>-25628.331000000006</v>
      </c>
      <c r="I36" s="36">
        <f t="shared" si="85"/>
        <v>-35003.696000000011</v>
      </c>
      <c r="J36" s="36">
        <f t="shared" ref="J36:K36" si="86">J35-J34</f>
        <v>-31025.139000000003</v>
      </c>
      <c r="K36" s="36">
        <f t="shared" si="86"/>
        <v>-29025.214</v>
      </c>
      <c r="L36" s="36">
        <f t="shared" ref="L36:M36" si="87">L35-L34</f>
        <v>-18290.458000000006</v>
      </c>
      <c r="M36" s="36">
        <f t="shared" si="87"/>
        <v>-28397.07</v>
      </c>
      <c r="N36" s="36">
        <f t="shared" ref="N36:P36" si="88">N35-N34</f>
        <v>-25316.065999999999</v>
      </c>
      <c r="O36" s="36">
        <f t="shared" si="88"/>
        <v>-22908.984999999997</v>
      </c>
      <c r="P36" s="36">
        <f t="shared" si="88"/>
        <v>-35009.790999999997</v>
      </c>
      <c r="Q36" s="36">
        <f t="shared" ref="Q36" si="89">Q35-Q34</f>
        <v>-29306.489999999994</v>
      </c>
    </row>
    <row r="37" spans="2:17" ht="14.1" customHeight="1" x14ac:dyDescent="0.2">
      <c r="B37" s="130"/>
      <c r="C37" s="132" t="s">
        <v>24</v>
      </c>
      <c r="D37" s="58" t="s">
        <v>3</v>
      </c>
      <c r="E37" s="4">
        <f t="shared" ref="E37:L37" si="90">E17+E27</f>
        <v>27672.281000000003</v>
      </c>
      <c r="F37" s="4">
        <f t="shared" si="90"/>
        <v>26198.625</v>
      </c>
      <c r="G37" s="4">
        <f t="shared" si="90"/>
        <v>30423.667999999998</v>
      </c>
      <c r="H37" s="4">
        <f t="shared" si="90"/>
        <v>34795.437999999995</v>
      </c>
      <c r="I37" s="4">
        <f t="shared" si="90"/>
        <v>44933.030999999995</v>
      </c>
      <c r="J37" s="4">
        <f t="shared" si="90"/>
        <v>34228.201000000001</v>
      </c>
      <c r="K37" s="4">
        <f t="shared" si="90"/>
        <v>30116.794000000002</v>
      </c>
      <c r="L37" s="4">
        <f t="shared" si="90"/>
        <v>30306.919000000002</v>
      </c>
      <c r="M37" s="4">
        <f t="shared" ref="M37:N37" si="91">M17+M27</f>
        <v>33203.540999999997</v>
      </c>
      <c r="N37" s="4">
        <f t="shared" si="91"/>
        <v>30986.311999999998</v>
      </c>
      <c r="O37" s="4">
        <f t="shared" ref="O37:P37" si="92">O17+O27</f>
        <v>34909.231</v>
      </c>
      <c r="P37" s="4">
        <f t="shared" si="92"/>
        <v>44452.618999999999</v>
      </c>
      <c r="Q37" s="4">
        <f t="shared" ref="Q37" si="93">Q17+Q27</f>
        <v>40965.252999999997</v>
      </c>
    </row>
    <row r="38" spans="2:17" ht="14.1" customHeight="1" x14ac:dyDescent="0.2">
      <c r="B38" s="130"/>
      <c r="C38" s="130"/>
      <c r="D38" s="5" t="s">
        <v>4</v>
      </c>
      <c r="E38" s="4">
        <f t="shared" ref="E38:L38" si="94">E18+E28</f>
        <v>12077.470000000001</v>
      </c>
      <c r="F38" s="4">
        <f t="shared" si="94"/>
        <v>9837.5650000000005</v>
      </c>
      <c r="G38" s="4">
        <f t="shared" si="94"/>
        <v>12739.005999999999</v>
      </c>
      <c r="H38" s="4">
        <f t="shared" si="94"/>
        <v>15505.916000000001</v>
      </c>
      <c r="I38" s="4">
        <f t="shared" si="94"/>
        <v>12428.105</v>
      </c>
      <c r="J38" s="4">
        <f t="shared" si="94"/>
        <v>10450.445</v>
      </c>
      <c r="K38" s="4">
        <f t="shared" si="94"/>
        <v>13452.891</v>
      </c>
      <c r="L38" s="4">
        <f t="shared" si="94"/>
        <v>19405.039000000001</v>
      </c>
      <c r="M38" s="4">
        <f t="shared" ref="M38:N38" si="95">M18+M28</f>
        <v>15088.611000000001</v>
      </c>
      <c r="N38" s="4">
        <f t="shared" si="95"/>
        <v>11975.964</v>
      </c>
      <c r="O38" s="4">
        <f t="shared" ref="O38:P38" si="96">O18+O28</f>
        <v>17812.659</v>
      </c>
      <c r="P38" s="4">
        <f t="shared" si="96"/>
        <v>12019.364000000001</v>
      </c>
      <c r="Q38" s="4">
        <f t="shared" ref="Q38" si="97">Q18+Q28</f>
        <v>12194.1</v>
      </c>
    </row>
    <row r="39" spans="2:17" ht="14.1" customHeight="1" x14ac:dyDescent="0.2">
      <c r="B39" s="131"/>
      <c r="C39" s="131"/>
      <c r="D39" s="37" t="s">
        <v>2</v>
      </c>
      <c r="E39" s="36">
        <f>E38-E37</f>
        <v>-15594.811000000002</v>
      </c>
      <c r="F39" s="36">
        <f t="shared" ref="F39:G39" si="98">F38-F37</f>
        <v>-16361.06</v>
      </c>
      <c r="G39" s="36">
        <f t="shared" si="98"/>
        <v>-17684.661999999997</v>
      </c>
      <c r="H39" s="36">
        <f t="shared" ref="H39:I39" si="99">H38-H37</f>
        <v>-19289.521999999994</v>
      </c>
      <c r="I39" s="36">
        <f t="shared" si="99"/>
        <v>-32504.925999999996</v>
      </c>
      <c r="J39" s="36">
        <f t="shared" ref="J39:K39" si="100">J38-J37</f>
        <v>-23777.756000000001</v>
      </c>
      <c r="K39" s="36">
        <f t="shared" si="100"/>
        <v>-16663.903000000002</v>
      </c>
      <c r="L39" s="36">
        <f t="shared" ref="L39:M39" si="101">L38-L37</f>
        <v>-10901.880000000001</v>
      </c>
      <c r="M39" s="36">
        <f t="shared" si="101"/>
        <v>-18114.929999999997</v>
      </c>
      <c r="N39" s="36">
        <f t="shared" ref="N39:P39" si="102">N38-N37</f>
        <v>-19010.347999999998</v>
      </c>
      <c r="O39" s="36">
        <f t="shared" si="102"/>
        <v>-17096.572</v>
      </c>
      <c r="P39" s="36">
        <f t="shared" si="102"/>
        <v>-32433.254999999997</v>
      </c>
      <c r="Q39" s="36">
        <f t="shared" ref="Q39" si="103">Q38-Q37</f>
        <v>-28771.152999999998</v>
      </c>
    </row>
    <row r="40" spans="2:17" ht="8.1" customHeight="1" x14ac:dyDescent="0.2">
      <c r="B40" s="14"/>
    </row>
    <row r="41" spans="2:17" ht="14.1" customHeight="1" x14ac:dyDescent="0.2">
      <c r="B41" s="15" t="s">
        <v>13</v>
      </c>
      <c r="C41" s="16"/>
      <c r="D41" s="17" t="s">
        <v>15</v>
      </c>
      <c r="E41" s="18">
        <f t="shared" ref="E41:G41" si="104">E37/E34</f>
        <v>0.64394497742445667</v>
      </c>
      <c r="F41" s="18">
        <f t="shared" si="104"/>
        <v>0.73343842023182415</v>
      </c>
      <c r="G41" s="18">
        <f t="shared" si="104"/>
        <v>0.90602915317006294</v>
      </c>
      <c r="H41" s="18">
        <f t="shared" ref="H41:I41" si="105">H37/H34</f>
        <v>0.90355596928379422</v>
      </c>
      <c r="I41" s="18">
        <f t="shared" si="105"/>
        <v>1.0005236752400319</v>
      </c>
      <c r="J41" s="18">
        <f t="shared" ref="J41:K41" si="106">J37/J34</f>
        <v>0.85732878428421466</v>
      </c>
      <c r="K41" s="18">
        <f t="shared" si="106"/>
        <v>0.6934658500674532</v>
      </c>
      <c r="L41" s="18">
        <f t="shared" ref="L41:M41" si="107">L37/L34</f>
        <v>0.7914171834424647</v>
      </c>
      <c r="M41" s="18">
        <f t="shared" si="107"/>
        <v>0.75738626047111701</v>
      </c>
      <c r="N41" s="18">
        <f t="shared" ref="N41:P41" si="108">N37/N34</f>
        <v>0.8216184718633639</v>
      </c>
      <c r="O41" s="18">
        <f t="shared" si="108"/>
        <v>0.88603694558494006</v>
      </c>
      <c r="P41" s="18">
        <f t="shared" si="108"/>
        <v>0.9808529369717649</v>
      </c>
      <c r="Q41" s="18">
        <f t="shared" ref="Q41" si="109">Q37/Q34</f>
        <v>1.0593770099980366</v>
      </c>
    </row>
    <row r="42" spans="2:17" ht="14.1" customHeight="1" x14ac:dyDescent="0.2">
      <c r="B42" s="85" t="s">
        <v>14</v>
      </c>
      <c r="C42" s="86"/>
      <c r="D42" s="87" t="s">
        <v>15</v>
      </c>
      <c r="E42" s="88">
        <f t="shared" ref="E42:G42" si="110">E38/E35</f>
        <v>0.8880446938876051</v>
      </c>
      <c r="F42" s="88">
        <f t="shared" si="110"/>
        <v>0.91381654549252922</v>
      </c>
      <c r="G42" s="88">
        <f t="shared" si="110"/>
        <v>1.1187726966545735</v>
      </c>
      <c r="H42" s="88">
        <f t="shared" ref="H42:I42" si="111">H38/H35</f>
        <v>1.2037714442843566</v>
      </c>
      <c r="I42" s="88">
        <f t="shared" si="111"/>
        <v>1.2546269530317389</v>
      </c>
      <c r="J42" s="88">
        <f t="shared" ref="J42:K42" si="112">J38/J35</f>
        <v>1.1743257915236842</v>
      </c>
      <c r="K42" s="88">
        <f t="shared" si="112"/>
        <v>0.93395814781123432</v>
      </c>
      <c r="L42" s="88">
        <f t="shared" ref="L42:M42" si="113">L38/L35</f>
        <v>0.97005628964637836</v>
      </c>
      <c r="M42" s="88">
        <f t="shared" si="113"/>
        <v>0.97707900951719828</v>
      </c>
      <c r="N42" s="88">
        <f t="shared" ref="N42:P42" si="114">N38/N35</f>
        <v>0.96598412509693354</v>
      </c>
      <c r="O42" s="88">
        <f t="shared" si="114"/>
        <v>1.0801894567173085</v>
      </c>
      <c r="P42" s="88">
        <f t="shared" si="114"/>
        <v>1.1657311227884368</v>
      </c>
      <c r="Q42" s="88">
        <f t="shared" ref="Q42" si="115">Q38/Q35</f>
        <v>1.3024124873353866</v>
      </c>
    </row>
    <row r="43" spans="2:17" ht="13.5" customHeight="1" x14ac:dyDescent="0.2">
      <c r="B43" s="59" t="s">
        <v>66</v>
      </c>
    </row>
    <row r="45" spans="2:17" x14ac:dyDescent="0.2">
      <c r="P45" s="21" t="s">
        <v>26</v>
      </c>
    </row>
    <row r="92" spans="5:12" x14ac:dyDescent="0.2">
      <c r="E92" s="3"/>
      <c r="F92" s="3"/>
      <c r="G92" s="3"/>
      <c r="H92" s="3"/>
      <c r="I92" s="3"/>
      <c r="J92" s="3"/>
      <c r="K92" s="3"/>
      <c r="L92" s="3"/>
    </row>
    <row r="93" spans="5:12" x14ac:dyDescent="0.2">
      <c r="E93" s="3"/>
      <c r="F93" s="3"/>
      <c r="G93" s="3"/>
      <c r="H93" s="3"/>
      <c r="I93" s="3"/>
      <c r="J93" s="3"/>
      <c r="K93" s="3"/>
      <c r="L93" s="3"/>
    </row>
    <row r="95" spans="5:12" x14ac:dyDescent="0.2">
      <c r="E95" s="3"/>
      <c r="F95" s="3"/>
      <c r="G95" s="3"/>
      <c r="H95" s="3"/>
      <c r="I95" s="3"/>
      <c r="J95" s="3"/>
      <c r="K95" s="3"/>
      <c r="L95" s="3"/>
    </row>
    <row r="96" spans="5:12" x14ac:dyDescent="0.2">
      <c r="E96" s="3"/>
      <c r="F96" s="3"/>
      <c r="G96" s="3"/>
      <c r="H96" s="3"/>
      <c r="I96" s="3"/>
      <c r="J96" s="3"/>
      <c r="K96" s="3"/>
      <c r="L96" s="3"/>
    </row>
    <row r="98" spans="5:11" x14ac:dyDescent="0.2">
      <c r="E98" s="3"/>
      <c r="F98" s="3"/>
      <c r="G98" s="3"/>
    </row>
    <row r="99" spans="5:11" x14ac:dyDescent="0.2">
      <c r="E99" s="3"/>
      <c r="F99" s="3"/>
      <c r="G99" s="3"/>
    </row>
    <row r="100" spans="5:11" x14ac:dyDescent="0.2">
      <c r="E100" s="3"/>
      <c r="F100" s="3"/>
      <c r="G100" s="3"/>
      <c r="H100" s="3"/>
      <c r="I100" s="3"/>
      <c r="J100" s="3"/>
      <c r="K100" s="3"/>
    </row>
    <row r="101" spans="5:11" x14ac:dyDescent="0.2">
      <c r="E101" s="3"/>
      <c r="F101" s="3"/>
      <c r="G101" s="3"/>
      <c r="H101" s="3"/>
      <c r="I101" s="3"/>
      <c r="J101" s="3"/>
      <c r="K101" s="3"/>
    </row>
    <row r="102" spans="5:11" x14ac:dyDescent="0.2">
      <c r="E102" s="3"/>
      <c r="F102" s="3"/>
      <c r="G102" s="3"/>
    </row>
    <row r="103" spans="5:11" x14ac:dyDescent="0.2">
      <c r="E103" s="3"/>
      <c r="F103" s="3"/>
      <c r="G103" s="3"/>
    </row>
  </sheetData>
  <sortState ref="R4:U9">
    <sortCondition ref="S4:S9"/>
  </sortState>
  <mergeCells count="12">
    <mergeCell ref="B34:B39"/>
    <mergeCell ref="C34:C36"/>
    <mergeCell ref="C37:C39"/>
    <mergeCell ref="B24:B29"/>
    <mergeCell ref="C24:C26"/>
    <mergeCell ref="C27:C29"/>
    <mergeCell ref="B3:B8"/>
    <mergeCell ref="C3:C5"/>
    <mergeCell ref="C6:C8"/>
    <mergeCell ref="B14:B19"/>
    <mergeCell ref="C14:C16"/>
    <mergeCell ref="C17:C19"/>
  </mergeCells>
  <phoneticPr fontId="2" type="noConversion"/>
  <hyperlinks>
    <hyperlink ref="P45" location="ÍNDICE!A1" display="Voltar ao índice"/>
  </hyperlinks>
  <pageMargins left="0.35433070866141736" right="0.15748031496062992" top="0.19685039370078741" bottom="0.19685039370078741" header="0" footer="0"/>
  <pageSetup paperSize="9" scale="65" orientation="landscape" r:id="rId1"/>
  <headerFooter alignWithMargins="0"/>
  <ignoredErrors>
    <ignoredError sqref="E36:M36 N36:Q3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showGridLines="0" zoomScale="95" zoomScaleNormal="95" workbookViewId="0"/>
  </sheetViews>
  <sheetFormatPr defaultRowHeight="12.75" x14ac:dyDescent="0.2"/>
  <cols>
    <col min="1" max="1" width="2.42578125" style="1" customWidth="1"/>
    <col min="2" max="2" width="19" style="1" customWidth="1"/>
    <col min="3" max="3" width="14.5703125" style="1" customWidth="1"/>
    <col min="4" max="4" width="7.5703125" style="1" customWidth="1"/>
    <col min="5" max="18" width="12.7109375" style="1" customWidth="1"/>
    <col min="19" max="16384" width="9.140625" style="1"/>
  </cols>
  <sheetData>
    <row r="1" spans="2:24" ht="29.85" customHeight="1" x14ac:dyDescent="0.2">
      <c r="B1" s="20" t="s">
        <v>54</v>
      </c>
    </row>
    <row r="2" spans="2:24" ht="21.75" customHeight="1" x14ac:dyDescent="0.2">
      <c r="B2" s="7" t="s">
        <v>5</v>
      </c>
      <c r="C2" s="7" t="s">
        <v>6</v>
      </c>
      <c r="D2" s="8" t="s">
        <v>7</v>
      </c>
      <c r="E2" s="10">
        <v>2010</v>
      </c>
      <c r="F2" s="10">
        <v>2011</v>
      </c>
      <c r="G2" s="10">
        <v>2012</v>
      </c>
      <c r="H2" s="10">
        <v>2013</v>
      </c>
      <c r="I2" s="10">
        <v>2014</v>
      </c>
      <c r="J2" s="10">
        <v>2015</v>
      </c>
      <c r="K2" s="10">
        <v>2016</v>
      </c>
      <c r="L2" s="10">
        <v>2017</v>
      </c>
      <c r="M2" s="10">
        <v>2018</v>
      </c>
      <c r="N2" s="10">
        <v>2019</v>
      </c>
      <c r="O2" s="10">
        <v>2020</v>
      </c>
      <c r="P2" s="10">
        <v>2021</v>
      </c>
      <c r="Q2" s="10">
        <v>2022</v>
      </c>
    </row>
    <row r="3" spans="2:24" ht="21.75" customHeight="1" x14ac:dyDescent="0.2">
      <c r="B3" s="129" t="s">
        <v>64</v>
      </c>
      <c r="C3" s="131" t="s">
        <v>41</v>
      </c>
      <c r="D3" s="11" t="s">
        <v>48</v>
      </c>
      <c r="E3" s="4">
        <v>4443.4740000000002</v>
      </c>
      <c r="F3" s="4">
        <v>2628.8180000000002</v>
      </c>
      <c r="G3" s="4">
        <v>902.26499999999999</v>
      </c>
      <c r="H3" s="4">
        <v>1406.021</v>
      </c>
      <c r="I3" s="4">
        <v>1420.807</v>
      </c>
      <c r="J3" s="4">
        <v>3699.9229999999998</v>
      </c>
      <c r="K3" s="4">
        <v>3915.491</v>
      </c>
      <c r="L3" s="4">
        <v>3592.36</v>
      </c>
      <c r="M3" s="4">
        <v>2123.4749999999999</v>
      </c>
      <c r="N3" s="4">
        <v>1751.231</v>
      </c>
      <c r="O3" s="4">
        <v>3054.39</v>
      </c>
      <c r="P3" s="4">
        <v>7001.1220000000003</v>
      </c>
      <c r="Q3" s="4">
        <v>5321.6229999999996</v>
      </c>
      <c r="S3" s="4"/>
      <c r="T3" s="4"/>
      <c r="U3" s="19"/>
    </row>
    <row r="4" spans="2:24" ht="21.75" customHeight="1" x14ac:dyDescent="0.2">
      <c r="B4" s="130"/>
      <c r="C4" s="131"/>
      <c r="D4" s="5" t="s">
        <v>16</v>
      </c>
      <c r="E4" s="4">
        <v>604.029</v>
      </c>
      <c r="F4" s="4">
        <v>949.76199999999994</v>
      </c>
      <c r="G4" s="4">
        <v>1044.7349999999999</v>
      </c>
      <c r="H4" s="4">
        <v>1230.338</v>
      </c>
      <c r="I4" s="4">
        <v>1133.222</v>
      </c>
      <c r="J4" s="4">
        <v>705.76099999999997</v>
      </c>
      <c r="K4" s="4">
        <v>982.73599999999999</v>
      </c>
      <c r="L4" s="4">
        <v>737.52800000000002</v>
      </c>
      <c r="M4" s="4">
        <v>531.096</v>
      </c>
      <c r="N4" s="4">
        <v>439.78899999999999</v>
      </c>
      <c r="O4" s="4">
        <v>590.33199999999999</v>
      </c>
      <c r="P4" s="4">
        <v>1090.1949999999999</v>
      </c>
      <c r="Q4" s="4">
        <v>558.14599999999996</v>
      </c>
      <c r="R4" s="19"/>
      <c r="S4" s="4"/>
      <c r="T4" s="4"/>
      <c r="U4" s="19"/>
      <c r="V4" s="19"/>
      <c r="W4" s="19"/>
    </row>
    <row r="5" spans="2:24" ht="21.75" customHeight="1" x14ac:dyDescent="0.2">
      <c r="B5" s="130"/>
      <c r="C5" s="131"/>
      <c r="D5" s="37" t="s">
        <v>17</v>
      </c>
      <c r="E5" s="36">
        <f t="shared" ref="E5:F5" si="0">SUM(E3:E4)</f>
        <v>5047.5030000000006</v>
      </c>
      <c r="F5" s="36">
        <f t="shared" si="0"/>
        <v>3578.58</v>
      </c>
      <c r="G5" s="36">
        <f t="shared" ref="G5:L5" si="1">SUM(G3:G4)</f>
        <v>1947</v>
      </c>
      <c r="H5" s="36">
        <f t="shared" si="1"/>
        <v>2636.3589999999999</v>
      </c>
      <c r="I5" s="36">
        <f t="shared" si="1"/>
        <v>2554.029</v>
      </c>
      <c r="J5" s="36">
        <f t="shared" si="1"/>
        <v>4405.6839999999993</v>
      </c>
      <c r="K5" s="36">
        <f t="shared" si="1"/>
        <v>4898.2269999999999</v>
      </c>
      <c r="L5" s="36">
        <f t="shared" si="1"/>
        <v>4329.8879999999999</v>
      </c>
      <c r="M5" s="36">
        <f t="shared" ref="M5:N5" si="2">SUM(M3:M4)</f>
        <v>2654.5709999999999</v>
      </c>
      <c r="N5" s="36">
        <f t="shared" si="2"/>
        <v>2191.02</v>
      </c>
      <c r="O5" s="36">
        <f t="shared" ref="O5:P5" si="3">SUM(O3:O4)</f>
        <v>3644.7219999999998</v>
      </c>
      <c r="P5" s="36">
        <f t="shared" si="3"/>
        <v>8091.317</v>
      </c>
      <c r="Q5" s="36">
        <f t="shared" ref="Q5" si="4">SUM(Q3:Q4)</f>
        <v>5879.7689999999993</v>
      </c>
      <c r="R5" s="19"/>
      <c r="S5" s="19"/>
      <c r="T5" s="19"/>
      <c r="U5" s="19"/>
      <c r="V5" s="19"/>
      <c r="W5" s="19"/>
    </row>
    <row r="6" spans="2:24" ht="21.75" customHeight="1" x14ac:dyDescent="0.2">
      <c r="B6" s="130"/>
      <c r="C6" s="134" t="s">
        <v>24</v>
      </c>
      <c r="D6" s="11" t="s">
        <v>48</v>
      </c>
      <c r="E6" s="4">
        <v>4184.192</v>
      </c>
      <c r="F6" s="4">
        <v>2774.123</v>
      </c>
      <c r="G6" s="4">
        <v>972.34199999999998</v>
      </c>
      <c r="H6" s="4">
        <v>1856.1990000000001</v>
      </c>
      <c r="I6" s="4">
        <v>1639.616</v>
      </c>
      <c r="J6" s="4">
        <v>3197.982</v>
      </c>
      <c r="K6" s="4">
        <v>3764.8049999999998</v>
      </c>
      <c r="L6" s="4">
        <v>4288.665</v>
      </c>
      <c r="M6" s="4">
        <v>2431.4810000000002</v>
      </c>
      <c r="N6" s="4">
        <v>1601.9929999999999</v>
      </c>
      <c r="O6" s="4">
        <v>2582.2199999999998</v>
      </c>
      <c r="P6" s="4">
        <v>6077.8440000000001</v>
      </c>
      <c r="Q6" s="4">
        <v>5994.8940000000002</v>
      </c>
      <c r="R6" s="19"/>
      <c r="S6" s="19"/>
      <c r="T6" s="19"/>
      <c r="U6" s="19"/>
      <c r="V6" s="19"/>
      <c r="W6" s="19"/>
    </row>
    <row r="7" spans="2:24" ht="21.75" customHeight="1" x14ac:dyDescent="0.2">
      <c r="B7" s="130"/>
      <c r="C7" s="134"/>
      <c r="D7" s="5" t="s">
        <v>16</v>
      </c>
      <c r="E7" s="4">
        <v>628.25599999999997</v>
      </c>
      <c r="F7" s="4">
        <v>1110.43</v>
      </c>
      <c r="G7" s="4">
        <v>1229.068</v>
      </c>
      <c r="H7" s="4">
        <v>1361.0329999999999</v>
      </c>
      <c r="I7" s="4">
        <v>1177.961</v>
      </c>
      <c r="J7" s="4">
        <v>681.04899999999998</v>
      </c>
      <c r="K7" s="4">
        <v>1060.761</v>
      </c>
      <c r="L7" s="4">
        <v>962.62</v>
      </c>
      <c r="M7" s="4">
        <v>603.31700000000001</v>
      </c>
      <c r="N7" s="4">
        <v>483.05799999999999</v>
      </c>
      <c r="O7" s="4">
        <v>570.04499999999996</v>
      </c>
      <c r="P7" s="4">
        <v>1036.538</v>
      </c>
      <c r="Q7" s="4">
        <v>729.73699999999997</v>
      </c>
      <c r="R7" s="19"/>
      <c r="S7" s="19"/>
      <c r="T7" s="19"/>
      <c r="U7" s="19"/>
      <c r="V7" s="19"/>
    </row>
    <row r="8" spans="2:24" ht="21.75" customHeight="1" x14ac:dyDescent="0.2">
      <c r="B8" s="134"/>
      <c r="C8" s="134"/>
      <c r="D8" s="38" t="s">
        <v>17</v>
      </c>
      <c r="E8" s="39">
        <f>SUM(E6:E7)</f>
        <v>4812.4480000000003</v>
      </c>
      <c r="F8" s="39">
        <f t="shared" ref="F8:L8" si="5">SUM(F6:F7)</f>
        <v>3884.5529999999999</v>
      </c>
      <c r="G8" s="39">
        <f t="shared" si="5"/>
        <v>2201.41</v>
      </c>
      <c r="H8" s="39">
        <f t="shared" si="5"/>
        <v>3217.232</v>
      </c>
      <c r="I8" s="39">
        <f t="shared" si="5"/>
        <v>2817.5770000000002</v>
      </c>
      <c r="J8" s="39">
        <f t="shared" si="5"/>
        <v>3879.0309999999999</v>
      </c>
      <c r="K8" s="39">
        <f t="shared" si="5"/>
        <v>4825.5659999999998</v>
      </c>
      <c r="L8" s="39">
        <f t="shared" si="5"/>
        <v>5251.2849999999999</v>
      </c>
      <c r="M8" s="39">
        <f t="shared" ref="M8:N8" si="6">SUM(M6:M7)</f>
        <v>3034.7980000000002</v>
      </c>
      <c r="N8" s="39">
        <f t="shared" si="6"/>
        <v>2085.0509999999999</v>
      </c>
      <c r="O8" s="39">
        <f t="shared" ref="O8:P8" si="7">SUM(O6:O7)</f>
        <v>3152.2649999999999</v>
      </c>
      <c r="P8" s="39">
        <f t="shared" si="7"/>
        <v>7114.3819999999996</v>
      </c>
      <c r="Q8" s="39">
        <f t="shared" ref="Q8" si="8">SUM(Q6:Q7)</f>
        <v>6724.6310000000003</v>
      </c>
      <c r="R8" s="19"/>
      <c r="S8" s="19"/>
      <c r="T8" s="19"/>
      <c r="U8" s="19"/>
      <c r="V8" s="19"/>
    </row>
    <row r="9" spans="2:24" ht="15" customHeight="1" x14ac:dyDescent="0.2">
      <c r="B9" s="76"/>
      <c r="C9" s="76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19"/>
      <c r="S9" s="19"/>
      <c r="T9" s="19"/>
      <c r="U9" s="19"/>
      <c r="V9" s="19"/>
    </row>
    <row r="10" spans="2:24" ht="21.75" customHeight="1" x14ac:dyDescent="0.2">
      <c r="B10" s="129" t="s">
        <v>68</v>
      </c>
      <c r="C10" s="135" t="s">
        <v>41</v>
      </c>
      <c r="D10" s="79" t="s">
        <v>48</v>
      </c>
      <c r="E10" s="80">
        <v>7312.3040000000001</v>
      </c>
      <c r="F10" s="80">
        <v>4956.6310000000003</v>
      </c>
      <c r="G10" s="80">
        <v>2950.3139999999999</v>
      </c>
      <c r="H10" s="80">
        <v>5748.8090000000002</v>
      </c>
      <c r="I10" s="80">
        <v>3637.1759999999999</v>
      </c>
      <c r="J10" s="80">
        <v>3490.9780000000001</v>
      </c>
      <c r="K10" s="80">
        <v>7777.7190000000001</v>
      </c>
      <c r="L10" s="80">
        <v>13534.927</v>
      </c>
      <c r="M10" s="80">
        <v>8998.48</v>
      </c>
      <c r="N10" s="80">
        <v>8280.8809999999994</v>
      </c>
      <c r="O10" s="80">
        <v>11726.954</v>
      </c>
      <c r="P10" s="80">
        <v>7458.4930000000004</v>
      </c>
      <c r="Q10" s="80">
        <v>6622.1480000000001</v>
      </c>
      <c r="R10" s="19"/>
      <c r="S10" s="19"/>
      <c r="T10" s="19"/>
      <c r="U10" s="19"/>
      <c r="V10" s="19"/>
      <c r="W10" s="19"/>
    </row>
    <row r="11" spans="2:24" ht="21.75" customHeight="1" x14ac:dyDescent="0.2">
      <c r="B11" s="130"/>
      <c r="C11" s="131"/>
      <c r="D11" s="5" t="s">
        <v>16</v>
      </c>
      <c r="E11" s="4">
        <v>6287.7659999999996</v>
      </c>
      <c r="F11" s="4">
        <v>5808.73</v>
      </c>
      <c r="G11" s="4">
        <v>8436.2759999999998</v>
      </c>
      <c r="H11" s="4">
        <v>7132.3040000000001</v>
      </c>
      <c r="I11" s="4">
        <v>6268.6409999999996</v>
      </c>
      <c r="J11" s="4">
        <v>5408.1239999999998</v>
      </c>
      <c r="K11" s="4">
        <v>6626.45</v>
      </c>
      <c r="L11" s="4">
        <v>6469.107</v>
      </c>
      <c r="M11" s="4">
        <v>6444.09</v>
      </c>
      <c r="N11" s="4">
        <v>4116.8010000000004</v>
      </c>
      <c r="O11" s="4">
        <v>4763.3559999999998</v>
      </c>
      <c r="P11" s="4">
        <v>2852.087</v>
      </c>
      <c r="Q11" s="4">
        <v>2740.5540000000001</v>
      </c>
      <c r="R11" s="19"/>
      <c r="S11" s="19"/>
      <c r="T11" s="19"/>
      <c r="U11" s="19"/>
      <c r="V11" s="19"/>
    </row>
    <row r="12" spans="2:24" ht="21.75" customHeight="1" x14ac:dyDescent="0.2">
      <c r="B12" s="130"/>
      <c r="C12" s="131"/>
      <c r="D12" s="37" t="s">
        <v>17</v>
      </c>
      <c r="E12" s="36">
        <f>SUM(E10:E11)</f>
        <v>13600.07</v>
      </c>
      <c r="F12" s="36">
        <f t="shared" ref="F12" si="9">SUM(F10:F11)</f>
        <v>10765.361000000001</v>
      </c>
      <c r="G12" s="36">
        <f t="shared" ref="G12:L12" si="10">SUM(G10:G11)</f>
        <v>11386.59</v>
      </c>
      <c r="H12" s="36">
        <f t="shared" si="10"/>
        <v>12881.113000000001</v>
      </c>
      <c r="I12" s="36">
        <f t="shared" si="10"/>
        <v>9905.8169999999991</v>
      </c>
      <c r="J12" s="36">
        <f t="shared" si="10"/>
        <v>8899.101999999999</v>
      </c>
      <c r="K12" s="36">
        <f t="shared" si="10"/>
        <v>14404.169</v>
      </c>
      <c r="L12" s="36">
        <f t="shared" si="10"/>
        <v>20004.034</v>
      </c>
      <c r="M12" s="36">
        <f t="shared" ref="M12:N12" si="11">SUM(M10:M11)</f>
        <v>15442.57</v>
      </c>
      <c r="N12" s="36">
        <f t="shared" si="11"/>
        <v>12397.682000000001</v>
      </c>
      <c r="O12" s="36">
        <f t="shared" ref="O12:P12" si="12">SUM(O10:O11)</f>
        <v>16490.309999999998</v>
      </c>
      <c r="P12" s="36">
        <f t="shared" si="12"/>
        <v>10310.58</v>
      </c>
      <c r="Q12" s="36">
        <f t="shared" ref="Q12" si="13">SUM(Q10:Q11)</f>
        <v>9362.7020000000011</v>
      </c>
      <c r="R12" s="19"/>
      <c r="S12" s="19"/>
      <c r="T12" s="19"/>
      <c r="U12" s="19"/>
      <c r="V12" s="19"/>
    </row>
    <row r="13" spans="2:24" ht="21.75" customHeight="1" x14ac:dyDescent="0.2">
      <c r="B13" s="130"/>
      <c r="C13" s="134" t="s">
        <v>24</v>
      </c>
      <c r="D13" s="81" t="s">
        <v>48</v>
      </c>
      <c r="E13" s="4">
        <v>6569.4319999999998</v>
      </c>
      <c r="F13" s="4">
        <v>4475.1109999999999</v>
      </c>
      <c r="G13" s="4">
        <v>3222.2640000000001</v>
      </c>
      <c r="H13" s="4">
        <v>7478.14</v>
      </c>
      <c r="I13" s="4">
        <v>5409.35</v>
      </c>
      <c r="J13" s="4">
        <v>4709.75</v>
      </c>
      <c r="K13" s="4">
        <v>6927.8090000000002</v>
      </c>
      <c r="L13" s="4">
        <v>12167.696</v>
      </c>
      <c r="M13" s="4">
        <v>8799.1</v>
      </c>
      <c r="N13" s="4">
        <v>7711.9530000000004</v>
      </c>
      <c r="O13" s="4">
        <v>12455.948</v>
      </c>
      <c r="P13" s="4">
        <v>8652.9950000000008</v>
      </c>
      <c r="Q13" s="4">
        <v>8391.0049999999992</v>
      </c>
      <c r="R13" s="19"/>
      <c r="S13" s="19"/>
      <c r="U13" s="19"/>
      <c r="V13" s="19"/>
    </row>
    <row r="14" spans="2:24" ht="21.75" customHeight="1" x14ac:dyDescent="0.2">
      <c r="B14" s="130"/>
      <c r="C14" s="134"/>
      <c r="D14" s="5" t="s">
        <v>16</v>
      </c>
      <c r="E14" s="4">
        <v>5508.0379999999996</v>
      </c>
      <c r="F14" s="4">
        <v>5362.4539999999997</v>
      </c>
      <c r="G14" s="4">
        <v>9516.7420000000002</v>
      </c>
      <c r="H14" s="4">
        <v>8027.7759999999998</v>
      </c>
      <c r="I14" s="4">
        <v>7018.7550000000001</v>
      </c>
      <c r="J14" s="4">
        <v>5740.6949999999997</v>
      </c>
      <c r="K14" s="4">
        <v>6525.0820000000003</v>
      </c>
      <c r="L14" s="4">
        <v>7237.3429999999998</v>
      </c>
      <c r="M14" s="4">
        <v>6289.5110000000004</v>
      </c>
      <c r="N14" s="4">
        <v>4264.0110000000004</v>
      </c>
      <c r="O14" s="4">
        <v>5356.7110000000002</v>
      </c>
      <c r="P14" s="4">
        <v>3366.3690000000001</v>
      </c>
      <c r="Q14" s="4">
        <v>3803.0949999999998</v>
      </c>
      <c r="R14" s="19"/>
      <c r="S14" s="19"/>
    </row>
    <row r="15" spans="2:24" ht="21.75" customHeight="1" x14ac:dyDescent="0.2">
      <c r="B15" s="134"/>
      <c r="C15" s="134"/>
      <c r="D15" s="38" t="s">
        <v>17</v>
      </c>
      <c r="E15" s="39">
        <f>SUM(E13:E14)</f>
        <v>12077.47</v>
      </c>
      <c r="F15" s="39">
        <f t="shared" ref="F15:G15" si="14">SUM(F13:F14)</f>
        <v>9837.5649999999987</v>
      </c>
      <c r="G15" s="39">
        <f t="shared" si="14"/>
        <v>12739.006000000001</v>
      </c>
      <c r="H15" s="39">
        <f t="shared" ref="H15:I15" si="15">SUM(H13:H14)</f>
        <v>15505.916000000001</v>
      </c>
      <c r="I15" s="39">
        <f t="shared" si="15"/>
        <v>12428.105</v>
      </c>
      <c r="J15" s="39">
        <f t="shared" ref="J15:K15" si="16">SUM(J13:J14)</f>
        <v>10450.445</v>
      </c>
      <c r="K15" s="39">
        <f t="shared" si="16"/>
        <v>13452.891</v>
      </c>
      <c r="L15" s="39">
        <f t="shared" ref="L15:M15" si="17">SUM(L13:L14)</f>
        <v>19405.039000000001</v>
      </c>
      <c r="M15" s="39">
        <f t="shared" si="17"/>
        <v>15088.611000000001</v>
      </c>
      <c r="N15" s="39">
        <f t="shared" ref="N15:P15" si="18">SUM(N13:N14)</f>
        <v>11975.964</v>
      </c>
      <c r="O15" s="39">
        <f t="shared" si="18"/>
        <v>17812.659</v>
      </c>
      <c r="P15" s="39">
        <f t="shared" si="18"/>
        <v>12019.364000000001</v>
      </c>
      <c r="Q15" s="39">
        <f t="shared" ref="Q15" si="19">SUM(Q13:Q14)</f>
        <v>12194.099999999999</v>
      </c>
      <c r="R15" s="19"/>
      <c r="S15" s="19"/>
    </row>
    <row r="16" spans="2:24" x14ac:dyDescent="0.2">
      <c r="W16" s="19"/>
      <c r="X16" s="19"/>
    </row>
    <row r="17" spans="3:24" x14ac:dyDescent="0.2">
      <c r="E17" s="19"/>
      <c r="F17" s="19"/>
      <c r="G17" s="19"/>
      <c r="H17" s="19"/>
      <c r="I17" s="19"/>
      <c r="J17" s="19"/>
      <c r="K17" s="19"/>
      <c r="L17" s="19"/>
      <c r="M17" s="19"/>
      <c r="N17" s="19"/>
      <c r="P17" s="19"/>
      <c r="W17" s="19"/>
      <c r="X17" s="19"/>
    </row>
    <row r="18" spans="3:24" x14ac:dyDescent="0.2">
      <c r="C18" s="22"/>
      <c r="D18" s="2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1" t="s">
        <v>26</v>
      </c>
      <c r="W18" s="19"/>
      <c r="X18" s="19"/>
    </row>
    <row r="19" spans="3:24" x14ac:dyDescent="0.2">
      <c r="C19" s="22"/>
      <c r="D19" s="22"/>
      <c r="W19" s="19"/>
      <c r="X19" s="19"/>
    </row>
    <row r="20" spans="3:24" x14ac:dyDescent="0.2">
      <c r="C20" s="22"/>
      <c r="D20" s="22"/>
      <c r="W20" s="19"/>
      <c r="X20" s="19"/>
    </row>
    <row r="21" spans="3:24" x14ac:dyDescent="0.2">
      <c r="C21" s="22"/>
      <c r="D21" s="22"/>
      <c r="W21" s="19"/>
      <c r="X21" s="19"/>
    </row>
    <row r="22" spans="3:24" x14ac:dyDescent="0.2">
      <c r="C22" s="22"/>
      <c r="D22" s="22"/>
      <c r="W22" s="19"/>
      <c r="X22" s="19"/>
    </row>
    <row r="23" spans="3:24" x14ac:dyDescent="0.2">
      <c r="C23" s="22"/>
      <c r="D23" s="22"/>
      <c r="W23" s="19"/>
      <c r="X23" s="19"/>
    </row>
    <row r="24" spans="3:24" x14ac:dyDescent="0.2">
      <c r="C24" s="22"/>
      <c r="D24" s="22"/>
      <c r="S24" s="19"/>
      <c r="T24" s="19"/>
    </row>
    <row r="25" spans="3:24" x14ac:dyDescent="0.2">
      <c r="D25" s="22"/>
      <c r="S25" s="19"/>
      <c r="T25" s="19"/>
    </row>
    <row r="26" spans="3:24" x14ac:dyDescent="0.2">
      <c r="D26" s="22"/>
      <c r="S26" s="19"/>
      <c r="T26" s="19"/>
    </row>
    <row r="27" spans="3:24" x14ac:dyDescent="0.2">
      <c r="D27" s="23"/>
      <c r="S27" s="19"/>
      <c r="T27" s="19"/>
    </row>
    <row r="28" spans="3:24" x14ac:dyDescent="0.2">
      <c r="S28" s="19"/>
      <c r="T28" s="19"/>
    </row>
    <row r="29" spans="3:24" x14ac:dyDescent="0.2">
      <c r="S29" s="19"/>
      <c r="T29" s="19"/>
    </row>
    <row r="40" spans="5:17" x14ac:dyDescent="0.2">
      <c r="E40" s="3"/>
      <c r="F40" s="3"/>
      <c r="G40" s="3"/>
      <c r="H40" s="3"/>
      <c r="I40" s="3"/>
      <c r="J40" s="3"/>
      <c r="K40" s="3"/>
      <c r="L40" s="3"/>
    </row>
    <row r="41" spans="5:17" x14ac:dyDescent="0.2">
      <c r="E41" s="3"/>
      <c r="F41" s="3"/>
      <c r="G41" s="3"/>
      <c r="H41" s="3"/>
      <c r="I41" s="3"/>
      <c r="J41" s="3"/>
      <c r="K41" s="3"/>
      <c r="L41" s="3"/>
    </row>
    <row r="43" spans="5:17" x14ac:dyDescent="0.2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5:17" x14ac:dyDescent="0.2"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5:17" x14ac:dyDescent="0.2">
      <c r="E45" s="19"/>
      <c r="H45" s="19"/>
      <c r="I45" s="19"/>
    </row>
    <row r="46" spans="5:17" x14ac:dyDescent="0.2">
      <c r="E46" s="19"/>
      <c r="H46" s="19"/>
      <c r="I46" s="19"/>
    </row>
    <row r="47" spans="5:17" x14ac:dyDescent="0.2">
      <c r="E47" s="19"/>
      <c r="H47" s="19"/>
      <c r="I47" s="19"/>
    </row>
    <row r="48" spans="5:17" x14ac:dyDescent="0.2">
      <c r="E48" s="19"/>
      <c r="H48" s="19"/>
      <c r="I48" s="19"/>
    </row>
    <row r="49" spans="5:9" x14ac:dyDescent="0.2">
      <c r="E49" s="19"/>
      <c r="H49" s="19"/>
      <c r="I49" s="19"/>
    </row>
    <row r="50" spans="5:9" x14ac:dyDescent="0.2">
      <c r="E50" s="19"/>
      <c r="H50" s="19"/>
      <c r="I50" s="19"/>
    </row>
    <row r="51" spans="5:9" x14ac:dyDescent="0.2">
      <c r="E51" s="19"/>
      <c r="H51" s="19"/>
      <c r="I51" s="19"/>
    </row>
    <row r="52" spans="5:9" x14ac:dyDescent="0.2">
      <c r="E52" s="19"/>
      <c r="H52" s="19"/>
      <c r="I52" s="19"/>
    </row>
    <row r="53" spans="5:9" x14ac:dyDescent="0.2">
      <c r="H53" s="19"/>
      <c r="I53" s="19"/>
    </row>
    <row r="54" spans="5:9" x14ac:dyDescent="0.2">
      <c r="H54" s="19"/>
      <c r="I54" s="19"/>
    </row>
    <row r="55" spans="5:9" x14ac:dyDescent="0.2">
      <c r="H55" s="19"/>
      <c r="I55" s="19"/>
    </row>
  </sheetData>
  <mergeCells count="6">
    <mergeCell ref="B10:B15"/>
    <mergeCell ref="C10:C12"/>
    <mergeCell ref="C13:C15"/>
    <mergeCell ref="B3:B8"/>
    <mergeCell ref="C3:C5"/>
    <mergeCell ref="C6:C8"/>
  </mergeCells>
  <phoneticPr fontId="2" type="noConversion"/>
  <hyperlinks>
    <hyperlink ref="P18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F12:G12 H12:K12 E5:M5 N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76"/>
  <sheetViews>
    <sheetView showGridLines="0" zoomScaleNormal="100" workbookViewId="0"/>
  </sheetViews>
  <sheetFormatPr defaultRowHeight="12.75" x14ac:dyDescent="0.2"/>
  <cols>
    <col min="1" max="1" width="2.42578125" style="1" customWidth="1"/>
    <col min="2" max="2" width="23.28515625" style="1" customWidth="1"/>
    <col min="3" max="4" width="12.7109375" style="1" customWidth="1"/>
    <col min="5" max="5" width="3.7109375" style="1" customWidth="1"/>
    <col min="6" max="6" width="23.42578125" style="1" customWidth="1"/>
    <col min="7" max="7" width="13.5703125" style="1" customWidth="1"/>
    <col min="8" max="8" width="12.140625" style="1" customWidth="1"/>
    <col min="9" max="9" width="10.85546875" style="1" customWidth="1"/>
    <col min="10" max="10" width="31.42578125" style="1" customWidth="1"/>
    <col min="11" max="12" width="13.5703125" style="1" customWidth="1"/>
    <col min="13" max="13" width="3.7109375" style="1" customWidth="1"/>
    <col min="14" max="14" width="32.140625" style="1" customWidth="1"/>
    <col min="15" max="15" width="13.5703125" style="1" customWidth="1"/>
    <col min="16" max="16" width="13.5703125" style="3" customWidth="1"/>
    <col min="17" max="17" width="9.140625" style="3"/>
    <col min="18" max="16384" width="9.140625" style="1"/>
  </cols>
  <sheetData>
    <row r="1" spans="2:16" ht="21.95" customHeight="1" x14ac:dyDescent="0.2">
      <c r="B1" s="60" t="s">
        <v>55</v>
      </c>
      <c r="J1" s="60" t="s">
        <v>57</v>
      </c>
      <c r="P1" s="1"/>
    </row>
    <row r="2" spans="2:16" ht="21.95" customHeight="1" x14ac:dyDescent="0.2">
      <c r="B2" s="65">
        <v>2021</v>
      </c>
      <c r="F2" s="65">
        <v>2022</v>
      </c>
      <c r="J2" s="65">
        <v>2021</v>
      </c>
      <c r="N2" s="65">
        <v>2022</v>
      </c>
      <c r="P2" s="1"/>
    </row>
    <row r="3" spans="2:16" ht="29.25" customHeight="1" x14ac:dyDescent="0.2">
      <c r="B3" s="10"/>
      <c r="C3" s="25" t="s">
        <v>40</v>
      </c>
      <c r="D3" s="25" t="s">
        <v>27</v>
      </c>
      <c r="E3" s="26"/>
      <c r="F3" s="10"/>
      <c r="G3" s="25" t="s">
        <v>40</v>
      </c>
      <c r="H3" s="25" t="s">
        <v>27</v>
      </c>
      <c r="J3" s="10"/>
      <c r="K3" s="25" t="s">
        <v>40</v>
      </c>
      <c r="L3" s="25" t="s">
        <v>27</v>
      </c>
      <c r="M3" s="26"/>
      <c r="N3" s="10"/>
      <c r="O3" s="25" t="s">
        <v>40</v>
      </c>
      <c r="P3" s="25" t="s">
        <v>27</v>
      </c>
    </row>
    <row r="4" spans="2:16" ht="15" customHeight="1" x14ac:dyDescent="0.2">
      <c r="B4" s="126" t="s">
        <v>18</v>
      </c>
      <c r="C4" s="4">
        <v>2985.3240000000001</v>
      </c>
      <c r="D4" s="4">
        <v>2583.1190000000001</v>
      </c>
      <c r="F4" s="126" t="s">
        <v>46</v>
      </c>
      <c r="G4" s="4">
        <v>2445.152</v>
      </c>
      <c r="H4" s="4">
        <v>2679.4520000000002</v>
      </c>
      <c r="J4" s="126" t="s">
        <v>19</v>
      </c>
      <c r="K4" s="4">
        <v>4034.098</v>
      </c>
      <c r="L4" s="4">
        <v>4760.7960000000003</v>
      </c>
      <c r="N4" s="126" t="s">
        <v>19</v>
      </c>
      <c r="O4" s="4">
        <v>3626.998</v>
      </c>
      <c r="P4" s="4">
        <v>4210.4570000000003</v>
      </c>
    </row>
    <row r="5" spans="2:16" ht="15" customHeight="1" x14ac:dyDescent="0.2">
      <c r="B5" s="127" t="s">
        <v>46</v>
      </c>
      <c r="C5" s="44">
        <v>2383.0329999999999</v>
      </c>
      <c r="D5" s="44">
        <v>1952.0740000000001</v>
      </c>
      <c r="F5" s="127" t="s">
        <v>19</v>
      </c>
      <c r="G5" s="44">
        <v>1604.702</v>
      </c>
      <c r="H5" s="44">
        <v>1916.1610000000001</v>
      </c>
      <c r="J5" s="127" t="s">
        <v>18</v>
      </c>
      <c r="K5" s="44">
        <v>1952.415</v>
      </c>
      <c r="L5" s="44">
        <v>2047.277</v>
      </c>
      <c r="N5" s="127" t="s">
        <v>18</v>
      </c>
      <c r="O5" s="44">
        <v>1696.9290000000001</v>
      </c>
      <c r="P5" s="44">
        <v>2211.6889999999999</v>
      </c>
    </row>
    <row r="6" spans="2:16" ht="15" customHeight="1" x14ac:dyDescent="0.2">
      <c r="B6" s="126" t="s">
        <v>19</v>
      </c>
      <c r="C6" s="12">
        <v>1432.6579999999999</v>
      </c>
      <c r="D6" s="12">
        <v>1373.31</v>
      </c>
      <c r="F6" s="126" t="s">
        <v>18</v>
      </c>
      <c r="G6" s="12">
        <v>1019.847</v>
      </c>
      <c r="H6" s="12">
        <v>1121.0619999999999</v>
      </c>
      <c r="J6" s="126" t="s">
        <v>49</v>
      </c>
      <c r="K6" s="12">
        <v>1210.5419999999999</v>
      </c>
      <c r="L6" s="12">
        <v>1289.9559999999999</v>
      </c>
      <c r="N6" s="126" t="s">
        <v>49</v>
      </c>
      <c r="O6" s="12">
        <v>1460.3989999999999</v>
      </c>
      <c r="P6" s="12">
        <v>1918.4559999999999</v>
      </c>
    </row>
    <row r="7" spans="2:16" ht="15" customHeight="1" x14ac:dyDescent="0.2">
      <c r="B7" s="127" t="s">
        <v>107</v>
      </c>
      <c r="C7" s="44">
        <v>312</v>
      </c>
      <c r="D7" s="44">
        <v>265.827</v>
      </c>
      <c r="F7" s="127" t="s">
        <v>49</v>
      </c>
      <c r="G7" s="44">
        <v>189.35499999999999</v>
      </c>
      <c r="H7" s="44">
        <v>252.88</v>
      </c>
      <c r="J7" s="127" t="s">
        <v>69</v>
      </c>
      <c r="K7" s="44">
        <v>834.76199999999994</v>
      </c>
      <c r="L7" s="44">
        <v>1092.99</v>
      </c>
      <c r="N7" s="127" t="s">
        <v>69</v>
      </c>
      <c r="O7" s="44">
        <v>646.63699999999994</v>
      </c>
      <c r="P7" s="44">
        <v>979.37699999999995</v>
      </c>
    </row>
    <row r="8" spans="2:16" ht="15" customHeight="1" x14ac:dyDescent="0.2">
      <c r="B8" s="126" t="s">
        <v>49</v>
      </c>
      <c r="C8" s="12">
        <v>192.583</v>
      </c>
      <c r="D8" s="12">
        <v>186.62299999999999</v>
      </c>
      <c r="F8" s="126" t="s">
        <v>108</v>
      </c>
      <c r="G8" s="12">
        <v>152</v>
      </c>
      <c r="H8" s="12">
        <v>181.352</v>
      </c>
      <c r="J8" s="126" t="s">
        <v>46</v>
      </c>
      <c r="K8" s="12">
        <v>799.976</v>
      </c>
      <c r="L8" s="12">
        <v>1020.56</v>
      </c>
      <c r="N8" s="126" t="s">
        <v>46</v>
      </c>
      <c r="O8" s="12">
        <v>566.03399999999999</v>
      </c>
      <c r="P8" s="12">
        <v>774.25199999999995</v>
      </c>
    </row>
    <row r="9" spans="2:16" ht="15" customHeight="1" x14ac:dyDescent="0.2">
      <c r="B9" s="127" t="s">
        <v>110</v>
      </c>
      <c r="C9" s="44">
        <v>168</v>
      </c>
      <c r="D9" s="44">
        <v>141.08600000000001</v>
      </c>
      <c r="F9" s="127" t="s">
        <v>109</v>
      </c>
      <c r="G9" s="44">
        <v>142.751</v>
      </c>
      <c r="H9" s="44">
        <v>149.76599999999999</v>
      </c>
      <c r="J9" s="127" t="s">
        <v>22</v>
      </c>
      <c r="K9" s="44">
        <v>236.517</v>
      </c>
      <c r="L9" s="44">
        <v>315.608</v>
      </c>
      <c r="N9" s="127" t="s">
        <v>22</v>
      </c>
      <c r="O9" s="44">
        <v>155.58699999999999</v>
      </c>
      <c r="P9" s="44">
        <v>310.38299999999998</v>
      </c>
    </row>
    <row r="10" spans="2:16" ht="15" customHeight="1" x14ac:dyDescent="0.2">
      <c r="B10" s="126" t="s">
        <v>109</v>
      </c>
      <c r="C10" s="4">
        <v>142.417</v>
      </c>
      <c r="D10" s="4">
        <v>110.73699999999999</v>
      </c>
      <c r="F10" s="126" t="s">
        <v>22</v>
      </c>
      <c r="G10" s="4">
        <v>60.433999999999997</v>
      </c>
      <c r="H10" s="4">
        <v>66.688000000000002</v>
      </c>
      <c r="J10" s="126" t="s">
        <v>34</v>
      </c>
      <c r="K10" s="4">
        <v>305.90800000000002</v>
      </c>
      <c r="L10" s="4">
        <v>313.06299999999999</v>
      </c>
      <c r="N10" s="126" t="s">
        <v>34</v>
      </c>
      <c r="O10" s="4">
        <v>229.256</v>
      </c>
      <c r="P10" s="4">
        <v>297.42599999999999</v>
      </c>
    </row>
    <row r="11" spans="2:16" ht="15" customHeight="1" x14ac:dyDescent="0.2">
      <c r="B11" s="127" t="s">
        <v>69</v>
      </c>
      <c r="C11" s="44">
        <v>80.67</v>
      </c>
      <c r="D11" s="44">
        <v>92.24</v>
      </c>
      <c r="F11" s="127" t="s">
        <v>69</v>
      </c>
      <c r="G11" s="44">
        <v>43.267000000000003</v>
      </c>
      <c r="H11" s="44">
        <v>60.75</v>
      </c>
      <c r="J11" s="127" t="s">
        <v>43</v>
      </c>
      <c r="K11" s="44">
        <v>210.71299999999999</v>
      </c>
      <c r="L11" s="44">
        <v>289.10899999999998</v>
      </c>
      <c r="N11" s="127" t="s">
        <v>120</v>
      </c>
      <c r="O11" s="44">
        <v>166.81700000000001</v>
      </c>
      <c r="P11" s="44">
        <v>292.43299999999999</v>
      </c>
    </row>
    <row r="12" spans="2:16" ht="15" customHeight="1" x14ac:dyDescent="0.2">
      <c r="B12" s="126" t="s">
        <v>99</v>
      </c>
      <c r="C12" s="4">
        <v>55.043999999999997</v>
      </c>
      <c r="D12" s="4">
        <v>67.537000000000006</v>
      </c>
      <c r="F12" s="126" t="s">
        <v>34</v>
      </c>
      <c r="G12" s="4">
        <v>41.671999999999997</v>
      </c>
      <c r="H12" s="4">
        <v>60.371000000000002</v>
      </c>
      <c r="J12" s="126" t="s">
        <v>104</v>
      </c>
      <c r="K12" s="4">
        <v>156.846</v>
      </c>
      <c r="L12" s="4">
        <v>172.95099999999999</v>
      </c>
      <c r="N12" s="126" t="s">
        <v>111</v>
      </c>
      <c r="O12" s="4">
        <v>197.328</v>
      </c>
      <c r="P12" s="4">
        <v>287.37400000000002</v>
      </c>
    </row>
    <row r="13" spans="2:16" ht="15" customHeight="1" x14ac:dyDescent="0.2">
      <c r="B13" s="127" t="s">
        <v>105</v>
      </c>
      <c r="C13" s="44">
        <v>72</v>
      </c>
      <c r="D13" s="44">
        <v>63.825000000000003</v>
      </c>
      <c r="F13" s="127" t="s">
        <v>43</v>
      </c>
      <c r="G13" s="44">
        <v>42.447000000000003</v>
      </c>
      <c r="H13" s="44">
        <v>57.786999999999999</v>
      </c>
      <c r="J13" s="127" t="s">
        <v>111</v>
      </c>
      <c r="K13" s="44">
        <v>151.75399999999999</v>
      </c>
      <c r="L13" s="44">
        <v>168.685</v>
      </c>
      <c r="N13" s="127" t="s">
        <v>43</v>
      </c>
      <c r="O13" s="44">
        <v>177.92400000000001</v>
      </c>
      <c r="P13" s="44">
        <v>273.50599999999997</v>
      </c>
    </row>
    <row r="14" spans="2:16" ht="15" customHeight="1" x14ac:dyDescent="0.2">
      <c r="B14" s="126" t="s">
        <v>43</v>
      </c>
      <c r="C14" s="4">
        <v>43.186</v>
      </c>
      <c r="D14" s="4">
        <v>49.759</v>
      </c>
      <c r="F14" s="126" t="s">
        <v>47</v>
      </c>
      <c r="G14" s="4">
        <v>51.811</v>
      </c>
      <c r="H14" s="4">
        <v>55.725000000000001</v>
      </c>
      <c r="J14" s="126" t="s">
        <v>118</v>
      </c>
      <c r="K14" s="4">
        <v>65.731999999999999</v>
      </c>
      <c r="L14" s="4">
        <v>97.92</v>
      </c>
      <c r="N14" s="126" t="s">
        <v>104</v>
      </c>
      <c r="O14" s="4">
        <v>92.596999999999994</v>
      </c>
      <c r="P14" s="4">
        <v>140.054</v>
      </c>
    </row>
    <row r="15" spans="2:16" ht="15" customHeight="1" x14ac:dyDescent="0.2">
      <c r="B15" s="127" t="s">
        <v>34</v>
      </c>
      <c r="C15" s="44">
        <v>40.808999999999997</v>
      </c>
      <c r="D15" s="44">
        <v>44.011000000000003</v>
      </c>
      <c r="F15" s="127" t="s">
        <v>99</v>
      </c>
      <c r="G15" s="44">
        <v>20.658999999999999</v>
      </c>
      <c r="H15" s="44">
        <v>35.56</v>
      </c>
      <c r="J15" s="127" t="s">
        <v>45</v>
      </c>
      <c r="K15" s="44">
        <v>63</v>
      </c>
      <c r="L15" s="44">
        <v>80.543999999999997</v>
      </c>
      <c r="N15" s="127" t="s">
        <v>121</v>
      </c>
      <c r="O15" s="44">
        <v>72.924000000000007</v>
      </c>
      <c r="P15" s="44">
        <v>121.89400000000001</v>
      </c>
    </row>
    <row r="16" spans="2:16" ht="15" customHeight="1" x14ac:dyDescent="0.2">
      <c r="B16" s="126" t="s">
        <v>35</v>
      </c>
      <c r="C16" s="4">
        <f>C17-SUM(C4:C15)</f>
        <v>183.59299999999894</v>
      </c>
      <c r="D16" s="4">
        <f>D17-SUM(D4:D15)</f>
        <v>184.23400000000038</v>
      </c>
      <c r="F16" s="126" t="s">
        <v>35</v>
      </c>
      <c r="G16" s="4">
        <f>G17-SUM(G4:G15)</f>
        <v>65.67200000000048</v>
      </c>
      <c r="H16" s="4">
        <f>H17-SUM(H4:H15)</f>
        <v>87.076999999999316</v>
      </c>
      <c r="J16" s="126" t="s">
        <v>35</v>
      </c>
      <c r="K16" s="4">
        <f>K17-SUM(K4:K15)</f>
        <v>288.31700000000455</v>
      </c>
      <c r="L16" s="4">
        <f>L17-SUM(L4:L15)</f>
        <v>369.90500000000247</v>
      </c>
      <c r="N16" s="126" t="s">
        <v>35</v>
      </c>
      <c r="O16" s="4">
        <f>O17-SUM(O4:O15)</f>
        <v>273.27200000000084</v>
      </c>
      <c r="P16" s="4">
        <f>P17-SUM(P4:P15)</f>
        <v>376.79900000000271</v>
      </c>
    </row>
    <row r="17" spans="2:16" ht="19.5" customHeight="1" x14ac:dyDescent="0.2">
      <c r="B17" s="128" t="s">
        <v>20</v>
      </c>
      <c r="C17" s="70">
        <v>8091.3169999999982</v>
      </c>
      <c r="D17" s="70">
        <v>7114.3820000000014</v>
      </c>
      <c r="F17" s="128" t="s">
        <v>20</v>
      </c>
      <c r="G17" s="70">
        <v>5879.7689999999993</v>
      </c>
      <c r="H17" s="70">
        <v>6724.6310000000003</v>
      </c>
      <c r="J17" s="128" t="s">
        <v>20</v>
      </c>
      <c r="K17" s="70">
        <v>10310.580000000004</v>
      </c>
      <c r="L17" s="70">
        <v>12019.364000000001</v>
      </c>
      <c r="N17" s="128" t="s">
        <v>20</v>
      </c>
      <c r="O17" s="70">
        <v>9362.7020000000011</v>
      </c>
      <c r="P17" s="70">
        <v>12194.100000000004</v>
      </c>
    </row>
    <row r="18" spans="2:16" ht="25.5" customHeight="1" x14ac:dyDescent="0.2">
      <c r="B18" s="61"/>
      <c r="C18" s="62"/>
      <c r="D18" s="62"/>
      <c r="E18" s="63"/>
      <c r="F18" s="61"/>
      <c r="G18" s="62"/>
      <c r="H18" s="62"/>
      <c r="I18" s="63"/>
      <c r="J18" s="61"/>
      <c r="K18" s="62"/>
      <c r="L18" s="62"/>
      <c r="M18" s="63"/>
      <c r="N18" s="61"/>
      <c r="O18" s="62"/>
      <c r="P18" s="62"/>
    </row>
    <row r="19" spans="2:16" ht="21.95" customHeight="1" x14ac:dyDescent="0.2">
      <c r="B19" s="60" t="s">
        <v>56</v>
      </c>
      <c r="J19" s="60" t="s">
        <v>58</v>
      </c>
      <c r="P19" s="1"/>
    </row>
    <row r="20" spans="2:16" ht="21.95" customHeight="1" x14ac:dyDescent="0.2">
      <c r="B20" s="65">
        <v>2021</v>
      </c>
      <c r="F20" s="65">
        <v>2022</v>
      </c>
      <c r="J20" s="65">
        <v>2021</v>
      </c>
      <c r="N20" s="65">
        <v>2022</v>
      </c>
      <c r="P20" s="1"/>
    </row>
    <row r="21" spans="2:16" ht="29.25" customHeight="1" x14ac:dyDescent="0.2">
      <c r="B21" s="10"/>
      <c r="C21" s="25" t="s">
        <v>40</v>
      </c>
      <c r="D21" s="25" t="s">
        <v>27</v>
      </c>
      <c r="E21" s="26"/>
      <c r="F21" s="10"/>
      <c r="G21" s="25" t="s">
        <v>40</v>
      </c>
      <c r="H21" s="25" t="s">
        <v>27</v>
      </c>
      <c r="I21" s="19"/>
      <c r="J21" s="10"/>
      <c r="K21" s="25" t="s">
        <v>40</v>
      </c>
      <c r="L21" s="25" t="s">
        <v>27</v>
      </c>
      <c r="M21" s="26"/>
      <c r="N21" s="10"/>
      <c r="O21" s="25" t="s">
        <v>40</v>
      </c>
      <c r="P21" s="25" t="s">
        <v>27</v>
      </c>
    </row>
    <row r="22" spans="2:16" ht="15" customHeight="1" x14ac:dyDescent="0.2">
      <c r="B22" s="126" t="s">
        <v>71</v>
      </c>
      <c r="C22" s="4">
        <v>3532</v>
      </c>
      <c r="D22" s="4">
        <v>2806.1849999999999</v>
      </c>
      <c r="F22" s="126" t="s">
        <v>71</v>
      </c>
      <c r="G22" s="4">
        <v>1087</v>
      </c>
      <c r="H22" s="4">
        <v>1496.2449999999999</v>
      </c>
      <c r="I22" s="19"/>
      <c r="J22" s="126" t="s">
        <v>70</v>
      </c>
      <c r="K22" s="4">
        <v>24914.165000000001</v>
      </c>
      <c r="L22" s="4">
        <v>24516.934000000001</v>
      </c>
      <c r="N22" s="126" t="s">
        <v>70</v>
      </c>
      <c r="O22" s="4">
        <v>19163.773000000001</v>
      </c>
      <c r="P22" s="4">
        <v>20314.085999999999</v>
      </c>
    </row>
    <row r="23" spans="2:16" ht="15" customHeight="1" x14ac:dyDescent="0.2">
      <c r="B23" s="127" t="s">
        <v>19</v>
      </c>
      <c r="C23" s="44">
        <v>2932.4160000000002</v>
      </c>
      <c r="D23" s="44">
        <v>1441.9570000000001</v>
      </c>
      <c r="F23" s="127" t="s">
        <v>19</v>
      </c>
      <c r="G23" s="44">
        <v>1970.627</v>
      </c>
      <c r="H23" s="44">
        <v>939.46900000000005</v>
      </c>
      <c r="I23" s="19"/>
      <c r="J23" s="127" t="s">
        <v>45</v>
      </c>
      <c r="K23" s="44">
        <v>8812.2150000000001</v>
      </c>
      <c r="L23" s="44">
        <v>7973.9719999999998</v>
      </c>
      <c r="N23" s="127" t="s">
        <v>100</v>
      </c>
      <c r="O23" s="44">
        <v>5737.6109999999999</v>
      </c>
      <c r="P23" s="44">
        <v>5453.88</v>
      </c>
    </row>
    <row r="24" spans="2:16" ht="15" customHeight="1" x14ac:dyDescent="0.2">
      <c r="B24" s="126" t="s">
        <v>44</v>
      </c>
      <c r="C24" s="4">
        <v>1851.5319999999999</v>
      </c>
      <c r="D24" s="4">
        <v>1065.423</v>
      </c>
      <c r="F24" s="126" t="s">
        <v>70</v>
      </c>
      <c r="G24" s="4">
        <v>794.72</v>
      </c>
      <c r="H24" s="4">
        <v>775.25400000000002</v>
      </c>
      <c r="I24" s="19"/>
      <c r="J24" s="126" t="s">
        <v>18</v>
      </c>
      <c r="K24" s="4">
        <v>1691.8879999999999</v>
      </c>
      <c r="L24" s="4">
        <v>2271.0520000000001</v>
      </c>
      <c r="N24" s="126" t="s">
        <v>45</v>
      </c>
      <c r="O24" s="4">
        <v>2697.75</v>
      </c>
      <c r="P24" s="4">
        <v>2855.7350000000001</v>
      </c>
    </row>
    <row r="25" spans="2:16" ht="15" customHeight="1" x14ac:dyDescent="0.2">
      <c r="B25" s="127" t="s">
        <v>18</v>
      </c>
      <c r="C25" s="44">
        <v>821.80600000000004</v>
      </c>
      <c r="D25" s="44">
        <v>680.52599999999995</v>
      </c>
      <c r="F25" s="127" t="s">
        <v>44</v>
      </c>
      <c r="G25" s="44">
        <v>601.45799999999997</v>
      </c>
      <c r="H25" s="44">
        <v>370.24</v>
      </c>
      <c r="I25" s="19"/>
      <c r="J25" s="127" t="s">
        <v>112</v>
      </c>
      <c r="K25" s="44">
        <v>1694.02</v>
      </c>
      <c r="L25" s="44">
        <v>2068.8069999999998</v>
      </c>
      <c r="N25" s="127" t="s">
        <v>72</v>
      </c>
      <c r="O25" s="44">
        <v>3096.05</v>
      </c>
      <c r="P25" s="44">
        <v>2633.5309999999999</v>
      </c>
    </row>
    <row r="26" spans="2:16" ht="15" customHeight="1" x14ac:dyDescent="0.2">
      <c r="B26" s="126" t="s">
        <v>70</v>
      </c>
      <c r="C26" s="4">
        <v>916.34500000000003</v>
      </c>
      <c r="D26" s="4">
        <v>578.62900000000002</v>
      </c>
      <c r="F26" s="126" t="s">
        <v>18</v>
      </c>
      <c r="G26" s="4">
        <v>191.45500000000001</v>
      </c>
      <c r="H26" s="4">
        <v>311.899</v>
      </c>
      <c r="I26" s="19"/>
      <c r="J26" s="126" t="s">
        <v>72</v>
      </c>
      <c r="K26" s="4">
        <v>2883.5010000000002</v>
      </c>
      <c r="L26" s="4">
        <v>1989.5550000000001</v>
      </c>
      <c r="N26" s="126" t="s">
        <v>113</v>
      </c>
      <c r="O26" s="4">
        <v>2361.0320000000002</v>
      </c>
      <c r="P26" s="4">
        <v>2542.6390000000001</v>
      </c>
    </row>
    <row r="27" spans="2:16" ht="15" customHeight="1" x14ac:dyDescent="0.2">
      <c r="B27" s="127" t="s">
        <v>45</v>
      </c>
      <c r="C27" s="44">
        <v>533.73199999999997</v>
      </c>
      <c r="D27" s="44">
        <v>337.73099999999999</v>
      </c>
      <c r="F27" s="127" t="s">
        <v>45</v>
      </c>
      <c r="G27" s="44">
        <v>182</v>
      </c>
      <c r="H27" s="44">
        <v>187.053</v>
      </c>
      <c r="I27" s="19"/>
      <c r="J27" s="127" t="s">
        <v>113</v>
      </c>
      <c r="K27" s="44">
        <v>1171.5</v>
      </c>
      <c r="L27" s="44">
        <v>1210.23</v>
      </c>
      <c r="N27" s="127" t="s">
        <v>18</v>
      </c>
      <c r="O27" s="44">
        <v>1012.073</v>
      </c>
      <c r="P27" s="44">
        <v>1722.8989999999999</v>
      </c>
    </row>
    <row r="28" spans="2:16" ht="15" customHeight="1" x14ac:dyDescent="0.2">
      <c r="B28" s="126" t="s">
        <v>35</v>
      </c>
      <c r="C28" s="4">
        <f>C29-SUM(C22:C27)</f>
        <v>70.748999999999796</v>
      </c>
      <c r="D28" s="4">
        <f t="shared" ref="D28" si="0">D29-SUM(D22:D27)</f>
        <v>78.84400000000096</v>
      </c>
      <c r="F28" s="126" t="s">
        <v>35</v>
      </c>
      <c r="G28" s="4">
        <f>G29-SUM(G22:G27)</f>
        <v>111.40199999999913</v>
      </c>
      <c r="H28" s="4">
        <f t="shared" ref="H28" si="1">H29-SUM(H22:H27)</f>
        <v>142.70800000000008</v>
      </c>
      <c r="I28" s="19"/>
      <c r="J28" s="126" t="s">
        <v>35</v>
      </c>
      <c r="K28" s="4">
        <f>K29-SUM(K22:K27)</f>
        <v>4153.0819999999949</v>
      </c>
      <c r="L28" s="4">
        <f t="shared" ref="L28" si="2">L29-SUM(L22:L27)</f>
        <v>4422.0689999999959</v>
      </c>
      <c r="N28" s="126" t="s">
        <v>35</v>
      </c>
      <c r="O28" s="4">
        <f>O29-SUM(O22:O27)</f>
        <v>4600.9030000000057</v>
      </c>
      <c r="P28" s="4">
        <f t="shared" ref="P28" si="3">P29-SUM(P22:P27)</f>
        <v>5442.4830000000002</v>
      </c>
    </row>
    <row r="29" spans="2:16" ht="19.5" customHeight="1" x14ac:dyDescent="0.2">
      <c r="B29" s="128" t="s">
        <v>20</v>
      </c>
      <c r="C29" s="71">
        <v>10658.58</v>
      </c>
      <c r="D29" s="71">
        <v>6989.2950000000001</v>
      </c>
      <c r="F29" s="128" t="s">
        <v>20</v>
      </c>
      <c r="G29" s="71">
        <v>4938.6619999999984</v>
      </c>
      <c r="H29" s="71">
        <v>4222.8679999999995</v>
      </c>
      <c r="I29" s="19"/>
      <c r="J29" s="128" t="s">
        <v>20</v>
      </c>
      <c r="K29" s="71">
        <v>45320.370999999999</v>
      </c>
      <c r="L29" s="71">
        <v>44452.619000000006</v>
      </c>
      <c r="N29" s="128" t="s">
        <v>20</v>
      </c>
      <c r="O29" s="71">
        <v>38669.192000000003</v>
      </c>
      <c r="P29" s="71">
        <v>40965.252999999997</v>
      </c>
    </row>
    <row r="30" spans="2:16" x14ac:dyDescent="0.2">
      <c r="B30" s="59"/>
      <c r="G30" s="3"/>
      <c r="I30" s="19"/>
      <c r="J30" s="59"/>
      <c r="O30" s="3"/>
      <c r="P30" s="1"/>
    </row>
    <row r="31" spans="2:16" x14ac:dyDescent="0.2">
      <c r="C31" s="19"/>
      <c r="D31" s="19"/>
      <c r="I31" s="19"/>
      <c r="K31" s="3"/>
      <c r="L31" s="3"/>
      <c r="N31" s="19"/>
      <c r="O31" s="19"/>
      <c r="P31" s="1"/>
    </row>
    <row r="32" spans="2:16" x14ac:dyDescent="0.2">
      <c r="C32" s="19"/>
      <c r="D32" s="19"/>
      <c r="I32" s="27" t="s">
        <v>26</v>
      </c>
      <c r="K32" s="3"/>
      <c r="L32" s="3"/>
      <c r="M32" s="19"/>
      <c r="N32" s="27"/>
      <c r="O32" s="3"/>
      <c r="P32" s="1"/>
    </row>
    <row r="33" spans="3:25" x14ac:dyDescent="0.2">
      <c r="C33" s="19"/>
      <c r="I33" s="19"/>
      <c r="K33" s="3"/>
      <c r="L33" s="3"/>
      <c r="M33" s="19"/>
      <c r="N33" s="19"/>
      <c r="O33" s="3"/>
      <c r="P33" s="1"/>
    </row>
    <row r="34" spans="3:25" x14ac:dyDescent="0.2">
      <c r="C34" s="19"/>
      <c r="D34" s="19"/>
      <c r="K34" s="3"/>
      <c r="L34" s="3"/>
      <c r="M34" s="19"/>
      <c r="N34" s="19"/>
      <c r="O34" s="3"/>
      <c r="P34" s="1"/>
      <c r="R34" s="3"/>
    </row>
    <row r="35" spans="3:25" x14ac:dyDescent="0.2">
      <c r="M35" s="19"/>
      <c r="N35" s="19"/>
      <c r="O35" s="19"/>
      <c r="P35" s="1"/>
      <c r="R35" s="3"/>
    </row>
    <row r="36" spans="3:25" x14ac:dyDescent="0.2">
      <c r="C36" s="19"/>
      <c r="M36" s="19"/>
      <c r="N36" s="19"/>
      <c r="O36" s="19"/>
      <c r="P36" s="1"/>
      <c r="R36" s="3"/>
    </row>
    <row r="37" spans="3:25" x14ac:dyDescent="0.2">
      <c r="C37" s="19"/>
      <c r="M37" s="19"/>
      <c r="N37" s="19"/>
      <c r="O37" s="19"/>
      <c r="P37" s="19"/>
      <c r="R37" s="3"/>
      <c r="W37" s="19"/>
      <c r="X37" s="19"/>
      <c r="Y37" s="3"/>
    </row>
    <row r="38" spans="3:25" x14ac:dyDescent="0.2">
      <c r="M38" s="19"/>
      <c r="N38" s="19"/>
      <c r="O38" s="19"/>
      <c r="P38" s="1"/>
      <c r="R38" s="3"/>
      <c r="W38" s="19"/>
      <c r="X38" s="19"/>
      <c r="Y38" s="3"/>
    </row>
    <row r="39" spans="3:25" x14ac:dyDescent="0.2">
      <c r="M39" s="19"/>
      <c r="N39" s="19"/>
      <c r="P39" s="1"/>
      <c r="R39" s="3"/>
      <c r="T39" s="3"/>
      <c r="W39" s="19"/>
      <c r="X39" s="19"/>
      <c r="Y39" s="19"/>
    </row>
    <row r="40" spans="3:25" x14ac:dyDescent="0.2">
      <c r="M40" s="19"/>
      <c r="N40" s="19"/>
      <c r="P40" s="1"/>
      <c r="R40" s="3"/>
      <c r="W40" s="19"/>
      <c r="X40" s="19"/>
      <c r="Y40" s="19"/>
    </row>
    <row r="41" spans="3:25" x14ac:dyDescent="0.2">
      <c r="M41" s="19"/>
      <c r="N41" s="19"/>
      <c r="O41" s="19"/>
      <c r="P41" s="1"/>
      <c r="R41" s="3"/>
      <c r="T41" s="3"/>
      <c r="W41" s="19"/>
      <c r="X41" s="19"/>
      <c r="Y41" s="19"/>
    </row>
    <row r="42" spans="3:25" x14ac:dyDescent="0.2">
      <c r="M42" s="19"/>
      <c r="N42" s="19"/>
      <c r="P42" s="1"/>
      <c r="R42" s="3"/>
      <c r="S42" s="3"/>
      <c r="W42" s="19"/>
      <c r="X42" s="19"/>
      <c r="Y42" s="19"/>
    </row>
    <row r="43" spans="3:25" x14ac:dyDescent="0.2">
      <c r="M43" s="19"/>
      <c r="N43" s="19"/>
      <c r="O43" s="19"/>
      <c r="P43" s="1"/>
      <c r="R43" s="3"/>
      <c r="S43" s="3"/>
      <c r="W43" s="19"/>
      <c r="X43" s="19"/>
      <c r="Y43" s="19"/>
    </row>
    <row r="44" spans="3:25" x14ac:dyDescent="0.2">
      <c r="M44" s="19"/>
      <c r="N44" s="19"/>
      <c r="O44" s="19"/>
      <c r="P44" s="1"/>
      <c r="R44" s="3"/>
      <c r="S44" s="3"/>
      <c r="W44" s="19"/>
      <c r="X44" s="19"/>
      <c r="Y44" s="19"/>
    </row>
    <row r="45" spans="3:25" x14ac:dyDescent="0.2">
      <c r="M45" s="19"/>
      <c r="N45" s="19"/>
      <c r="O45" s="19"/>
      <c r="P45" s="1"/>
      <c r="R45" s="3"/>
      <c r="T45" s="3"/>
      <c r="W45" s="19"/>
      <c r="X45" s="19"/>
      <c r="Y45" s="19"/>
    </row>
    <row r="46" spans="3:25" x14ac:dyDescent="0.2">
      <c r="M46" s="19"/>
      <c r="N46" s="19"/>
      <c r="O46" s="19"/>
      <c r="P46" s="1"/>
      <c r="R46" s="3"/>
      <c r="W46" s="19"/>
      <c r="X46" s="19"/>
      <c r="Y46" s="19"/>
    </row>
    <row r="47" spans="3:25" x14ac:dyDescent="0.2">
      <c r="M47" s="19"/>
      <c r="N47" s="19"/>
      <c r="O47" s="19"/>
      <c r="P47" s="1"/>
      <c r="R47" s="3"/>
      <c r="T47" s="3"/>
      <c r="W47" s="19"/>
      <c r="X47" s="19"/>
      <c r="Y47" s="19"/>
    </row>
    <row r="48" spans="3:25" x14ac:dyDescent="0.2">
      <c r="M48" s="19"/>
      <c r="N48" s="19"/>
      <c r="O48" s="19"/>
      <c r="P48" s="1"/>
      <c r="R48" s="3"/>
      <c r="W48" s="19"/>
      <c r="X48" s="19"/>
      <c r="Y48" s="19"/>
    </row>
    <row r="49" spans="4:25" x14ac:dyDescent="0.2">
      <c r="M49" s="19"/>
      <c r="N49" s="19"/>
      <c r="O49" s="19"/>
      <c r="P49" s="1"/>
      <c r="R49" s="3"/>
      <c r="T49" s="3"/>
      <c r="W49" s="19"/>
      <c r="X49" s="19"/>
      <c r="Y49" s="19"/>
    </row>
    <row r="50" spans="4:25" x14ac:dyDescent="0.2">
      <c r="M50" s="19"/>
      <c r="N50" s="19"/>
      <c r="O50" s="19"/>
      <c r="P50" s="1"/>
      <c r="R50" s="3"/>
      <c r="S50" s="3"/>
      <c r="T50" s="3"/>
      <c r="W50" s="19"/>
      <c r="X50" s="19"/>
      <c r="Y50" s="19"/>
    </row>
    <row r="51" spans="4:25" x14ac:dyDescent="0.2">
      <c r="M51" s="19"/>
      <c r="N51" s="19"/>
      <c r="O51" s="19"/>
      <c r="P51" s="1"/>
      <c r="R51" s="3"/>
      <c r="T51" s="3"/>
      <c r="W51" s="19"/>
      <c r="X51" s="19"/>
      <c r="Y51" s="19"/>
    </row>
    <row r="52" spans="4:25" x14ac:dyDescent="0.2">
      <c r="M52" s="19"/>
      <c r="N52" s="19"/>
      <c r="O52" s="19"/>
      <c r="P52" s="1"/>
      <c r="R52" s="3"/>
      <c r="S52" s="3"/>
      <c r="W52" s="19"/>
      <c r="X52" s="19"/>
      <c r="Y52" s="19"/>
    </row>
    <row r="53" spans="4:25" x14ac:dyDescent="0.2">
      <c r="M53" s="19"/>
      <c r="N53" s="19"/>
      <c r="O53" s="19"/>
      <c r="P53" s="1"/>
      <c r="R53" s="3"/>
      <c r="S53" s="3"/>
      <c r="T53" s="3"/>
      <c r="W53" s="19"/>
      <c r="X53" s="19"/>
      <c r="Y53" s="19"/>
    </row>
    <row r="54" spans="4:25" x14ac:dyDescent="0.2">
      <c r="M54" s="19"/>
      <c r="N54" s="19"/>
      <c r="O54" s="19"/>
      <c r="P54" s="1"/>
      <c r="R54" s="3"/>
      <c r="S54" s="3"/>
      <c r="T54" s="3"/>
      <c r="W54" s="19"/>
      <c r="X54" s="19"/>
      <c r="Y54" s="19"/>
    </row>
    <row r="55" spans="4:25" x14ac:dyDescent="0.2">
      <c r="M55" s="19"/>
      <c r="N55" s="19"/>
      <c r="O55" s="3"/>
      <c r="P55" s="1"/>
      <c r="R55" s="3"/>
      <c r="S55" s="3"/>
      <c r="W55" s="19"/>
      <c r="X55" s="19"/>
      <c r="Y55" s="19"/>
    </row>
    <row r="56" spans="4:25" x14ac:dyDescent="0.2">
      <c r="M56" s="19"/>
      <c r="N56" s="19"/>
      <c r="O56" s="19"/>
      <c r="P56" s="1"/>
      <c r="R56" s="3"/>
      <c r="S56" s="3"/>
      <c r="W56" s="19"/>
      <c r="X56" s="19"/>
      <c r="Y56" s="19"/>
    </row>
    <row r="57" spans="4:25" x14ac:dyDescent="0.2">
      <c r="M57" s="19"/>
      <c r="N57" s="19"/>
      <c r="O57" s="19"/>
      <c r="P57" s="1"/>
      <c r="R57" s="3"/>
      <c r="W57" s="19"/>
      <c r="X57" s="19"/>
      <c r="Y57" s="19"/>
    </row>
    <row r="58" spans="4:25" x14ac:dyDescent="0.2">
      <c r="D58" s="19"/>
      <c r="M58" s="19"/>
      <c r="N58" s="19"/>
      <c r="O58" s="19"/>
      <c r="P58" s="1"/>
      <c r="R58" s="3"/>
      <c r="W58" s="19"/>
      <c r="X58" s="19"/>
      <c r="Y58" s="19"/>
    </row>
    <row r="59" spans="4:25" x14ac:dyDescent="0.2">
      <c r="D59" s="19"/>
      <c r="M59" s="19"/>
      <c r="N59" s="19"/>
      <c r="O59" s="19"/>
      <c r="P59" s="1"/>
      <c r="R59" s="3"/>
      <c r="T59" s="3"/>
      <c r="W59" s="19"/>
      <c r="X59" s="19"/>
      <c r="Y59" s="19"/>
    </row>
    <row r="60" spans="4:25" x14ac:dyDescent="0.2">
      <c r="M60" s="19"/>
      <c r="N60" s="19"/>
      <c r="O60" s="19"/>
      <c r="P60" s="1"/>
      <c r="R60" s="3"/>
      <c r="S60" s="19"/>
      <c r="W60" s="19"/>
      <c r="X60" s="19"/>
      <c r="Y60" s="19"/>
    </row>
    <row r="61" spans="4:25" x14ac:dyDescent="0.2">
      <c r="M61" s="19"/>
      <c r="N61" s="19"/>
      <c r="O61" s="19"/>
      <c r="P61" s="1"/>
      <c r="R61" s="3"/>
      <c r="W61" s="19"/>
      <c r="X61" s="19"/>
      <c r="Y61" s="19"/>
    </row>
    <row r="62" spans="4:25" x14ac:dyDescent="0.2">
      <c r="D62" s="19"/>
      <c r="M62" s="19"/>
      <c r="N62" s="19"/>
      <c r="O62" s="19"/>
      <c r="P62" s="1"/>
      <c r="R62" s="3"/>
      <c r="W62" s="19"/>
      <c r="X62" s="19"/>
      <c r="Y62" s="19"/>
    </row>
    <row r="63" spans="4:25" x14ac:dyDescent="0.2">
      <c r="M63" s="19"/>
      <c r="N63" s="19"/>
      <c r="O63" s="19"/>
      <c r="P63" s="1"/>
      <c r="R63" s="3"/>
      <c r="T63" s="3"/>
      <c r="W63" s="19"/>
      <c r="X63" s="19"/>
      <c r="Y63" s="19"/>
    </row>
    <row r="64" spans="4:25" x14ac:dyDescent="0.2">
      <c r="M64" s="19"/>
      <c r="N64" s="19"/>
      <c r="O64" s="3"/>
      <c r="P64" s="1"/>
      <c r="R64" s="3"/>
      <c r="T64" s="3"/>
      <c r="W64" s="19"/>
      <c r="X64" s="19"/>
      <c r="Y64" s="19"/>
    </row>
    <row r="65" spans="4:25" x14ac:dyDescent="0.2">
      <c r="M65" s="19"/>
      <c r="N65" s="19"/>
      <c r="O65" s="19"/>
      <c r="P65" s="1"/>
      <c r="R65" s="3"/>
      <c r="T65" s="3"/>
      <c r="W65" s="19"/>
      <c r="X65" s="19"/>
      <c r="Y65" s="19"/>
    </row>
    <row r="66" spans="4:25" x14ac:dyDescent="0.2">
      <c r="M66" s="19"/>
      <c r="N66" s="19"/>
      <c r="O66" s="3"/>
      <c r="P66" s="1"/>
      <c r="T66" s="3"/>
      <c r="W66" s="19"/>
      <c r="X66" s="19"/>
      <c r="Y66" s="19"/>
    </row>
    <row r="67" spans="4:25" x14ac:dyDescent="0.2">
      <c r="M67" s="19"/>
      <c r="N67" s="19"/>
      <c r="O67" s="19"/>
      <c r="P67" s="1"/>
      <c r="R67" s="3"/>
      <c r="T67" s="3"/>
      <c r="W67" s="19"/>
      <c r="X67" s="19"/>
      <c r="Y67" s="19"/>
    </row>
    <row r="68" spans="4:25" x14ac:dyDescent="0.2">
      <c r="M68" s="19"/>
      <c r="N68" s="19"/>
      <c r="O68" s="19"/>
      <c r="P68" s="1"/>
      <c r="R68" s="3"/>
      <c r="T68" s="3"/>
      <c r="W68" s="19"/>
      <c r="X68" s="19"/>
      <c r="Y68" s="19"/>
    </row>
    <row r="69" spans="4:25" x14ac:dyDescent="0.2">
      <c r="M69" s="19"/>
      <c r="N69" s="19"/>
      <c r="O69" s="19"/>
      <c r="P69" s="1"/>
      <c r="R69" s="3"/>
      <c r="T69" s="3"/>
      <c r="U69" s="19"/>
      <c r="V69" s="19"/>
      <c r="X69" s="19"/>
      <c r="Y69" s="19"/>
    </row>
    <row r="70" spans="4:25" x14ac:dyDescent="0.2">
      <c r="M70" s="19"/>
      <c r="N70" s="19"/>
      <c r="O70" s="19"/>
      <c r="P70" s="1"/>
      <c r="R70" s="3"/>
      <c r="W70" s="19"/>
      <c r="X70" s="19"/>
      <c r="Y70" s="19"/>
    </row>
    <row r="71" spans="4:25" x14ac:dyDescent="0.2">
      <c r="M71" s="19"/>
      <c r="N71" s="19"/>
      <c r="O71" s="19"/>
      <c r="P71" s="1"/>
      <c r="R71" s="3"/>
      <c r="W71" s="19"/>
      <c r="X71" s="19"/>
      <c r="Y71" s="19"/>
    </row>
    <row r="72" spans="4:25" x14ac:dyDescent="0.2">
      <c r="M72" s="19"/>
      <c r="N72" s="19"/>
      <c r="O72" s="19"/>
      <c r="P72" s="1"/>
      <c r="R72" s="3"/>
      <c r="W72" s="19"/>
      <c r="X72" s="19"/>
      <c r="Y72" s="19"/>
    </row>
    <row r="73" spans="4:25" x14ac:dyDescent="0.2">
      <c r="D73" s="19"/>
      <c r="M73" s="19"/>
      <c r="N73" s="19"/>
      <c r="O73" s="19"/>
      <c r="P73" s="1"/>
      <c r="R73" s="3"/>
      <c r="W73" s="19"/>
      <c r="X73" s="19"/>
      <c r="Y73" s="19"/>
    </row>
    <row r="74" spans="4:25" x14ac:dyDescent="0.2">
      <c r="M74" s="19"/>
      <c r="N74" s="19"/>
      <c r="O74" s="19"/>
      <c r="P74" s="1"/>
      <c r="R74" s="3"/>
      <c r="W74" s="19"/>
      <c r="X74" s="19"/>
      <c r="Y74" s="19"/>
    </row>
    <row r="75" spans="4:25" x14ac:dyDescent="0.2">
      <c r="M75" s="19"/>
      <c r="N75" s="19"/>
      <c r="O75" s="19"/>
      <c r="P75" s="1"/>
      <c r="R75" s="3"/>
      <c r="W75" s="19"/>
      <c r="X75" s="19"/>
      <c r="Y75" s="19"/>
    </row>
    <row r="76" spans="4:25" x14ac:dyDescent="0.2">
      <c r="M76" s="19"/>
      <c r="N76" s="19"/>
      <c r="O76" s="19"/>
      <c r="P76" s="1"/>
      <c r="R76" s="3"/>
      <c r="W76" s="19"/>
      <c r="X76" s="19"/>
      <c r="Y76" s="3"/>
    </row>
    <row r="77" spans="4:25" x14ac:dyDescent="0.2">
      <c r="M77" s="19"/>
      <c r="N77" s="19"/>
      <c r="O77" s="19"/>
      <c r="P77" s="1"/>
      <c r="R77" s="3"/>
      <c r="W77" s="19"/>
      <c r="X77" s="19"/>
      <c r="Y77" s="3"/>
    </row>
    <row r="78" spans="4:25" x14ac:dyDescent="0.2">
      <c r="D78" s="19"/>
      <c r="N78" s="19"/>
      <c r="O78" s="19"/>
      <c r="P78" s="1"/>
      <c r="R78" s="3"/>
      <c r="W78" s="19"/>
      <c r="X78" s="19"/>
      <c r="Y78" s="3"/>
    </row>
    <row r="79" spans="4:25" x14ac:dyDescent="0.2">
      <c r="M79" s="19"/>
      <c r="N79" s="19"/>
      <c r="O79" s="19"/>
      <c r="P79" s="1"/>
      <c r="R79" s="3"/>
      <c r="W79" s="19"/>
      <c r="X79" s="19"/>
      <c r="Y79" s="3"/>
    </row>
    <row r="80" spans="4:25" x14ac:dyDescent="0.2">
      <c r="M80" s="19"/>
      <c r="N80" s="19"/>
      <c r="O80" s="19"/>
      <c r="P80" s="1"/>
      <c r="R80" s="3"/>
      <c r="W80" s="19"/>
      <c r="X80" s="19"/>
      <c r="Y80" s="3"/>
    </row>
    <row r="81" spans="4:25" x14ac:dyDescent="0.2">
      <c r="M81" s="19"/>
      <c r="N81" s="19"/>
      <c r="O81" s="19"/>
      <c r="P81" s="1"/>
      <c r="R81" s="3"/>
      <c r="W81" s="19"/>
      <c r="X81" s="19"/>
      <c r="Y81" s="3"/>
    </row>
    <row r="82" spans="4:25" x14ac:dyDescent="0.2">
      <c r="D82" s="19"/>
      <c r="M82" s="19"/>
      <c r="N82" s="19"/>
      <c r="O82" s="19"/>
      <c r="P82" s="1"/>
      <c r="R82" s="3"/>
      <c r="W82" s="19"/>
      <c r="X82" s="19"/>
      <c r="Y82" s="3"/>
    </row>
    <row r="83" spans="4:25" x14ac:dyDescent="0.2">
      <c r="M83" s="19"/>
      <c r="N83" s="19"/>
      <c r="O83" s="19"/>
      <c r="P83" s="1"/>
      <c r="R83" s="3"/>
      <c r="W83" s="19"/>
      <c r="X83" s="19"/>
      <c r="Y83" s="3"/>
    </row>
    <row r="84" spans="4:25" x14ac:dyDescent="0.2">
      <c r="M84" s="19"/>
      <c r="N84" s="19"/>
      <c r="O84" s="19"/>
      <c r="P84" s="1"/>
      <c r="R84" s="3"/>
      <c r="W84" s="19"/>
      <c r="X84" s="19"/>
      <c r="Y84" s="3"/>
    </row>
    <row r="85" spans="4:25" x14ac:dyDescent="0.2">
      <c r="M85" s="19"/>
      <c r="N85" s="19"/>
      <c r="O85" s="19"/>
      <c r="P85" s="1"/>
      <c r="R85" s="3"/>
      <c r="W85" s="19"/>
      <c r="X85" s="19"/>
      <c r="Y85" s="3"/>
    </row>
    <row r="86" spans="4:25" x14ac:dyDescent="0.2">
      <c r="M86" s="19"/>
      <c r="N86" s="19"/>
      <c r="O86" s="19"/>
      <c r="P86" s="1"/>
      <c r="R86" s="3"/>
      <c r="W86" s="19"/>
      <c r="X86" s="19"/>
      <c r="Y86" s="3"/>
    </row>
    <row r="87" spans="4:25" x14ac:dyDescent="0.2">
      <c r="M87" s="19"/>
      <c r="N87" s="19"/>
      <c r="O87" s="19"/>
      <c r="P87" s="1"/>
      <c r="R87" s="3"/>
      <c r="W87" s="19"/>
      <c r="X87" s="19"/>
      <c r="Y87" s="3"/>
    </row>
    <row r="88" spans="4:25" x14ac:dyDescent="0.2">
      <c r="D88" s="19"/>
      <c r="M88" s="19"/>
      <c r="N88" s="3"/>
      <c r="O88" s="19"/>
      <c r="P88" s="1"/>
      <c r="R88" s="3"/>
      <c r="W88" s="19"/>
      <c r="X88" s="19"/>
      <c r="Y88" s="3"/>
    </row>
    <row r="89" spans="4:25" x14ac:dyDescent="0.2">
      <c r="M89" s="19"/>
      <c r="N89" s="19"/>
      <c r="O89" s="19"/>
      <c r="P89" s="1"/>
      <c r="R89" s="3"/>
      <c r="W89" s="19"/>
      <c r="X89" s="19"/>
      <c r="Y89" s="3"/>
    </row>
    <row r="90" spans="4:25" ht="11.25" customHeight="1" x14ac:dyDescent="0.2">
      <c r="M90" s="19"/>
      <c r="N90" s="19"/>
      <c r="O90" s="19"/>
      <c r="P90" s="1"/>
      <c r="R90" s="3"/>
      <c r="W90" s="19"/>
      <c r="X90" s="19"/>
      <c r="Y90" s="3"/>
    </row>
    <row r="91" spans="4:25" x14ac:dyDescent="0.2">
      <c r="M91" s="19"/>
      <c r="N91" s="19"/>
      <c r="O91" s="19"/>
      <c r="P91" s="1"/>
      <c r="R91" s="3"/>
      <c r="W91" s="19"/>
      <c r="X91" s="19"/>
      <c r="Y91" s="3"/>
    </row>
    <row r="92" spans="4:25" x14ac:dyDescent="0.2">
      <c r="M92" s="19"/>
      <c r="N92" s="19"/>
      <c r="O92" s="19"/>
      <c r="P92" s="1"/>
      <c r="R92" s="3"/>
      <c r="W92" s="19"/>
      <c r="X92" s="19"/>
      <c r="Y92" s="3"/>
    </row>
    <row r="93" spans="4:25" x14ac:dyDescent="0.2">
      <c r="M93" s="19"/>
      <c r="N93" s="19"/>
      <c r="O93" s="19"/>
      <c r="P93" s="1"/>
      <c r="R93" s="3"/>
      <c r="W93" s="19"/>
      <c r="X93" s="19"/>
      <c r="Y93" s="3"/>
    </row>
    <row r="94" spans="4:25" x14ac:dyDescent="0.2">
      <c r="M94" s="19"/>
      <c r="N94" s="19"/>
      <c r="O94" s="19"/>
      <c r="P94" s="1"/>
      <c r="R94" s="3"/>
      <c r="W94" s="19"/>
      <c r="X94" s="19"/>
      <c r="Y94" s="3"/>
    </row>
    <row r="95" spans="4:25" x14ac:dyDescent="0.2">
      <c r="M95" s="19"/>
      <c r="N95" s="19"/>
      <c r="O95" s="19"/>
      <c r="P95" s="1"/>
      <c r="R95" s="3"/>
      <c r="W95" s="19"/>
      <c r="X95" s="19"/>
      <c r="Y95" s="3"/>
    </row>
    <row r="96" spans="4:25" x14ac:dyDescent="0.2">
      <c r="M96" s="19"/>
      <c r="N96" s="19"/>
      <c r="O96" s="19"/>
      <c r="P96" s="1"/>
      <c r="R96" s="3"/>
      <c r="W96" s="19"/>
      <c r="X96" s="19"/>
      <c r="Y96" s="3"/>
    </row>
    <row r="97" spans="13:25" x14ac:dyDescent="0.2">
      <c r="M97" s="19"/>
      <c r="N97" s="19"/>
      <c r="O97" s="19"/>
      <c r="P97" s="1"/>
      <c r="R97" s="3"/>
      <c r="W97" s="19"/>
      <c r="X97" s="19"/>
      <c r="Y97" s="3"/>
    </row>
    <row r="98" spans="13:25" x14ac:dyDescent="0.2">
      <c r="M98" s="19"/>
      <c r="N98" s="19"/>
      <c r="O98" s="19"/>
      <c r="P98" s="1"/>
      <c r="R98" s="3"/>
      <c r="W98" s="19"/>
      <c r="X98" s="19"/>
      <c r="Y98" s="3"/>
    </row>
    <row r="99" spans="13:25" x14ac:dyDescent="0.2">
      <c r="M99" s="19"/>
      <c r="N99" s="19"/>
      <c r="O99" s="19"/>
      <c r="P99" s="1"/>
      <c r="R99" s="3"/>
      <c r="W99" s="19"/>
      <c r="X99" s="19"/>
      <c r="Y99" s="3"/>
    </row>
    <row r="100" spans="13:25" x14ac:dyDescent="0.2">
      <c r="M100" s="19"/>
      <c r="N100" s="19"/>
      <c r="O100" s="19"/>
      <c r="P100" s="1"/>
      <c r="R100" s="3"/>
      <c r="W100" s="19"/>
      <c r="X100" s="19"/>
      <c r="Y100" s="3"/>
    </row>
    <row r="101" spans="13:25" x14ac:dyDescent="0.2">
      <c r="M101" s="19"/>
      <c r="N101" s="19"/>
      <c r="O101" s="19"/>
      <c r="P101" s="1"/>
      <c r="R101" s="3"/>
      <c r="W101" s="19"/>
      <c r="X101" s="19"/>
      <c r="Y101" s="3"/>
    </row>
    <row r="102" spans="13:25" x14ac:dyDescent="0.2">
      <c r="M102" s="19"/>
      <c r="N102" s="19"/>
      <c r="O102" s="19"/>
      <c r="P102" s="1"/>
      <c r="R102" s="3"/>
      <c r="W102" s="19"/>
      <c r="X102" s="19"/>
      <c r="Y102" s="3"/>
    </row>
    <row r="103" spans="13:25" x14ac:dyDescent="0.2">
      <c r="M103" s="19"/>
      <c r="N103" s="19"/>
      <c r="O103" s="19"/>
      <c r="P103" s="1"/>
      <c r="R103" s="3"/>
      <c r="W103" s="19"/>
      <c r="X103" s="19"/>
      <c r="Y103" s="3"/>
    </row>
    <row r="104" spans="13:25" x14ac:dyDescent="0.2">
      <c r="M104" s="19"/>
      <c r="N104" s="19"/>
      <c r="O104" s="19"/>
      <c r="P104" s="1"/>
      <c r="R104" s="3"/>
      <c r="W104" s="19"/>
      <c r="X104" s="19"/>
      <c r="Y104" s="3"/>
    </row>
    <row r="105" spans="13:25" x14ac:dyDescent="0.2">
      <c r="M105" s="19"/>
      <c r="N105" s="19"/>
      <c r="O105" s="19"/>
      <c r="P105" s="1"/>
      <c r="R105" s="3"/>
      <c r="W105" s="19"/>
      <c r="X105" s="19"/>
      <c r="Y105" s="3"/>
    </row>
    <row r="106" spans="13:25" x14ac:dyDescent="0.2">
      <c r="M106" s="19"/>
      <c r="N106" s="19"/>
      <c r="O106" s="19"/>
      <c r="P106" s="1"/>
      <c r="R106" s="3"/>
      <c r="W106" s="19"/>
      <c r="X106" s="19"/>
      <c r="Y106" s="3"/>
    </row>
    <row r="107" spans="13:25" x14ac:dyDescent="0.2">
      <c r="M107" s="19"/>
      <c r="N107" s="19"/>
      <c r="O107" s="19"/>
      <c r="P107" s="1"/>
      <c r="R107" s="3"/>
      <c r="W107" s="19"/>
      <c r="X107" s="19"/>
      <c r="Y107" s="3"/>
    </row>
    <row r="108" spans="13:25" x14ac:dyDescent="0.2">
      <c r="M108" s="19"/>
      <c r="N108" s="19"/>
      <c r="O108" s="19"/>
      <c r="P108" s="1"/>
      <c r="R108" s="3"/>
      <c r="W108" s="19"/>
      <c r="X108" s="19"/>
      <c r="Y108" s="3"/>
    </row>
    <row r="109" spans="13:25" x14ac:dyDescent="0.2">
      <c r="M109" s="19"/>
      <c r="N109" s="19"/>
      <c r="O109" s="19"/>
      <c r="P109" s="1"/>
      <c r="R109" s="3"/>
      <c r="W109" s="19"/>
      <c r="X109" s="19"/>
      <c r="Y109" s="3"/>
    </row>
    <row r="110" spans="13:25" x14ac:dyDescent="0.2">
      <c r="M110" s="19"/>
      <c r="N110" s="19"/>
      <c r="O110" s="19"/>
      <c r="P110" s="1"/>
      <c r="R110" s="3"/>
      <c r="W110" s="19"/>
      <c r="X110" s="19"/>
      <c r="Y110" s="3"/>
    </row>
    <row r="111" spans="13:25" x14ac:dyDescent="0.2">
      <c r="M111" s="19"/>
      <c r="N111" s="19"/>
      <c r="O111" s="19"/>
      <c r="P111" s="1"/>
      <c r="R111" s="3"/>
      <c r="W111" s="19"/>
      <c r="X111" s="19"/>
      <c r="Y111" s="3"/>
    </row>
    <row r="112" spans="13:25" x14ac:dyDescent="0.2">
      <c r="M112" s="19"/>
      <c r="N112" s="3"/>
      <c r="O112" s="19"/>
      <c r="P112" s="1"/>
      <c r="R112" s="3"/>
      <c r="W112" s="19"/>
      <c r="X112" s="19"/>
      <c r="Y112" s="3"/>
    </row>
    <row r="113" spans="9:25" x14ac:dyDescent="0.2">
      <c r="M113" s="19"/>
      <c r="N113" s="19"/>
      <c r="O113" s="19"/>
      <c r="P113" s="1"/>
      <c r="R113" s="3"/>
      <c r="W113" s="19"/>
      <c r="X113" s="19"/>
      <c r="Y113" s="3"/>
    </row>
    <row r="114" spans="9:25" x14ac:dyDescent="0.2">
      <c r="M114" s="19"/>
      <c r="N114" s="19"/>
      <c r="O114" s="19"/>
      <c r="P114" s="1"/>
      <c r="R114" s="3"/>
      <c r="W114" s="19"/>
      <c r="X114" s="19"/>
      <c r="Y114" s="3"/>
    </row>
    <row r="115" spans="9:25" x14ac:dyDescent="0.2">
      <c r="M115" s="19"/>
      <c r="N115" s="19"/>
      <c r="O115" s="19"/>
      <c r="P115" s="1"/>
      <c r="R115" s="3"/>
      <c r="W115" s="19"/>
      <c r="X115" s="19"/>
      <c r="Y115" s="3"/>
    </row>
    <row r="116" spans="9:25" x14ac:dyDescent="0.2">
      <c r="M116" s="19"/>
      <c r="N116" s="19"/>
      <c r="O116" s="19"/>
      <c r="P116" s="1"/>
      <c r="R116" s="3"/>
      <c r="W116" s="19"/>
      <c r="X116" s="19"/>
      <c r="Y116" s="3"/>
    </row>
    <row r="117" spans="9:25" x14ac:dyDescent="0.2">
      <c r="O117" s="19"/>
      <c r="P117" s="19"/>
      <c r="Q117" s="19"/>
      <c r="R117" s="3"/>
      <c r="W117" s="19"/>
      <c r="X117" s="19"/>
      <c r="Y117" s="3"/>
    </row>
    <row r="118" spans="9:25" x14ac:dyDescent="0.2">
      <c r="O118" s="19"/>
      <c r="P118" s="19"/>
      <c r="Q118" s="19"/>
      <c r="W118" s="19"/>
      <c r="X118" s="19"/>
      <c r="Y118" s="3"/>
    </row>
    <row r="119" spans="9:25" x14ac:dyDescent="0.2">
      <c r="O119" s="19"/>
      <c r="P119" s="19"/>
      <c r="Q119" s="19"/>
      <c r="W119" s="19"/>
      <c r="X119" s="19"/>
      <c r="Y119" s="3"/>
    </row>
    <row r="120" spans="9:25" x14ac:dyDescent="0.2">
      <c r="O120" s="19"/>
      <c r="P120" s="19"/>
      <c r="Q120" s="19"/>
      <c r="W120" s="19"/>
      <c r="X120" s="19"/>
      <c r="Y120" s="3"/>
    </row>
    <row r="121" spans="9:25" x14ac:dyDescent="0.2">
      <c r="O121" s="19"/>
      <c r="P121" s="19"/>
      <c r="Q121" s="19"/>
      <c r="W121" s="19"/>
      <c r="X121" s="19"/>
      <c r="Y121" s="3"/>
    </row>
    <row r="122" spans="9:25" x14ac:dyDescent="0.2">
      <c r="I122" s="19"/>
      <c r="O122" s="19"/>
      <c r="P122" s="19"/>
    </row>
    <row r="123" spans="9:25" x14ac:dyDescent="0.2">
      <c r="I123" s="19"/>
      <c r="O123" s="19"/>
      <c r="P123" s="19"/>
    </row>
    <row r="124" spans="9:25" x14ac:dyDescent="0.2">
      <c r="I124" s="19"/>
      <c r="O124" s="19"/>
      <c r="P124" s="19"/>
    </row>
    <row r="125" spans="9:25" x14ac:dyDescent="0.2">
      <c r="I125" s="19"/>
      <c r="O125" s="19"/>
      <c r="P125" s="19"/>
    </row>
    <row r="126" spans="9:25" x14ac:dyDescent="0.2">
      <c r="I126" s="19"/>
      <c r="O126" s="19"/>
      <c r="P126" s="19"/>
    </row>
    <row r="127" spans="9:25" x14ac:dyDescent="0.2">
      <c r="I127" s="19"/>
      <c r="O127" s="19"/>
      <c r="P127" s="19"/>
    </row>
    <row r="128" spans="9:25" x14ac:dyDescent="0.2">
      <c r="I128" s="19"/>
      <c r="O128" s="19"/>
      <c r="P128" s="19"/>
    </row>
    <row r="129" spans="7:16" x14ac:dyDescent="0.2">
      <c r="I129" s="19"/>
      <c r="O129" s="19"/>
      <c r="P129" s="19"/>
    </row>
    <row r="130" spans="7:16" x14ac:dyDescent="0.2">
      <c r="I130" s="19"/>
      <c r="O130" s="19"/>
      <c r="P130" s="19"/>
    </row>
    <row r="131" spans="7:16" x14ac:dyDescent="0.2">
      <c r="I131" s="19"/>
      <c r="O131" s="19"/>
      <c r="P131" s="19"/>
    </row>
    <row r="132" spans="7:16" x14ac:dyDescent="0.2">
      <c r="I132" s="19"/>
      <c r="O132" s="19"/>
      <c r="P132" s="19"/>
    </row>
    <row r="133" spans="7:16" x14ac:dyDescent="0.2">
      <c r="I133" s="19"/>
      <c r="O133" s="19"/>
      <c r="P133" s="19"/>
    </row>
    <row r="134" spans="7:16" x14ac:dyDescent="0.2">
      <c r="I134" s="19"/>
      <c r="O134" s="19"/>
      <c r="P134" s="19"/>
    </row>
    <row r="135" spans="7:16" x14ac:dyDescent="0.2">
      <c r="I135" s="19"/>
      <c r="O135" s="19"/>
      <c r="P135" s="19"/>
    </row>
    <row r="136" spans="7:16" x14ac:dyDescent="0.2">
      <c r="G136" s="19"/>
      <c r="H136" s="19"/>
      <c r="I136" s="19"/>
      <c r="O136" s="19"/>
      <c r="P136" s="19"/>
    </row>
    <row r="137" spans="7:16" x14ac:dyDescent="0.2">
      <c r="G137" s="19"/>
      <c r="H137" s="19"/>
      <c r="I137" s="19"/>
      <c r="O137" s="19"/>
      <c r="P137" s="19"/>
    </row>
    <row r="138" spans="7:16" x14ac:dyDescent="0.2">
      <c r="G138" s="19"/>
      <c r="H138" s="19"/>
      <c r="I138" s="19"/>
      <c r="O138" s="19"/>
      <c r="P138" s="19"/>
    </row>
    <row r="139" spans="7:16" x14ac:dyDescent="0.2">
      <c r="G139" s="19"/>
      <c r="H139" s="19"/>
      <c r="I139" s="19"/>
      <c r="O139" s="19"/>
      <c r="P139" s="19"/>
    </row>
    <row r="140" spans="7:16" x14ac:dyDescent="0.2">
      <c r="G140" s="19"/>
      <c r="H140" s="19"/>
      <c r="I140" s="19"/>
      <c r="O140" s="19"/>
      <c r="P140" s="19"/>
    </row>
    <row r="141" spans="7:16" x14ac:dyDescent="0.2">
      <c r="G141" s="19"/>
      <c r="H141" s="19"/>
      <c r="I141" s="19"/>
      <c r="O141" s="19"/>
      <c r="P141" s="19"/>
    </row>
    <row r="142" spans="7:16" x14ac:dyDescent="0.2">
      <c r="G142" s="19"/>
      <c r="H142" s="19"/>
      <c r="I142" s="19"/>
      <c r="O142" s="19"/>
      <c r="P142" s="19"/>
    </row>
    <row r="143" spans="7:16" x14ac:dyDescent="0.2">
      <c r="G143" s="19"/>
      <c r="H143" s="19"/>
      <c r="I143" s="19"/>
      <c r="O143" s="19"/>
      <c r="P143" s="19"/>
    </row>
    <row r="144" spans="7:16" x14ac:dyDescent="0.2">
      <c r="G144" s="19"/>
      <c r="H144" s="19"/>
      <c r="I144" s="19"/>
      <c r="O144" s="19"/>
      <c r="P144" s="19"/>
    </row>
    <row r="145" spans="7:15" x14ac:dyDescent="0.2">
      <c r="G145" s="19"/>
      <c r="H145" s="19"/>
      <c r="I145" s="19"/>
      <c r="O145" s="19"/>
    </row>
    <row r="146" spans="7:15" x14ac:dyDescent="0.2">
      <c r="G146" s="19"/>
      <c r="H146" s="19"/>
      <c r="I146" s="19"/>
    </row>
    <row r="147" spans="7:15" x14ac:dyDescent="0.2">
      <c r="G147" s="19"/>
      <c r="H147" s="19"/>
      <c r="I147" s="19"/>
    </row>
    <row r="148" spans="7:15" x14ac:dyDescent="0.2">
      <c r="G148" s="19"/>
      <c r="H148" s="19"/>
      <c r="I148" s="19"/>
    </row>
    <row r="149" spans="7:15" x14ac:dyDescent="0.2">
      <c r="G149" s="19"/>
      <c r="H149" s="19"/>
      <c r="I149" s="19"/>
    </row>
    <row r="150" spans="7:15" x14ac:dyDescent="0.2">
      <c r="G150" s="19"/>
      <c r="H150" s="19"/>
      <c r="I150" s="19"/>
    </row>
    <row r="151" spans="7:15" x14ac:dyDescent="0.2">
      <c r="G151" s="2"/>
      <c r="H151" s="19"/>
      <c r="I151" s="19"/>
    </row>
    <row r="152" spans="7:15" x14ac:dyDescent="0.2">
      <c r="G152" s="2"/>
      <c r="H152" s="19"/>
      <c r="I152" s="19"/>
    </row>
    <row r="153" spans="7:15" x14ac:dyDescent="0.2">
      <c r="G153" s="19"/>
      <c r="H153" s="19"/>
      <c r="I153" s="19"/>
    </row>
    <row r="154" spans="7:15" x14ac:dyDescent="0.2">
      <c r="G154" s="19"/>
      <c r="H154" s="19"/>
      <c r="I154" s="19"/>
    </row>
    <row r="155" spans="7:15" x14ac:dyDescent="0.2">
      <c r="G155" s="19"/>
      <c r="H155" s="19"/>
      <c r="I155" s="19"/>
    </row>
    <row r="156" spans="7:15" x14ac:dyDescent="0.2">
      <c r="G156" s="19"/>
      <c r="H156" s="19"/>
      <c r="I156" s="19"/>
    </row>
    <row r="157" spans="7:15" x14ac:dyDescent="0.2">
      <c r="G157" s="19"/>
      <c r="H157" s="19"/>
      <c r="I157" s="19"/>
    </row>
    <row r="158" spans="7:15" x14ac:dyDescent="0.2">
      <c r="G158" s="2"/>
      <c r="H158" s="19"/>
      <c r="I158" s="19"/>
    </row>
    <row r="159" spans="7:15" x14ac:dyDescent="0.2">
      <c r="G159" s="19"/>
      <c r="H159" s="19"/>
      <c r="I159" s="19"/>
    </row>
    <row r="160" spans="7:15" x14ac:dyDescent="0.2">
      <c r="H160" s="19"/>
      <c r="I160" s="19"/>
    </row>
    <row r="161" spans="7:9" x14ac:dyDescent="0.2">
      <c r="G161" s="19"/>
      <c r="H161" s="19"/>
      <c r="I161" s="19"/>
    </row>
    <row r="162" spans="7:9" x14ac:dyDescent="0.2">
      <c r="G162" s="19"/>
      <c r="H162" s="19"/>
      <c r="I162" s="19"/>
    </row>
    <row r="163" spans="7:9" x14ac:dyDescent="0.2">
      <c r="G163" s="19"/>
      <c r="H163" s="19"/>
      <c r="I163" s="19"/>
    </row>
    <row r="164" spans="7:9" x14ac:dyDescent="0.2">
      <c r="G164" s="19"/>
      <c r="H164" s="19"/>
      <c r="I164" s="19"/>
    </row>
    <row r="165" spans="7:9" x14ac:dyDescent="0.2">
      <c r="G165" s="19"/>
      <c r="H165" s="19"/>
      <c r="I165" s="19"/>
    </row>
    <row r="166" spans="7:9" x14ac:dyDescent="0.2">
      <c r="G166" s="19"/>
      <c r="H166" s="19"/>
      <c r="I166" s="19"/>
    </row>
    <row r="167" spans="7:9" x14ac:dyDescent="0.2">
      <c r="G167" s="19"/>
      <c r="H167" s="19"/>
      <c r="I167" s="19"/>
    </row>
    <row r="168" spans="7:9" x14ac:dyDescent="0.2">
      <c r="G168" s="19"/>
      <c r="H168" s="19"/>
      <c r="I168" s="19"/>
    </row>
    <row r="169" spans="7:9" x14ac:dyDescent="0.2">
      <c r="H169" s="19"/>
      <c r="I169" s="19"/>
    </row>
    <row r="170" spans="7:9" x14ac:dyDescent="0.2">
      <c r="G170" s="19"/>
      <c r="H170" s="19"/>
      <c r="I170" s="19"/>
    </row>
    <row r="171" spans="7:9" x14ac:dyDescent="0.2">
      <c r="G171" s="2"/>
      <c r="H171" s="19"/>
      <c r="I171" s="19"/>
    </row>
    <row r="172" spans="7:9" x14ac:dyDescent="0.2">
      <c r="G172" s="19"/>
      <c r="H172" s="19"/>
      <c r="I172" s="19"/>
    </row>
    <row r="173" spans="7:9" x14ac:dyDescent="0.2">
      <c r="H173" s="19"/>
      <c r="I173" s="19"/>
    </row>
    <row r="174" spans="7:9" x14ac:dyDescent="0.2">
      <c r="G174" s="19"/>
      <c r="H174" s="19"/>
      <c r="I174" s="19"/>
    </row>
    <row r="175" spans="7:9" x14ac:dyDescent="0.2">
      <c r="G175" s="19"/>
      <c r="H175" s="19"/>
      <c r="I175" s="19"/>
    </row>
    <row r="176" spans="7:9" x14ac:dyDescent="0.2">
      <c r="H176" s="19"/>
      <c r="I176" s="19"/>
    </row>
  </sheetData>
  <sortState ref="D33:F70">
    <sortCondition descending="1" ref="F33:F70"/>
  </sortState>
  <phoneticPr fontId="2" type="noConversion"/>
  <hyperlinks>
    <hyperlink ref="I32" location="ÍNDICE!A1" display="Voltar ao índice"/>
  </hyperlink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4"/>
  <sheetViews>
    <sheetView showGridLines="0" zoomScale="95" zoomScaleNormal="95" workbookViewId="0"/>
  </sheetViews>
  <sheetFormatPr defaultRowHeight="12.75" x14ac:dyDescent="0.2"/>
  <cols>
    <col min="1" max="1" width="2.42578125" style="1" customWidth="1"/>
    <col min="2" max="2" width="30.85546875" style="1" customWidth="1"/>
    <col min="3" max="3" width="12.5703125" style="1" customWidth="1"/>
    <col min="4" max="17" width="12.7109375" style="1" customWidth="1"/>
    <col min="18" max="16384" width="9.140625" style="1"/>
  </cols>
  <sheetData>
    <row r="1" spans="2:16" ht="24" customHeight="1" x14ac:dyDescent="0.2">
      <c r="B1" s="28" t="s">
        <v>61</v>
      </c>
    </row>
    <row r="2" spans="2:16" ht="21.95" customHeight="1" x14ac:dyDescent="0.2">
      <c r="B2" s="9" t="s">
        <v>10</v>
      </c>
      <c r="C2" s="9" t="s">
        <v>6</v>
      </c>
      <c r="D2" s="6" t="s">
        <v>28</v>
      </c>
      <c r="E2" s="6">
        <v>2011</v>
      </c>
      <c r="F2" s="6">
        <v>2012</v>
      </c>
      <c r="G2" s="6">
        <v>2013</v>
      </c>
      <c r="H2" s="6">
        <v>2014</v>
      </c>
      <c r="I2" s="6">
        <v>2015</v>
      </c>
      <c r="J2" s="6">
        <v>2016</v>
      </c>
      <c r="K2" s="6">
        <v>2017</v>
      </c>
      <c r="L2" s="6">
        <v>2018</v>
      </c>
      <c r="M2" s="6">
        <v>2019</v>
      </c>
      <c r="N2" s="6">
        <v>2020</v>
      </c>
      <c r="O2" s="6">
        <v>2021</v>
      </c>
      <c r="P2" s="6">
        <v>2022</v>
      </c>
    </row>
    <row r="3" spans="2:16" ht="21.95" customHeight="1" x14ac:dyDescent="0.2">
      <c r="B3" s="69" t="s">
        <v>59</v>
      </c>
      <c r="C3" s="56" t="s">
        <v>21</v>
      </c>
      <c r="D3" s="49">
        <v>1074</v>
      </c>
      <c r="E3" s="4">
        <v>1010</v>
      </c>
      <c r="F3" s="4">
        <v>1159</v>
      </c>
      <c r="G3" s="4">
        <v>786</v>
      </c>
      <c r="H3" s="4">
        <v>920</v>
      </c>
      <c r="I3" s="4">
        <v>1630</v>
      </c>
      <c r="J3" s="4">
        <v>1987</v>
      </c>
      <c r="K3" s="4">
        <v>1833</v>
      </c>
      <c r="L3" s="4">
        <v>2594</v>
      </c>
      <c r="M3" s="4">
        <v>2435</v>
      </c>
      <c r="N3" s="4">
        <v>2931</v>
      </c>
      <c r="O3" s="4">
        <v>3288</v>
      </c>
      <c r="P3" s="4">
        <v>4010</v>
      </c>
    </row>
    <row r="4" spans="2:16" ht="21.95" customHeight="1" x14ac:dyDescent="0.2">
      <c r="B4" s="45" t="s">
        <v>60</v>
      </c>
      <c r="C4" s="66" t="s">
        <v>39</v>
      </c>
      <c r="D4" s="50">
        <v>605</v>
      </c>
      <c r="E4" s="51">
        <v>680</v>
      </c>
      <c r="F4" s="51">
        <v>634</v>
      </c>
      <c r="G4" s="51">
        <v>439</v>
      </c>
      <c r="H4" s="51">
        <v>531</v>
      </c>
      <c r="I4" s="51">
        <v>1392</v>
      </c>
      <c r="J4" s="51">
        <v>1665</v>
      </c>
      <c r="K4" s="51">
        <v>1506</v>
      </c>
      <c r="L4" s="51">
        <v>2000</v>
      </c>
      <c r="M4" s="51">
        <v>2355</v>
      </c>
      <c r="N4" s="51">
        <v>2890</v>
      </c>
      <c r="O4" s="51">
        <v>3208</v>
      </c>
      <c r="P4" s="51">
        <v>3305</v>
      </c>
    </row>
    <row r="5" spans="2:16" x14ac:dyDescent="0.2">
      <c r="B5" s="13"/>
    </row>
    <row r="7" spans="2:16" ht="24" customHeight="1" x14ac:dyDescent="0.2">
      <c r="B7" s="28" t="s">
        <v>114</v>
      </c>
    </row>
    <row r="8" spans="2:16" ht="21.95" customHeight="1" x14ac:dyDescent="0.2">
      <c r="B8" s="9" t="s">
        <v>10</v>
      </c>
      <c r="C8" s="9" t="s">
        <v>6</v>
      </c>
      <c r="D8" s="6" t="s">
        <v>28</v>
      </c>
      <c r="E8" s="6">
        <v>2011</v>
      </c>
      <c r="F8" s="6">
        <v>2012</v>
      </c>
      <c r="G8" s="6">
        <v>2013</v>
      </c>
      <c r="H8" s="6">
        <v>2014</v>
      </c>
      <c r="I8" s="6">
        <v>2015</v>
      </c>
      <c r="J8" s="6">
        <v>2016</v>
      </c>
      <c r="K8" s="6">
        <v>2017</v>
      </c>
      <c r="L8" s="6">
        <v>2018</v>
      </c>
      <c r="M8" s="6">
        <v>2019</v>
      </c>
      <c r="N8" s="6">
        <v>2020</v>
      </c>
      <c r="O8" s="6">
        <v>2021</v>
      </c>
      <c r="P8" s="6">
        <v>2022</v>
      </c>
    </row>
    <row r="9" spans="2:16" ht="21.95" customHeight="1" x14ac:dyDescent="0.2">
      <c r="B9" s="69" t="s">
        <v>59</v>
      </c>
      <c r="C9" s="56" t="s">
        <v>21</v>
      </c>
      <c r="D9" s="49">
        <v>3509</v>
      </c>
      <c r="E9" s="4">
        <v>3511</v>
      </c>
      <c r="F9" s="4">
        <v>3402</v>
      </c>
      <c r="G9" s="4">
        <v>3363</v>
      </c>
      <c r="H9" s="4">
        <v>3120</v>
      </c>
      <c r="I9" s="4">
        <v>3193</v>
      </c>
      <c r="J9" s="4">
        <v>3206</v>
      </c>
      <c r="K9" s="4">
        <v>3547</v>
      </c>
      <c r="L9" s="4">
        <v>4189</v>
      </c>
      <c r="M9" s="4">
        <v>3128</v>
      </c>
      <c r="N9" s="4">
        <v>3601</v>
      </c>
      <c r="O9" s="4">
        <v>4669</v>
      </c>
      <c r="P9" s="4">
        <v>6877</v>
      </c>
    </row>
    <row r="10" spans="2:16" ht="21.95" customHeight="1" x14ac:dyDescent="0.2">
      <c r="B10" s="45" t="s">
        <v>60</v>
      </c>
      <c r="C10" s="66" t="s">
        <v>39</v>
      </c>
      <c r="D10" s="50">
        <v>2042</v>
      </c>
      <c r="E10" s="51">
        <v>2058</v>
      </c>
      <c r="F10" s="51">
        <v>1932</v>
      </c>
      <c r="G10" s="51">
        <v>1933</v>
      </c>
      <c r="H10" s="51">
        <v>1802</v>
      </c>
      <c r="I10" s="51">
        <v>1811</v>
      </c>
      <c r="J10" s="51">
        <v>1937</v>
      </c>
      <c r="K10" s="51">
        <v>2397</v>
      </c>
      <c r="L10" s="51">
        <v>3055</v>
      </c>
      <c r="M10" s="51">
        <v>2090</v>
      </c>
      <c r="N10" s="51">
        <v>2531</v>
      </c>
      <c r="O10" s="51">
        <v>3271</v>
      </c>
      <c r="P10" s="51">
        <v>3590</v>
      </c>
    </row>
    <row r="11" spans="2:16" x14ac:dyDescent="0.2">
      <c r="C11" s="59"/>
      <c r="G11" s="19"/>
      <c r="H11" s="19"/>
      <c r="I11" s="19"/>
      <c r="J11" s="19"/>
      <c r="K11" s="19"/>
      <c r="L11" s="19"/>
      <c r="M11" s="19"/>
      <c r="N11" s="19"/>
    </row>
    <row r="13" spans="2:16" x14ac:dyDescent="0.2">
      <c r="O13" s="27" t="s">
        <v>26</v>
      </c>
    </row>
    <row r="14" spans="2:16" x14ac:dyDescent="0.2">
      <c r="D14" s="3"/>
      <c r="E14" s="3"/>
      <c r="F14" s="3"/>
      <c r="G14" s="3"/>
      <c r="H14" s="3"/>
      <c r="I14" s="3"/>
      <c r="J14" s="3"/>
      <c r="K14" s="3"/>
    </row>
    <row r="20" spans="2:2" x14ac:dyDescent="0.2">
      <c r="B20" s="59"/>
    </row>
    <row r="34" spans="4:11" x14ac:dyDescent="0.2">
      <c r="D34" s="3"/>
      <c r="E34" s="3"/>
      <c r="F34" s="3"/>
      <c r="G34" s="3"/>
      <c r="H34" s="3"/>
      <c r="I34" s="3"/>
      <c r="J34" s="3"/>
      <c r="K34" s="3"/>
    </row>
  </sheetData>
  <phoneticPr fontId="2" type="noConversion"/>
  <hyperlinks>
    <hyperlink ref="O1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ignoredErrors>
    <ignoredError sqref="D2 D8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5"/>
  <sheetViews>
    <sheetView showGridLines="0" zoomScale="90" zoomScaleNormal="90" workbookViewId="0"/>
  </sheetViews>
  <sheetFormatPr defaultRowHeight="12.75" x14ac:dyDescent="0.2"/>
  <cols>
    <col min="1" max="1" width="2.140625" style="1" customWidth="1"/>
    <col min="2" max="2" width="34.85546875" style="1" customWidth="1"/>
    <col min="3" max="3" width="16.85546875" style="1" customWidth="1"/>
    <col min="4" max="16" width="12.7109375" style="1" customWidth="1"/>
    <col min="17" max="16384" width="9.140625" style="1"/>
  </cols>
  <sheetData>
    <row r="1" spans="2:19" ht="30" customHeight="1" x14ac:dyDescent="0.2">
      <c r="B1" s="60" t="s">
        <v>90</v>
      </c>
    </row>
    <row r="2" spans="2:19" ht="21.95" customHeight="1" x14ac:dyDescent="0.2">
      <c r="B2" s="7" t="s">
        <v>10</v>
      </c>
      <c r="C2" s="8" t="s">
        <v>6</v>
      </c>
      <c r="D2" s="107" t="s">
        <v>83</v>
      </c>
      <c r="E2" s="10" t="s">
        <v>84</v>
      </c>
      <c r="F2" s="107" t="s">
        <v>85</v>
      </c>
      <c r="G2" s="10" t="s">
        <v>86</v>
      </c>
      <c r="H2" s="107" t="s">
        <v>87</v>
      </c>
      <c r="I2" s="10" t="s">
        <v>88</v>
      </c>
      <c r="J2" s="107" t="s">
        <v>89</v>
      </c>
      <c r="K2" s="10" t="s">
        <v>97</v>
      </c>
      <c r="L2" s="10" t="s">
        <v>101</v>
      </c>
      <c r="M2" s="10" t="s">
        <v>106</v>
      </c>
      <c r="N2" s="10" t="s">
        <v>115</v>
      </c>
      <c r="O2" s="10" t="s">
        <v>116</v>
      </c>
      <c r="P2" s="10" t="s">
        <v>117</v>
      </c>
    </row>
    <row r="3" spans="2:19" ht="21.95" customHeight="1" x14ac:dyDescent="0.2">
      <c r="B3" s="89" t="s">
        <v>74</v>
      </c>
      <c r="C3" s="90" t="s">
        <v>75</v>
      </c>
      <c r="D3" s="4">
        <v>1</v>
      </c>
      <c r="E3" s="4">
        <v>1</v>
      </c>
      <c r="F3" s="4">
        <v>1</v>
      </c>
      <c r="G3" s="91">
        <v>1</v>
      </c>
      <c r="H3" s="109" t="s">
        <v>92</v>
      </c>
      <c r="I3" s="91">
        <v>1</v>
      </c>
      <c r="J3" s="91">
        <v>1</v>
      </c>
      <c r="K3" s="91">
        <v>2</v>
      </c>
      <c r="L3" s="91">
        <v>2</v>
      </c>
      <c r="M3" s="91">
        <v>2</v>
      </c>
      <c r="N3" s="91">
        <v>2</v>
      </c>
      <c r="O3" s="91">
        <v>3</v>
      </c>
      <c r="P3" s="91">
        <v>3</v>
      </c>
    </row>
    <row r="4" spans="2:19" ht="21.95" customHeight="1" x14ac:dyDescent="0.2">
      <c r="B4" s="98" t="s">
        <v>76</v>
      </c>
      <c r="C4" s="99" t="s">
        <v>75</v>
      </c>
      <c r="D4" s="101">
        <v>13</v>
      </c>
      <c r="E4" s="101">
        <v>13</v>
      </c>
      <c r="F4" s="101">
        <v>10</v>
      </c>
      <c r="G4" s="101">
        <v>16</v>
      </c>
      <c r="H4" s="101">
        <v>19</v>
      </c>
      <c r="I4" s="101">
        <v>8</v>
      </c>
      <c r="J4" s="101">
        <v>11</v>
      </c>
      <c r="K4" s="101">
        <v>17</v>
      </c>
      <c r="L4" s="101">
        <v>19</v>
      </c>
      <c r="M4" s="101">
        <v>41</v>
      </c>
      <c r="N4" s="101">
        <v>20</v>
      </c>
      <c r="O4" s="101">
        <v>11</v>
      </c>
      <c r="P4" s="101">
        <v>5</v>
      </c>
    </row>
    <row r="5" spans="2:19" ht="21.95" customHeight="1" x14ac:dyDescent="0.2">
      <c r="B5" s="92" t="s">
        <v>77</v>
      </c>
      <c r="C5" s="93" t="s">
        <v>75</v>
      </c>
      <c r="D5" s="94">
        <v>5</v>
      </c>
      <c r="E5" s="94">
        <v>4</v>
      </c>
      <c r="F5" s="94">
        <v>3</v>
      </c>
      <c r="G5" s="94">
        <v>2</v>
      </c>
      <c r="H5" s="94">
        <v>3</v>
      </c>
      <c r="I5" s="94">
        <v>4</v>
      </c>
      <c r="J5" s="94">
        <v>5</v>
      </c>
      <c r="K5" s="94">
        <v>4</v>
      </c>
      <c r="L5" s="94">
        <v>3</v>
      </c>
      <c r="M5" s="94">
        <v>2</v>
      </c>
      <c r="N5" s="94">
        <v>4</v>
      </c>
      <c r="O5" s="94">
        <v>8</v>
      </c>
      <c r="P5" s="94">
        <v>6</v>
      </c>
    </row>
    <row r="6" spans="2:19" ht="21.95" customHeight="1" x14ac:dyDescent="0.2">
      <c r="B6" s="98" t="s">
        <v>78</v>
      </c>
      <c r="C6" s="99" t="s">
        <v>75</v>
      </c>
      <c r="D6" s="101">
        <v>9</v>
      </c>
      <c r="E6" s="101">
        <v>13</v>
      </c>
      <c r="F6" s="101">
        <v>8</v>
      </c>
      <c r="G6" s="101">
        <v>15</v>
      </c>
      <c r="H6" s="101">
        <v>16</v>
      </c>
      <c r="I6" s="101">
        <v>5</v>
      </c>
      <c r="J6" s="101">
        <v>7</v>
      </c>
      <c r="K6" s="101">
        <v>15</v>
      </c>
      <c r="L6" s="101">
        <v>18</v>
      </c>
      <c r="M6" s="101">
        <v>41</v>
      </c>
      <c r="N6" s="101">
        <v>18</v>
      </c>
      <c r="O6" s="101">
        <v>6</v>
      </c>
      <c r="P6" s="101">
        <v>2</v>
      </c>
    </row>
    <row r="7" spans="2:19" ht="21.95" customHeight="1" x14ac:dyDescent="0.2">
      <c r="B7" s="92" t="s">
        <v>79</v>
      </c>
      <c r="C7" s="93" t="s">
        <v>75</v>
      </c>
      <c r="D7" s="94">
        <v>-1</v>
      </c>
      <c r="E7" s="94">
        <v>3</v>
      </c>
      <c r="F7" s="94">
        <v>-2</v>
      </c>
      <c r="G7" s="94">
        <v>5</v>
      </c>
      <c r="H7" s="94">
        <v>6</v>
      </c>
      <c r="I7" s="94">
        <v>-5</v>
      </c>
      <c r="J7" s="94">
        <v>-4</v>
      </c>
      <c r="K7" s="94" t="s">
        <v>92</v>
      </c>
      <c r="L7" s="94" t="s">
        <v>92</v>
      </c>
      <c r="M7" s="94">
        <v>20</v>
      </c>
      <c r="N7" s="94">
        <v>-2</v>
      </c>
      <c r="O7" s="94">
        <v>-12</v>
      </c>
      <c r="P7" s="94">
        <v>-13</v>
      </c>
      <c r="Q7" s="26"/>
      <c r="R7" s="26"/>
      <c r="S7" s="26"/>
    </row>
    <row r="8" spans="2:19" ht="21.95" customHeight="1" x14ac:dyDescent="0.2">
      <c r="B8" s="102" t="s">
        <v>80</v>
      </c>
      <c r="C8" s="99" t="s">
        <v>75</v>
      </c>
      <c r="D8" s="100">
        <v>10</v>
      </c>
      <c r="E8" s="100">
        <v>10</v>
      </c>
      <c r="F8" s="101">
        <v>10</v>
      </c>
      <c r="G8" s="101">
        <v>10</v>
      </c>
      <c r="H8" s="101">
        <v>10</v>
      </c>
      <c r="I8" s="101">
        <v>10</v>
      </c>
      <c r="J8" s="101">
        <v>11</v>
      </c>
      <c r="K8" s="101">
        <v>15</v>
      </c>
      <c r="L8" s="101">
        <v>18</v>
      </c>
      <c r="M8" s="101">
        <v>21</v>
      </c>
      <c r="N8" s="101">
        <v>20</v>
      </c>
      <c r="O8" s="101">
        <v>18</v>
      </c>
      <c r="P8" s="101">
        <v>15</v>
      </c>
    </row>
    <row r="9" spans="2:19" ht="21.95" customHeight="1" x14ac:dyDescent="0.2">
      <c r="B9" s="89" t="s">
        <v>81</v>
      </c>
      <c r="C9" s="90" t="s">
        <v>82</v>
      </c>
      <c r="D9" s="95">
        <v>0.9</v>
      </c>
      <c r="E9" s="95">
        <v>0.9</v>
      </c>
      <c r="F9" s="95">
        <v>0.9</v>
      </c>
      <c r="G9" s="95">
        <v>1</v>
      </c>
      <c r="H9" s="95">
        <v>1</v>
      </c>
      <c r="I9" s="95">
        <v>1</v>
      </c>
      <c r="J9" s="95">
        <v>1.1000000000000001</v>
      </c>
      <c r="K9" s="95">
        <v>1.5</v>
      </c>
      <c r="L9" s="95">
        <v>1.7</v>
      </c>
      <c r="M9" s="95">
        <v>2</v>
      </c>
      <c r="N9" s="95">
        <v>1.9</v>
      </c>
      <c r="O9" s="95">
        <v>1.7</v>
      </c>
      <c r="P9" s="95">
        <v>1.5</v>
      </c>
    </row>
    <row r="10" spans="2:19" ht="21.95" customHeight="1" x14ac:dyDescent="0.2">
      <c r="B10" s="103" t="s">
        <v>8</v>
      </c>
      <c r="C10" s="104" t="s">
        <v>9</v>
      </c>
      <c r="D10" s="105">
        <v>10</v>
      </c>
      <c r="E10" s="105">
        <v>10</v>
      </c>
      <c r="F10" s="106">
        <v>10</v>
      </c>
      <c r="G10" s="106">
        <v>10</v>
      </c>
      <c r="H10" s="106">
        <v>0</v>
      </c>
      <c r="I10" s="106">
        <v>10</v>
      </c>
      <c r="J10" s="106">
        <v>9.1</v>
      </c>
      <c r="K10" s="106">
        <v>13.3</v>
      </c>
      <c r="L10" s="106">
        <v>11.1</v>
      </c>
      <c r="M10" s="106">
        <v>9.5</v>
      </c>
      <c r="N10" s="106">
        <v>10</v>
      </c>
      <c r="O10" s="106">
        <v>16.7</v>
      </c>
      <c r="P10" s="106">
        <v>20</v>
      </c>
    </row>
    <row r="11" spans="2:19" ht="18" customHeight="1" x14ac:dyDescent="0.2">
      <c r="B11" s="96" t="s">
        <v>50</v>
      </c>
    </row>
    <row r="12" spans="2:19" x14ac:dyDescent="0.2">
      <c r="B12" s="96"/>
    </row>
    <row r="13" spans="2:19" ht="30" customHeight="1" x14ac:dyDescent="0.2">
      <c r="B13" s="60" t="s">
        <v>91</v>
      </c>
    </row>
    <row r="14" spans="2:19" ht="21.95" customHeight="1" x14ac:dyDescent="0.2">
      <c r="B14" s="7" t="s">
        <v>10</v>
      </c>
      <c r="C14" s="8" t="s">
        <v>6</v>
      </c>
      <c r="D14" s="107" t="s">
        <v>83</v>
      </c>
      <c r="E14" s="10" t="s">
        <v>84</v>
      </c>
      <c r="F14" s="107" t="s">
        <v>85</v>
      </c>
      <c r="G14" s="10" t="s">
        <v>86</v>
      </c>
      <c r="H14" s="107" t="s">
        <v>87</v>
      </c>
      <c r="I14" s="10" t="s">
        <v>88</v>
      </c>
      <c r="J14" s="107" t="s">
        <v>89</v>
      </c>
      <c r="K14" s="10" t="s">
        <v>97</v>
      </c>
      <c r="L14" s="10" t="s">
        <v>101</v>
      </c>
      <c r="M14" s="10" t="s">
        <v>106</v>
      </c>
      <c r="N14" s="10" t="s">
        <v>115</v>
      </c>
      <c r="O14" s="10" t="s">
        <v>116</v>
      </c>
      <c r="P14" s="10" t="s">
        <v>117</v>
      </c>
    </row>
    <row r="15" spans="2:19" ht="21.95" customHeight="1" x14ac:dyDescent="0.2">
      <c r="B15" s="89" t="s">
        <v>74</v>
      </c>
      <c r="C15" s="90" t="s">
        <v>75</v>
      </c>
      <c r="D15" s="91">
        <v>2</v>
      </c>
      <c r="E15" s="91">
        <v>2</v>
      </c>
      <c r="F15" s="91">
        <v>2</v>
      </c>
      <c r="G15" s="91">
        <v>2</v>
      </c>
      <c r="H15" s="91">
        <v>2</v>
      </c>
      <c r="I15" s="91">
        <v>2</v>
      </c>
      <c r="J15" s="91">
        <v>2</v>
      </c>
      <c r="K15" s="91">
        <v>2</v>
      </c>
      <c r="L15" s="91">
        <v>2</v>
      </c>
      <c r="M15" s="91">
        <v>3</v>
      </c>
      <c r="N15" s="91">
        <v>2</v>
      </c>
      <c r="O15" s="91">
        <v>3</v>
      </c>
      <c r="P15" s="91">
        <v>3</v>
      </c>
    </row>
    <row r="16" spans="2:19" ht="21.95" customHeight="1" x14ac:dyDescent="0.2">
      <c r="B16" s="98" t="s">
        <v>76</v>
      </c>
      <c r="C16" s="99" t="s">
        <v>75</v>
      </c>
      <c r="D16" s="101">
        <v>44</v>
      </c>
      <c r="E16" s="101">
        <v>43</v>
      </c>
      <c r="F16" s="101">
        <v>31</v>
      </c>
      <c r="G16" s="101">
        <v>44</v>
      </c>
      <c r="H16" s="101">
        <v>45</v>
      </c>
      <c r="I16" s="101">
        <v>40</v>
      </c>
      <c r="J16" s="101">
        <v>43</v>
      </c>
      <c r="K16" s="101">
        <v>38</v>
      </c>
      <c r="L16" s="101">
        <v>44</v>
      </c>
      <c r="M16" s="101">
        <v>37</v>
      </c>
      <c r="N16" s="101">
        <v>39</v>
      </c>
      <c r="O16" s="101">
        <v>45</v>
      </c>
      <c r="P16" s="101">
        <v>38</v>
      </c>
    </row>
    <row r="17" spans="2:19" ht="21.95" customHeight="1" x14ac:dyDescent="0.2">
      <c r="B17" s="92" t="s">
        <v>77</v>
      </c>
      <c r="C17" s="93" t="s">
        <v>75</v>
      </c>
      <c r="D17" s="94">
        <v>14</v>
      </c>
      <c r="E17" s="94">
        <v>11</v>
      </c>
      <c r="F17" s="94">
        <v>9</v>
      </c>
      <c r="G17" s="94">
        <v>14</v>
      </c>
      <c r="H17" s="94">
        <v>10</v>
      </c>
      <c r="I17" s="94">
        <v>9</v>
      </c>
      <c r="J17" s="94">
        <v>14</v>
      </c>
      <c r="K17" s="94">
        <v>20</v>
      </c>
      <c r="L17" s="94">
        <v>15</v>
      </c>
      <c r="M17" s="94">
        <v>11</v>
      </c>
      <c r="N17" s="94">
        <v>16</v>
      </c>
      <c r="O17" s="94">
        <v>10</v>
      </c>
      <c r="P17" s="94">
        <v>9</v>
      </c>
    </row>
    <row r="18" spans="2:19" ht="21.95" customHeight="1" x14ac:dyDescent="0.2">
      <c r="B18" s="98" t="s">
        <v>78</v>
      </c>
      <c r="C18" s="99" t="s">
        <v>75</v>
      </c>
      <c r="D18" s="101">
        <v>32</v>
      </c>
      <c r="E18" s="101">
        <v>34</v>
      </c>
      <c r="F18" s="101">
        <v>24</v>
      </c>
      <c r="G18" s="101">
        <v>32</v>
      </c>
      <c r="H18" s="101">
        <v>37</v>
      </c>
      <c r="I18" s="101">
        <v>33</v>
      </c>
      <c r="J18" s="101">
        <v>31</v>
      </c>
      <c r="K18" s="101">
        <v>20</v>
      </c>
      <c r="L18" s="101">
        <v>31</v>
      </c>
      <c r="M18" s="101">
        <v>29</v>
      </c>
      <c r="N18" s="101">
        <v>25</v>
      </c>
      <c r="O18" s="101">
        <v>38</v>
      </c>
      <c r="P18" s="101">
        <v>32</v>
      </c>
    </row>
    <row r="19" spans="2:19" ht="21.95" customHeight="1" x14ac:dyDescent="0.2">
      <c r="B19" s="92" t="s">
        <v>79</v>
      </c>
      <c r="C19" s="93" t="s">
        <v>75</v>
      </c>
      <c r="D19" s="94">
        <v>-1</v>
      </c>
      <c r="E19" s="94">
        <v>2</v>
      </c>
      <c r="F19" s="94">
        <v>-2</v>
      </c>
      <c r="G19" s="94">
        <v>2</v>
      </c>
      <c r="H19" s="94">
        <v>5</v>
      </c>
      <c r="I19" s="94">
        <v>2</v>
      </c>
      <c r="J19" s="94" t="s">
        <v>92</v>
      </c>
      <c r="K19" s="94">
        <v>-10</v>
      </c>
      <c r="L19" s="94" t="s">
        <v>92</v>
      </c>
      <c r="M19" s="113">
        <v>-1</v>
      </c>
      <c r="N19" s="113">
        <v>-2</v>
      </c>
      <c r="O19" s="113">
        <v>10</v>
      </c>
      <c r="P19" s="113">
        <v>1</v>
      </c>
      <c r="Q19" s="26"/>
      <c r="R19" s="26"/>
      <c r="S19" s="26"/>
    </row>
    <row r="20" spans="2:19" ht="21.95" customHeight="1" x14ac:dyDescent="0.2">
      <c r="B20" s="102" t="s">
        <v>80</v>
      </c>
      <c r="C20" s="99" t="s">
        <v>75</v>
      </c>
      <c r="D20" s="100">
        <v>33</v>
      </c>
      <c r="E20" s="100">
        <v>32</v>
      </c>
      <c r="F20" s="101">
        <v>26</v>
      </c>
      <c r="G20" s="101">
        <v>30</v>
      </c>
      <c r="H20" s="101">
        <v>32</v>
      </c>
      <c r="I20" s="101">
        <v>31</v>
      </c>
      <c r="J20" s="101">
        <v>31</v>
      </c>
      <c r="K20" s="101">
        <v>30</v>
      </c>
      <c r="L20" s="101">
        <v>31</v>
      </c>
      <c r="M20" s="101">
        <v>30</v>
      </c>
      <c r="N20" s="101">
        <v>27</v>
      </c>
      <c r="O20" s="101">
        <v>28</v>
      </c>
      <c r="P20" s="101">
        <v>31</v>
      </c>
    </row>
    <row r="21" spans="2:19" ht="21.95" customHeight="1" x14ac:dyDescent="0.2">
      <c r="B21" s="89" t="s">
        <v>81</v>
      </c>
      <c r="C21" s="90" t="s">
        <v>82</v>
      </c>
      <c r="D21" s="95">
        <v>3.1</v>
      </c>
      <c r="E21" s="95">
        <v>3</v>
      </c>
      <c r="F21" s="95">
        <v>2.5</v>
      </c>
      <c r="G21" s="95">
        <v>2.9</v>
      </c>
      <c r="H21" s="95">
        <v>3.1</v>
      </c>
      <c r="I21" s="95">
        <v>3</v>
      </c>
      <c r="J21" s="95">
        <v>3</v>
      </c>
      <c r="K21" s="95">
        <v>2.9</v>
      </c>
      <c r="L21" s="95">
        <v>3</v>
      </c>
      <c r="M21" s="95">
        <v>2.9</v>
      </c>
      <c r="N21" s="95">
        <v>2.6</v>
      </c>
      <c r="O21" s="95">
        <v>2.7</v>
      </c>
      <c r="P21" s="95">
        <v>3</v>
      </c>
    </row>
    <row r="22" spans="2:19" ht="21.95" customHeight="1" x14ac:dyDescent="0.2">
      <c r="B22" s="103" t="s">
        <v>8</v>
      </c>
      <c r="C22" s="104" t="s">
        <v>9</v>
      </c>
      <c r="D22" s="105">
        <v>6.1</v>
      </c>
      <c r="E22" s="105">
        <v>6.3</v>
      </c>
      <c r="F22" s="106">
        <v>7.7</v>
      </c>
      <c r="G22" s="106">
        <v>6.7</v>
      </c>
      <c r="H22" s="106">
        <v>6.3</v>
      </c>
      <c r="I22" s="106">
        <v>6.5</v>
      </c>
      <c r="J22" s="106">
        <v>6.5</v>
      </c>
      <c r="K22" s="106">
        <v>6.7</v>
      </c>
      <c r="L22" s="106">
        <v>6.5</v>
      </c>
      <c r="M22" s="106">
        <v>10</v>
      </c>
      <c r="N22" s="106">
        <v>7.4</v>
      </c>
      <c r="O22" s="106">
        <v>10.7</v>
      </c>
      <c r="P22" s="106">
        <v>9.6999999999999993</v>
      </c>
    </row>
    <row r="23" spans="2:19" ht="18" customHeight="1" x14ac:dyDescent="0.2">
      <c r="B23" s="96" t="s">
        <v>50</v>
      </c>
    </row>
    <row r="24" spans="2:19" ht="18" customHeight="1" x14ac:dyDescent="0.2">
      <c r="B24" s="96" t="s">
        <v>93</v>
      </c>
    </row>
    <row r="25" spans="2:19" x14ac:dyDescent="0.2">
      <c r="O25" s="97" t="s">
        <v>26</v>
      </c>
    </row>
  </sheetData>
  <phoneticPr fontId="2" type="noConversion"/>
  <hyperlinks>
    <hyperlink ref="O25" location="ÍNDICE!A1" display="Voltar ao índice"/>
  </hyperlinks>
  <pageMargins left="0.74803149606299213" right="0.74803149606299213" top="0.39370078740157483" bottom="0.19685039370078741" header="0" footer="0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zoomScale="95" zoomScaleNormal="95" workbookViewId="0"/>
  </sheetViews>
  <sheetFormatPr defaultRowHeight="12.75" x14ac:dyDescent="0.2"/>
  <cols>
    <col min="1" max="1" width="2.42578125" customWidth="1"/>
    <col min="2" max="2" width="31.7109375" style="1" customWidth="1"/>
    <col min="3" max="3" width="10.85546875" style="1" customWidth="1"/>
    <col min="4" max="17" width="12.7109375" style="1" customWidth="1"/>
    <col min="18" max="16384" width="9.140625" style="1"/>
  </cols>
  <sheetData>
    <row r="1" spans="2:17" s="1" customFormat="1" ht="25.5" customHeight="1" x14ac:dyDescent="0.2">
      <c r="B1" s="24" t="s">
        <v>62</v>
      </c>
    </row>
    <row r="2" spans="2:17" s="1" customFormat="1" ht="23.25" customHeight="1" x14ac:dyDescent="0.2">
      <c r="B2" s="29" t="s">
        <v>10</v>
      </c>
      <c r="C2" s="29" t="s">
        <v>6</v>
      </c>
      <c r="D2" s="30">
        <v>2010</v>
      </c>
      <c r="E2" s="30">
        <v>2011</v>
      </c>
      <c r="F2" s="30">
        <v>2012</v>
      </c>
      <c r="G2" s="30">
        <v>2013</v>
      </c>
      <c r="H2" s="30">
        <v>2014</v>
      </c>
      <c r="I2" s="30">
        <v>2015</v>
      </c>
      <c r="J2" s="30">
        <v>2016</v>
      </c>
      <c r="K2" s="30">
        <v>2017</v>
      </c>
      <c r="L2" s="30">
        <v>2018</v>
      </c>
      <c r="M2" s="30">
        <v>2019</v>
      </c>
      <c r="N2" s="30">
        <v>2020</v>
      </c>
      <c r="O2" s="30">
        <v>2021</v>
      </c>
      <c r="P2" s="30">
        <v>2022</v>
      </c>
    </row>
    <row r="3" spans="2:17" s="1" customFormat="1" ht="18" customHeight="1" x14ac:dyDescent="0.2">
      <c r="B3" s="115" t="s">
        <v>23</v>
      </c>
      <c r="C3" s="31" t="s">
        <v>39</v>
      </c>
      <c r="D3" s="48">
        <v>605</v>
      </c>
      <c r="E3" s="48">
        <v>680</v>
      </c>
      <c r="F3" s="48">
        <v>634</v>
      </c>
      <c r="G3" s="48">
        <v>439</v>
      </c>
      <c r="H3" s="48">
        <v>531</v>
      </c>
      <c r="I3" s="48">
        <v>1392</v>
      </c>
      <c r="J3" s="48">
        <v>1665</v>
      </c>
      <c r="K3" s="48">
        <v>1506</v>
      </c>
      <c r="L3" s="48">
        <v>2000</v>
      </c>
      <c r="M3" s="48">
        <v>2355</v>
      </c>
      <c r="N3" s="48">
        <v>2890</v>
      </c>
      <c r="O3" s="48">
        <v>3208</v>
      </c>
      <c r="P3" s="48">
        <v>3305</v>
      </c>
    </row>
    <row r="4" spans="2:17" s="1" customFormat="1" ht="18" customHeight="1" x14ac:dyDescent="0.2">
      <c r="B4" s="116" t="s">
        <v>0</v>
      </c>
      <c r="C4" s="117" t="s">
        <v>39</v>
      </c>
      <c r="D4" s="44">
        <v>13915.21</v>
      </c>
      <c r="E4" s="44">
        <v>11833.493</v>
      </c>
      <c r="F4" s="44">
        <v>13619.288</v>
      </c>
      <c r="G4" s="44">
        <v>16409.992999999999</v>
      </c>
      <c r="H4" s="44">
        <v>19173.393</v>
      </c>
      <c r="I4" s="44">
        <v>7934.8469999999998</v>
      </c>
      <c r="J4" s="44">
        <v>11037.575000000001</v>
      </c>
      <c r="K4" s="44">
        <v>17279.028999999999</v>
      </c>
      <c r="L4" s="44">
        <v>22127.177</v>
      </c>
      <c r="M4" s="44">
        <v>41571.544999999998</v>
      </c>
      <c r="N4" s="44">
        <v>20010.12</v>
      </c>
      <c r="O4" s="44">
        <v>10658.58</v>
      </c>
      <c r="P4" s="44">
        <v>4938.6620000000003</v>
      </c>
    </row>
    <row r="5" spans="2:17" s="1" customFormat="1" ht="18" customHeight="1" x14ac:dyDescent="0.2">
      <c r="B5" s="118" t="s">
        <v>1</v>
      </c>
      <c r="C5" s="32" t="s">
        <v>39</v>
      </c>
      <c r="D5" s="33">
        <v>5047.5029999999997</v>
      </c>
      <c r="E5" s="33">
        <v>3578.58</v>
      </c>
      <c r="F5" s="33">
        <v>1947</v>
      </c>
      <c r="G5" s="33">
        <v>2636.3589999999999</v>
      </c>
      <c r="H5" s="33">
        <v>2554.029</v>
      </c>
      <c r="I5" s="33">
        <v>4405.6840000000002</v>
      </c>
      <c r="J5" s="33">
        <v>4898.2269999999999</v>
      </c>
      <c r="K5" s="33">
        <v>4329.8879999999999</v>
      </c>
      <c r="L5" s="33">
        <v>2654.5709999999999</v>
      </c>
      <c r="M5" s="33">
        <v>2191.02</v>
      </c>
      <c r="N5" s="33">
        <v>3644.7220000000002</v>
      </c>
      <c r="O5" s="33">
        <v>8091.317</v>
      </c>
      <c r="P5" s="33">
        <v>5879.7690000000002</v>
      </c>
    </row>
    <row r="6" spans="2:17" s="1" customFormat="1" ht="12" customHeight="1" x14ac:dyDescent="0.2">
      <c r="B6" s="119"/>
      <c r="C6" s="3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7" s="1" customFormat="1" ht="24" customHeight="1" x14ac:dyDescent="0.2">
      <c r="B7" s="120" t="s">
        <v>11</v>
      </c>
      <c r="C7" s="121" t="s">
        <v>9</v>
      </c>
      <c r="D7" s="46">
        <f t="shared" ref="D7:K7" si="0">(D5/D3)*100</f>
        <v>834.29801652892547</v>
      </c>
      <c r="E7" s="46">
        <f t="shared" si="0"/>
        <v>526.26176470588234</v>
      </c>
      <c r="F7" s="46">
        <f t="shared" si="0"/>
        <v>307.09779179810727</v>
      </c>
      <c r="G7" s="46">
        <f t="shared" si="0"/>
        <v>600.5373576309795</v>
      </c>
      <c r="H7" s="46">
        <f t="shared" si="0"/>
        <v>480.9847457627119</v>
      </c>
      <c r="I7" s="46">
        <f t="shared" si="0"/>
        <v>316.50028735632185</v>
      </c>
      <c r="J7" s="46">
        <f t="shared" si="0"/>
        <v>294.18780780780776</v>
      </c>
      <c r="K7" s="46">
        <f t="shared" si="0"/>
        <v>287.50916334661355</v>
      </c>
      <c r="L7" s="46">
        <f t="shared" ref="L7:N7" si="1">(L5/L3)*100</f>
        <v>132.72854999999998</v>
      </c>
      <c r="M7" s="46">
        <f t="shared" si="1"/>
        <v>93.036942675159239</v>
      </c>
      <c r="N7" s="46">
        <f t="shared" si="1"/>
        <v>126.11494809688581</v>
      </c>
      <c r="O7" s="46">
        <f t="shared" ref="O7:P7" si="2">(O5/O3)*100</f>
        <v>252.22309850374063</v>
      </c>
      <c r="P7" s="46">
        <f t="shared" si="2"/>
        <v>177.90526475037822</v>
      </c>
    </row>
    <row r="8" spans="2:17" s="1" customFormat="1" ht="24" customHeight="1" x14ac:dyDescent="0.2">
      <c r="B8" s="122" t="s">
        <v>12</v>
      </c>
      <c r="C8" s="123" t="s">
        <v>39</v>
      </c>
      <c r="D8" s="4">
        <f t="shared" ref="D8:K8" si="3">D3+D4-D5</f>
        <v>9472.7069999999985</v>
      </c>
      <c r="E8" s="4">
        <f t="shared" si="3"/>
        <v>8934.9130000000005</v>
      </c>
      <c r="F8" s="4">
        <f t="shared" si="3"/>
        <v>12306.288</v>
      </c>
      <c r="G8" s="4">
        <f t="shared" si="3"/>
        <v>14212.633999999998</v>
      </c>
      <c r="H8" s="4">
        <f t="shared" si="3"/>
        <v>17150.364000000001</v>
      </c>
      <c r="I8" s="4">
        <f t="shared" si="3"/>
        <v>4921.1629999999996</v>
      </c>
      <c r="J8" s="4">
        <f t="shared" si="3"/>
        <v>7804.3480000000009</v>
      </c>
      <c r="K8" s="72">
        <f t="shared" si="3"/>
        <v>14455.141</v>
      </c>
      <c r="L8" s="72">
        <f t="shared" ref="L8:N8" si="4">L3+L4-L5</f>
        <v>21472.606</v>
      </c>
      <c r="M8" s="72">
        <f t="shared" si="4"/>
        <v>41735.525000000001</v>
      </c>
      <c r="N8" s="72">
        <f t="shared" si="4"/>
        <v>19255.397999999997</v>
      </c>
      <c r="O8" s="72">
        <f t="shared" ref="O8:P8" si="5">O3+O4-O5</f>
        <v>5775.2629999999999</v>
      </c>
      <c r="P8" s="72">
        <f t="shared" si="5"/>
        <v>2363.893</v>
      </c>
    </row>
    <row r="9" spans="2:17" s="1" customFormat="1" ht="24" customHeight="1" x14ac:dyDescent="0.2">
      <c r="B9" s="120" t="s">
        <v>102</v>
      </c>
      <c r="C9" s="121" t="s">
        <v>9</v>
      </c>
      <c r="D9" s="47">
        <f t="shared" ref="D9:K9" si="6">(D3/D8)*100</f>
        <v>6.3867699064269603</v>
      </c>
      <c r="E9" s="47">
        <f t="shared" si="6"/>
        <v>7.610594529571804</v>
      </c>
      <c r="F9" s="47">
        <f t="shared" si="6"/>
        <v>5.1518378246957974</v>
      </c>
      <c r="G9" s="47">
        <f t="shared" si="6"/>
        <v>3.0888011328512368</v>
      </c>
      <c r="H9" s="47">
        <f t="shared" si="6"/>
        <v>3.0961441984554963</v>
      </c>
      <c r="I9" s="47">
        <f t="shared" si="6"/>
        <v>28.285996623155953</v>
      </c>
      <c r="J9" s="47">
        <f t="shared" si="6"/>
        <v>21.334261363024815</v>
      </c>
      <c r="K9" s="73">
        <f t="shared" si="6"/>
        <v>10.418438671750071</v>
      </c>
      <c r="L9" s="73">
        <f t="shared" ref="L9:N9" si="7">(L3/L8)*100</f>
        <v>9.3141931631400503</v>
      </c>
      <c r="M9" s="73">
        <f t="shared" si="7"/>
        <v>5.6426749154347524</v>
      </c>
      <c r="N9" s="73">
        <f t="shared" si="7"/>
        <v>15.008778317643708</v>
      </c>
      <c r="O9" s="73">
        <f t="shared" ref="O9:P9" si="8">(O3/O8)*100</f>
        <v>55.547253865321814</v>
      </c>
      <c r="P9" s="73">
        <f t="shared" si="8"/>
        <v>139.81174274808546</v>
      </c>
    </row>
    <row r="10" spans="2:17" s="1" customFormat="1" ht="26.1" customHeight="1" x14ac:dyDescent="0.2">
      <c r="B10" s="122" t="s">
        <v>103</v>
      </c>
      <c r="C10" s="123" t="s">
        <v>9</v>
      </c>
      <c r="D10" s="111">
        <f t="shared" ref="D10:K10" si="9">(D3-D5)/D8*100</f>
        <v>-46.897924743159486</v>
      </c>
      <c r="E10" s="111">
        <f t="shared" si="9"/>
        <v>-32.441054546362118</v>
      </c>
      <c r="F10" s="111">
        <f t="shared" si="9"/>
        <v>-10.669342371964641</v>
      </c>
      <c r="G10" s="111">
        <f t="shared" si="9"/>
        <v>-15.46060357284934</v>
      </c>
      <c r="H10" s="111">
        <f t="shared" si="9"/>
        <v>-11.795837102932625</v>
      </c>
      <c r="I10" s="111">
        <f t="shared" si="9"/>
        <v>-61.239263970732125</v>
      </c>
      <c r="J10" s="111">
        <f t="shared" si="9"/>
        <v>-41.428534452846023</v>
      </c>
      <c r="K10" s="111">
        <f t="shared" si="9"/>
        <v>-19.535527187178598</v>
      </c>
      <c r="L10" s="111">
        <f t="shared" ref="L10:N10" si="10">(L3-L5)/L8*100</f>
        <v>-3.0484003664948722</v>
      </c>
      <c r="M10" s="125">
        <f t="shared" si="10"/>
        <v>0.39290268901613201</v>
      </c>
      <c r="N10" s="111">
        <f t="shared" si="10"/>
        <v>-3.9195346676293075</v>
      </c>
      <c r="O10" s="111">
        <f t="shared" ref="O10:P10" si="11">(O3-O5)/O8*100</f>
        <v>-84.555750967531694</v>
      </c>
      <c r="P10" s="111">
        <f t="shared" si="11"/>
        <v>-108.9207083400137</v>
      </c>
    </row>
    <row r="11" spans="2:17" s="1" customFormat="1" ht="22.5" customHeight="1" x14ac:dyDescent="0.2">
      <c r="B11" s="67"/>
      <c r="C11" s="35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2:17" s="1" customFormat="1" ht="26.1" customHeight="1" x14ac:dyDescent="0.2">
      <c r="B12" s="24" t="s">
        <v>63</v>
      </c>
      <c r="C12" s="3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2:17" s="1" customFormat="1" ht="26.1" customHeight="1" x14ac:dyDescent="0.2">
      <c r="B13" s="29" t="s">
        <v>10</v>
      </c>
      <c r="C13" s="29" t="s">
        <v>6</v>
      </c>
      <c r="D13" s="30">
        <v>2010</v>
      </c>
      <c r="E13" s="30">
        <v>2011</v>
      </c>
      <c r="F13" s="30">
        <v>2012</v>
      </c>
      <c r="G13" s="30">
        <v>2013</v>
      </c>
      <c r="H13" s="30">
        <v>2014</v>
      </c>
      <c r="I13" s="30">
        <v>2015</v>
      </c>
      <c r="J13" s="30">
        <v>2016</v>
      </c>
      <c r="K13" s="30">
        <v>2017</v>
      </c>
      <c r="L13" s="30">
        <v>2018</v>
      </c>
      <c r="M13" s="30">
        <v>2019</v>
      </c>
      <c r="N13" s="30">
        <v>2020</v>
      </c>
      <c r="O13" s="30">
        <v>2021</v>
      </c>
      <c r="P13" s="30">
        <v>2022</v>
      </c>
    </row>
    <row r="14" spans="2:17" s="1" customFormat="1" ht="18" customHeight="1" x14ac:dyDescent="0.2">
      <c r="B14" s="115" t="s">
        <v>23</v>
      </c>
      <c r="C14" s="31" t="s">
        <v>39</v>
      </c>
      <c r="D14" s="48">
        <v>2042</v>
      </c>
      <c r="E14" s="48">
        <v>2058</v>
      </c>
      <c r="F14" s="48">
        <v>1932</v>
      </c>
      <c r="G14" s="48">
        <v>1933</v>
      </c>
      <c r="H14" s="48">
        <v>1802</v>
      </c>
      <c r="I14" s="48">
        <v>1811</v>
      </c>
      <c r="J14" s="48">
        <v>1937</v>
      </c>
      <c r="K14" s="48">
        <v>2397</v>
      </c>
      <c r="L14" s="48">
        <v>3055</v>
      </c>
      <c r="M14" s="48">
        <v>2090</v>
      </c>
      <c r="N14" s="48">
        <v>2531</v>
      </c>
      <c r="O14" s="48">
        <v>3271</v>
      </c>
      <c r="P14" s="48">
        <v>3590</v>
      </c>
    </row>
    <row r="15" spans="2:17" s="1" customFormat="1" ht="18" customHeight="1" x14ac:dyDescent="0.2">
      <c r="B15" s="116" t="s">
        <v>0</v>
      </c>
      <c r="C15" s="117" t="s">
        <v>39</v>
      </c>
      <c r="D15" s="44">
        <v>42973.052000000003</v>
      </c>
      <c r="E15" s="44">
        <v>35720.278999999995</v>
      </c>
      <c r="F15" s="44">
        <v>33579.127</v>
      </c>
      <c r="G15" s="44">
        <v>38509.444000000003</v>
      </c>
      <c r="H15" s="44">
        <v>44909.513000000006</v>
      </c>
      <c r="I15" s="44">
        <v>39924.241000000002</v>
      </c>
      <c r="J15" s="44">
        <v>43429.383000000002</v>
      </c>
      <c r="K15" s="44">
        <v>38294.492000000006</v>
      </c>
      <c r="L15" s="44">
        <v>43839.64</v>
      </c>
      <c r="M15" s="44">
        <v>37713.748</v>
      </c>
      <c r="N15" s="44">
        <v>39399.294999999998</v>
      </c>
      <c r="O15" s="44">
        <v>45320.370999999999</v>
      </c>
      <c r="P15" s="44">
        <v>38669.191999999995</v>
      </c>
    </row>
    <row r="16" spans="2:17" s="1" customFormat="1" ht="18" customHeight="1" x14ac:dyDescent="0.2">
      <c r="B16" s="118" t="s">
        <v>1</v>
      </c>
      <c r="C16" s="32" t="s">
        <v>39</v>
      </c>
      <c r="D16" s="33">
        <v>13600.07</v>
      </c>
      <c r="E16" s="33">
        <v>10765.361000000001</v>
      </c>
      <c r="F16" s="33">
        <v>11386.59</v>
      </c>
      <c r="G16" s="33">
        <v>12881.112999999999</v>
      </c>
      <c r="H16" s="33">
        <v>9905.8169999999991</v>
      </c>
      <c r="I16" s="33">
        <v>8899.101999999999</v>
      </c>
      <c r="J16" s="33">
        <v>14404.169</v>
      </c>
      <c r="K16" s="33">
        <v>20004.034</v>
      </c>
      <c r="L16" s="33">
        <v>15442.57</v>
      </c>
      <c r="M16" s="33">
        <v>12397.681999999999</v>
      </c>
      <c r="N16" s="33">
        <v>16490.310000000001</v>
      </c>
      <c r="O16" s="33">
        <v>10310.58</v>
      </c>
      <c r="P16" s="33">
        <v>9362.7020000000011</v>
      </c>
    </row>
    <row r="17" spans="1:16" ht="12" customHeight="1" x14ac:dyDescent="0.2">
      <c r="A17" s="1"/>
      <c r="B17" s="119"/>
      <c r="C17" s="3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6.1" customHeight="1" x14ac:dyDescent="0.2">
      <c r="A18" s="1"/>
      <c r="B18" s="120" t="s">
        <v>11</v>
      </c>
      <c r="C18" s="121" t="s">
        <v>9</v>
      </c>
      <c r="D18" s="46">
        <f t="shared" ref="D18" si="12">(D16/D14)*100</f>
        <v>666.0171400587659</v>
      </c>
      <c r="E18" s="68">
        <f>(E16/E14)*100</f>
        <v>523.0982021379981</v>
      </c>
      <c r="F18" s="46">
        <f>(F16/F14)*100</f>
        <v>589.36801242236027</v>
      </c>
      <c r="G18" s="46">
        <f t="shared" ref="G18:K18" si="13">(G16/G14)*100</f>
        <v>666.37935851008785</v>
      </c>
      <c r="H18" s="46">
        <f t="shared" si="13"/>
        <v>549.71237513873473</v>
      </c>
      <c r="I18" s="46">
        <f t="shared" si="13"/>
        <v>491.39160684704581</v>
      </c>
      <c r="J18" s="46">
        <f t="shared" si="13"/>
        <v>743.63288590604031</v>
      </c>
      <c r="K18" s="46">
        <f t="shared" si="13"/>
        <v>834.54459741343339</v>
      </c>
      <c r="L18" s="46">
        <f t="shared" ref="L18:N18" si="14">(L16/L14)*100</f>
        <v>505.4851063829787</v>
      </c>
      <c r="M18" s="46">
        <f t="shared" si="14"/>
        <v>593.19052631578938</v>
      </c>
      <c r="N18" s="46">
        <f t="shared" si="14"/>
        <v>651.53338601343341</v>
      </c>
      <c r="O18" s="46">
        <f t="shared" ref="O18:P18" si="15">(O16/O14)*100</f>
        <v>315.2118618159584</v>
      </c>
      <c r="P18" s="46">
        <f t="shared" si="15"/>
        <v>260.79949860724241</v>
      </c>
    </row>
    <row r="19" spans="1:16" ht="26.1" customHeight="1" x14ac:dyDescent="0.2">
      <c r="A19" s="1"/>
      <c r="B19" s="122" t="s">
        <v>12</v>
      </c>
      <c r="C19" s="123" t="s">
        <v>39</v>
      </c>
      <c r="D19" s="72">
        <f t="shared" ref="D19" si="16">D14+D15-D16</f>
        <v>31414.982000000004</v>
      </c>
      <c r="E19" s="72">
        <f>E14+E15-E16</f>
        <v>27012.917999999994</v>
      </c>
      <c r="F19" s="72">
        <f>F14+F15-F16</f>
        <v>24124.537</v>
      </c>
      <c r="G19" s="72">
        <f t="shared" ref="G19:K19" si="17">G14+G15-G16</f>
        <v>27561.331000000006</v>
      </c>
      <c r="H19" s="72">
        <f t="shared" si="17"/>
        <v>36805.696000000011</v>
      </c>
      <c r="I19" s="72">
        <f t="shared" si="17"/>
        <v>32836.139000000003</v>
      </c>
      <c r="J19" s="72">
        <f t="shared" si="17"/>
        <v>30962.214</v>
      </c>
      <c r="K19" s="72">
        <f t="shared" si="17"/>
        <v>20687.458000000006</v>
      </c>
      <c r="L19" s="72">
        <f t="shared" ref="L19:N19" si="18">L14+L15-L16</f>
        <v>31452.07</v>
      </c>
      <c r="M19" s="72">
        <f t="shared" si="18"/>
        <v>27406.065999999999</v>
      </c>
      <c r="N19" s="72">
        <f t="shared" si="18"/>
        <v>25439.984999999997</v>
      </c>
      <c r="O19" s="72">
        <f t="shared" ref="O19:P19" si="19">O14+O15-O16</f>
        <v>38280.790999999997</v>
      </c>
      <c r="P19" s="72">
        <f t="shared" si="19"/>
        <v>32896.489999999991</v>
      </c>
    </row>
    <row r="20" spans="1:16" ht="26.1" customHeight="1" x14ac:dyDescent="0.2">
      <c r="A20" s="1"/>
      <c r="B20" s="120" t="s">
        <v>102</v>
      </c>
      <c r="C20" s="121" t="s">
        <v>9</v>
      </c>
      <c r="D20" s="73">
        <f t="shared" ref="D20" si="20">(D14/D19)*100</f>
        <v>6.5000833042017963</v>
      </c>
      <c r="E20" s="73">
        <f>(E14/E19)*100</f>
        <v>7.6185771563072171</v>
      </c>
      <c r="F20" s="73">
        <f>(F14/F19)*100</f>
        <v>8.008443851171112</v>
      </c>
      <c r="G20" s="73">
        <f t="shared" ref="G20:K20" si="21">(G14/G19)*100</f>
        <v>7.0134493867513132</v>
      </c>
      <c r="H20" s="73">
        <f t="shared" si="21"/>
        <v>4.8959813176743063</v>
      </c>
      <c r="I20" s="73">
        <f t="shared" si="21"/>
        <v>5.5152647514374324</v>
      </c>
      <c r="J20" s="73">
        <f t="shared" si="21"/>
        <v>6.2560125706772771</v>
      </c>
      <c r="K20" s="73">
        <f t="shared" si="21"/>
        <v>11.586730472153704</v>
      </c>
      <c r="L20" s="73">
        <f t="shared" ref="L20:N20" si="22">(L14/L19)*100</f>
        <v>9.7131921682738209</v>
      </c>
      <c r="M20" s="73">
        <f t="shared" si="22"/>
        <v>7.6260489192429155</v>
      </c>
      <c r="N20" s="73">
        <f t="shared" si="22"/>
        <v>9.9489052371689706</v>
      </c>
      <c r="O20" s="73">
        <f t="shared" ref="O20:P20" si="23">(O14/O19)*100</f>
        <v>8.5447555145869387</v>
      </c>
      <c r="P20" s="73">
        <f t="shared" si="23"/>
        <v>10.913018379772435</v>
      </c>
    </row>
    <row r="21" spans="1:16" ht="26.1" customHeight="1" x14ac:dyDescent="0.2">
      <c r="A21" s="1"/>
      <c r="B21" s="122" t="s">
        <v>103</v>
      </c>
      <c r="C21" s="123" t="s">
        <v>9</v>
      </c>
      <c r="D21" s="111">
        <f t="shared" ref="D21" si="24">(D14-D16)/D19*100</f>
        <v>-36.791585619880344</v>
      </c>
      <c r="E21" s="111">
        <f>(E14-E16)/E19*100</f>
        <v>-32.234062976832057</v>
      </c>
      <c r="F21" s="111">
        <f>(F14-F16)/F19*100</f>
        <v>-39.190762500436797</v>
      </c>
      <c r="G21" s="111">
        <f t="shared" ref="G21:K21" si="25">(G14-G16)/G19*100</f>
        <v>-39.72272964611178</v>
      </c>
      <c r="H21" s="111">
        <f t="shared" si="25"/>
        <v>-22.017833870061843</v>
      </c>
      <c r="I21" s="111">
        <f t="shared" si="25"/>
        <v>-21.586283332519692</v>
      </c>
      <c r="J21" s="111">
        <f t="shared" si="25"/>
        <v>-40.265754251294823</v>
      </c>
      <c r="K21" s="111">
        <f t="shared" si="25"/>
        <v>-85.109702700061035</v>
      </c>
      <c r="L21" s="111">
        <f t="shared" ref="L21:N21" si="26">(L14-L16)/L19*100</f>
        <v>-39.385547596708257</v>
      </c>
      <c r="M21" s="111">
        <f t="shared" si="26"/>
        <v>-37.61095080191371</v>
      </c>
      <c r="N21" s="111">
        <f t="shared" si="26"/>
        <v>-54.87153392582583</v>
      </c>
      <c r="O21" s="111">
        <f t="shared" ref="O21:P21" si="27">(O14-O16)/O19*100</f>
        <v>-18.389327430564329</v>
      </c>
      <c r="P21" s="111">
        <f t="shared" si="27"/>
        <v>-17.548078837590282</v>
      </c>
    </row>
    <row r="22" spans="1:16" x14ac:dyDescent="0.2">
      <c r="A22" s="1"/>
      <c r="B22" s="108" t="s">
        <v>29</v>
      </c>
    </row>
    <row r="23" spans="1:16" x14ac:dyDescent="0.2">
      <c r="A23" s="1"/>
      <c r="B23" s="108" t="s">
        <v>30</v>
      </c>
    </row>
    <row r="24" spans="1:16" x14ac:dyDescent="0.2">
      <c r="A24" s="1"/>
      <c r="B24" s="108" t="s">
        <v>31</v>
      </c>
      <c r="O24" s="27" t="s">
        <v>26</v>
      </c>
    </row>
    <row r="25" spans="1:16" x14ac:dyDescent="0.2">
      <c r="A25" s="1"/>
      <c r="B25" s="108" t="s">
        <v>32</v>
      </c>
    </row>
    <row r="26" spans="1:16" x14ac:dyDescent="0.2">
      <c r="A26" s="1"/>
      <c r="B26" s="108" t="s">
        <v>33</v>
      </c>
    </row>
    <row r="27" spans="1:16" ht="8.25" customHeight="1" x14ac:dyDescent="0.2">
      <c r="A27" s="1"/>
      <c r="B27" s="108"/>
    </row>
    <row r="28" spans="1:16" x14ac:dyDescent="0.2">
      <c r="B28" s="114" t="s">
        <v>98</v>
      </c>
    </row>
    <row r="29" spans="1:16" x14ac:dyDescent="0.2">
      <c r="A29" s="1"/>
      <c r="C29" s="22"/>
    </row>
    <row r="30" spans="1:16" x14ac:dyDescent="0.2">
      <c r="A30" s="1"/>
      <c r="C30" s="22"/>
    </row>
    <row r="31" spans="1:16" x14ac:dyDescent="0.2">
      <c r="A31" s="1"/>
      <c r="C31" s="22"/>
    </row>
    <row r="32" spans="1:16" x14ac:dyDescent="0.2">
      <c r="A32" s="1"/>
      <c r="C32" s="22"/>
    </row>
    <row r="33" spans="1:3" x14ac:dyDescent="0.2">
      <c r="A33" s="1"/>
      <c r="C33" s="22"/>
    </row>
    <row r="34" spans="1:3" x14ac:dyDescent="0.2">
      <c r="A34" s="1"/>
      <c r="C34" s="22"/>
    </row>
    <row r="35" spans="1:3" x14ac:dyDescent="0.2">
      <c r="A35" s="1"/>
      <c r="C35" s="22"/>
    </row>
    <row r="36" spans="1:3" x14ac:dyDescent="0.2">
      <c r="A36" s="1"/>
      <c r="C36" s="22"/>
    </row>
    <row r="37" spans="1:3" x14ac:dyDescent="0.2">
      <c r="A37" s="1"/>
      <c r="C37" s="22"/>
    </row>
    <row r="38" spans="1:3" x14ac:dyDescent="0.2">
      <c r="A38" s="1"/>
      <c r="C38" s="22"/>
    </row>
    <row r="39" spans="1:3" x14ac:dyDescent="0.2">
      <c r="A39" s="1"/>
      <c r="C39" s="22"/>
    </row>
  </sheetData>
  <hyperlinks>
    <hyperlink ref="O24" location="ÍNDICE!A1" display="Voltar ao 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2</vt:i4>
      </vt:variant>
    </vt:vector>
  </HeadingPairs>
  <TitlesOfParts>
    <vt:vector size="9" baseType="lpstr">
      <vt:lpstr>ÍNDICE</vt:lpstr>
      <vt:lpstr>1</vt:lpstr>
      <vt:lpstr>2</vt:lpstr>
      <vt:lpstr>3</vt:lpstr>
      <vt:lpstr>4</vt:lpstr>
      <vt:lpstr>5</vt:lpstr>
      <vt:lpstr>6</vt:lpstr>
      <vt:lpstr>'1'!Área_de_Impressão</vt:lpstr>
      <vt:lpstr>ÍNDICE!Área_de_Impressão</vt:lpstr>
    </vt:vector>
  </TitlesOfParts>
  <Company>GPP-Prodeer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AnaDias</dc:creator>
  <cp:lastModifiedBy>Ana Dias</cp:lastModifiedBy>
  <cp:lastPrinted>2019-11-07T11:27:24Z</cp:lastPrinted>
  <dcterms:created xsi:type="dcterms:W3CDTF">2010-01-21T10:06:59Z</dcterms:created>
  <dcterms:modified xsi:type="dcterms:W3CDTF">2023-11-07T15:39:13Z</dcterms:modified>
</cp:coreProperties>
</file>