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Carnes\"/>
    </mc:Choice>
  </mc:AlternateContent>
  <bookViews>
    <workbookView xWindow="1140" yWindow="165" windowWidth="9840" windowHeight="8190" tabRatio="363"/>
  </bookViews>
  <sheets>
    <sheet name="ÍNDICE" sheetId="1" r:id="rId1"/>
    <sheet name="1" sheetId="2" r:id="rId2"/>
    <sheet name="2" sheetId="3" r:id="rId3"/>
    <sheet name="3" sheetId="4" r:id="rId4"/>
    <sheet name="4" sheetId="9" r:id="rId5"/>
    <sheet name="5" sheetId="5" r:id="rId6"/>
    <sheet name="6" sheetId="6" r:id="rId7"/>
    <sheet name="7" sheetId="7" r:id="rId8"/>
    <sheet name="8" sheetId="8" r:id="rId9"/>
  </sheets>
  <definedNames>
    <definedName name="_xlnm.Print_Area" localSheetId="1">'1'!$B$1:$M$25</definedName>
    <definedName name="_xlnm.Print_Area" localSheetId="4">'4'!$B$1:$M$11</definedName>
  </definedNames>
  <calcPr calcId="152511"/>
</workbook>
</file>

<file path=xl/calcChain.xml><?xml version="1.0" encoding="utf-8"?>
<calcChain xmlns="http://schemas.openxmlformats.org/spreadsheetml/2006/main">
  <c r="P10" i="8" l="1"/>
  <c r="P9" i="8"/>
  <c r="P8" i="8"/>
  <c r="P7" i="8"/>
  <c r="Q8" i="3" l="1"/>
  <c r="Q5" i="3"/>
  <c r="Q24" i="2"/>
  <c r="Q23" i="2"/>
  <c r="Q21" i="2"/>
  <c r="Q18" i="2"/>
  <c r="Q15" i="2"/>
  <c r="Q11" i="2"/>
  <c r="Q10" i="2"/>
  <c r="Q8" i="2"/>
  <c r="Q5" i="2"/>
  <c r="O8" i="8" l="1"/>
  <c r="O9" i="8" s="1"/>
  <c r="O7" i="8"/>
  <c r="D23" i="4"/>
  <c r="C23" i="4"/>
  <c r="D10" i="4"/>
  <c r="C10" i="4"/>
  <c r="P8" i="3"/>
  <c r="P5" i="3"/>
  <c r="P24" i="2"/>
  <c r="P23" i="2"/>
  <c r="P21" i="2"/>
  <c r="P18" i="2"/>
  <c r="P15" i="2"/>
  <c r="P11" i="2"/>
  <c r="P10" i="2"/>
  <c r="P8" i="2"/>
  <c r="P5" i="2"/>
  <c r="O10" i="8" l="1"/>
  <c r="H10" i="4"/>
  <c r="G10" i="4"/>
  <c r="E18" i="2" l="1"/>
  <c r="E21" i="2"/>
  <c r="E23" i="2"/>
  <c r="N5" i="7"/>
  <c r="M5" i="7"/>
  <c r="L5" i="7"/>
  <c r="K5" i="7"/>
  <c r="J5" i="7"/>
  <c r="I5" i="7"/>
  <c r="H5" i="7"/>
  <c r="G5" i="7"/>
  <c r="F5" i="7"/>
  <c r="E5" i="7"/>
  <c r="O11" i="2" l="1"/>
  <c r="N11" i="2"/>
  <c r="M11" i="2"/>
  <c r="L11" i="2"/>
  <c r="K11" i="2"/>
  <c r="J11" i="2"/>
  <c r="I11" i="2"/>
  <c r="H11" i="2"/>
  <c r="G11" i="2"/>
  <c r="F11" i="2"/>
  <c r="E11" i="2"/>
  <c r="O10" i="2"/>
  <c r="N10" i="2"/>
  <c r="M10" i="2"/>
  <c r="L10" i="2"/>
  <c r="K10" i="2"/>
  <c r="J10" i="2"/>
  <c r="I10" i="2"/>
  <c r="H10" i="2"/>
  <c r="G10" i="2"/>
  <c r="F10" i="2"/>
  <c r="E10" i="2"/>
  <c r="O8" i="3" l="1"/>
  <c r="O5" i="3"/>
  <c r="O24" i="2"/>
  <c r="O23" i="2"/>
  <c r="O21" i="2"/>
  <c r="O18" i="2"/>
  <c r="O15" i="2"/>
  <c r="O8" i="2"/>
  <c r="O5" i="2"/>
  <c r="N8" i="8" l="1"/>
  <c r="N9" i="8" s="1"/>
  <c r="N7" i="8"/>
  <c r="N10" i="8" l="1"/>
  <c r="N15" i="2"/>
  <c r="M15" i="2"/>
  <c r="L15" i="2"/>
  <c r="K15" i="2"/>
  <c r="J15" i="2"/>
  <c r="I15" i="2"/>
  <c r="H15" i="2"/>
  <c r="G15" i="2"/>
  <c r="F15" i="2"/>
  <c r="E15" i="2"/>
  <c r="M8" i="8" l="1"/>
  <c r="M10" i="8" s="1"/>
  <c r="M7" i="8"/>
  <c r="M9" i="8" l="1"/>
  <c r="N8" i="3" l="1"/>
  <c r="N5" i="3"/>
  <c r="N23" i="2"/>
  <c r="N21" i="2"/>
  <c r="N18" i="2"/>
  <c r="N8" i="2"/>
  <c r="N5" i="2"/>
  <c r="L8" i="8" l="1"/>
  <c r="L10" i="8" s="1"/>
  <c r="L7" i="8"/>
  <c r="L9" i="8" l="1"/>
  <c r="M8" i="3" l="1"/>
  <c r="M5" i="3"/>
  <c r="M24" i="2"/>
  <c r="M23" i="2"/>
  <c r="M21" i="2"/>
  <c r="M18" i="2"/>
  <c r="M8" i="2"/>
  <c r="M5" i="2"/>
  <c r="K8" i="8" l="1"/>
  <c r="K9" i="8" s="1"/>
  <c r="K7" i="8"/>
  <c r="K10" i="8" l="1"/>
  <c r="L8" i="3" l="1"/>
  <c r="L5" i="3"/>
  <c r="L23" i="2"/>
  <c r="L21" i="2"/>
  <c r="L18" i="2"/>
  <c r="L8" i="2"/>
  <c r="L5" i="2"/>
  <c r="J8" i="8" l="1"/>
  <c r="J10" i="8" s="1"/>
  <c r="J7" i="8"/>
  <c r="J9" i="8" l="1"/>
  <c r="J8" i="3" l="1"/>
  <c r="J5" i="3"/>
  <c r="J23" i="2"/>
  <c r="J21" i="2"/>
  <c r="J18" i="2"/>
  <c r="J8" i="2"/>
  <c r="J5" i="2"/>
  <c r="I8" i="8"/>
  <c r="I10" i="8" s="1"/>
  <c r="I7" i="8"/>
  <c r="I9" i="8" l="1"/>
  <c r="H8" i="8" l="1"/>
  <c r="H10" i="8" s="1"/>
  <c r="H7" i="8"/>
  <c r="K8" i="3"/>
  <c r="K5" i="3"/>
  <c r="H9" i="8" l="1"/>
  <c r="K23" i="2"/>
  <c r="K21" i="2"/>
  <c r="K18" i="2"/>
  <c r="K8" i="2"/>
  <c r="K5" i="2"/>
  <c r="D5" i="7" l="1"/>
  <c r="G8" i="8" l="1"/>
  <c r="G10" i="8" s="1"/>
  <c r="G7" i="8"/>
  <c r="I8" i="3"/>
  <c r="I5" i="3"/>
  <c r="G9" i="8" l="1"/>
  <c r="I23" i="2"/>
  <c r="I21" i="2"/>
  <c r="I18" i="2"/>
  <c r="I8" i="2"/>
  <c r="I5" i="2"/>
  <c r="H8" i="3" l="1"/>
  <c r="H5" i="3"/>
  <c r="H23" i="2"/>
  <c r="H21" i="2"/>
  <c r="H18" i="2"/>
  <c r="H8" i="2"/>
  <c r="H5" i="2"/>
  <c r="F8" i="8" l="1"/>
  <c r="F10" i="8" s="1"/>
  <c r="F7" i="8"/>
  <c r="G8" i="3"/>
  <c r="G5" i="3"/>
  <c r="G23" i="2"/>
  <c r="G21" i="2"/>
  <c r="G18" i="2"/>
  <c r="G8" i="2"/>
  <c r="G5" i="2"/>
  <c r="D8" i="8"/>
  <c r="D10" i="8" s="1"/>
  <c r="D7" i="8"/>
  <c r="E8" i="3"/>
  <c r="E5" i="3"/>
  <c r="E8" i="2"/>
  <c r="E5" i="2"/>
  <c r="F23" i="2"/>
  <c r="F21" i="2"/>
  <c r="F18" i="2"/>
  <c r="F8" i="2"/>
  <c r="F5" i="2"/>
  <c r="F5" i="3"/>
  <c r="F8" i="3"/>
  <c r="E7" i="8"/>
  <c r="E8" i="8"/>
  <c r="E10" i="8" s="1"/>
  <c r="D9" i="8" l="1"/>
  <c r="F9" i="8"/>
  <c r="E9" i="8"/>
</calcChain>
</file>

<file path=xl/sharedStrings.xml><?xml version="1.0" encoding="utf-8"?>
<sst xmlns="http://schemas.openxmlformats.org/spreadsheetml/2006/main" count="205" uniqueCount="106">
  <si>
    <t>1. Comércio Internacional</t>
  </si>
  <si>
    <t>Produto</t>
  </si>
  <si>
    <t>Unidade</t>
  </si>
  <si>
    <t>Fluxo</t>
  </si>
  <si>
    <t>Entradas</t>
  </si>
  <si>
    <t>Saídas</t>
  </si>
  <si>
    <t>Saldo</t>
  </si>
  <si>
    <t>Preço Médio de Importação</t>
  </si>
  <si>
    <t>EUR/Kg</t>
  </si>
  <si>
    <t>Preço Médio de Exportação</t>
  </si>
  <si>
    <t>PT</t>
  </si>
  <si>
    <t>Total</t>
  </si>
  <si>
    <t>Voltar ao índice</t>
  </si>
  <si>
    <r>
      <t xml:space="preserve">Valor 
</t>
    </r>
    <r>
      <rPr>
        <sz val="10"/>
        <color indexed="60"/>
        <rFont val="Arial"/>
        <family val="2"/>
      </rPr>
      <t>(1000 EUR)</t>
    </r>
  </si>
  <si>
    <t>TOTAL</t>
  </si>
  <si>
    <t>Rubrica</t>
  </si>
  <si>
    <t>Produção total</t>
  </si>
  <si>
    <t>Consumo Humano</t>
  </si>
  <si>
    <t>Consumo Humano per capita</t>
  </si>
  <si>
    <t>Kg/habitante/ano</t>
  </si>
  <si>
    <t>Grau de Auto-Aprovisionamento</t>
  </si>
  <si>
    <t>%</t>
  </si>
  <si>
    <t>Peso da Prod. Certificada na Prod. Total</t>
  </si>
  <si>
    <t>Produção</t>
  </si>
  <si>
    <t>Importação</t>
  </si>
  <si>
    <t>Exportação</t>
  </si>
  <si>
    <t>Orientação Exportadora</t>
  </si>
  <si>
    <t>Consumo Aparente</t>
  </si>
  <si>
    <t>Grau de Abastecimento
do mercado interno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</si>
  <si>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</si>
  <si>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</si>
  <si>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</si>
  <si>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</si>
  <si>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</si>
  <si>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</si>
  <si>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Produção Certificada DOP *</t>
  </si>
  <si>
    <t>Produção Líquida (Abates)</t>
  </si>
  <si>
    <t>2011</t>
  </si>
  <si>
    <t>* dados provisórios</t>
  </si>
  <si>
    <t>Espanha</t>
  </si>
  <si>
    <t>França</t>
  </si>
  <si>
    <t>Países Baixos</t>
  </si>
  <si>
    <t>Outros países</t>
  </si>
  <si>
    <t>2. Destinos das Saídas UE/Países Terceiros</t>
  </si>
  <si>
    <r>
      <t>a)</t>
    </r>
    <r>
      <rPr>
        <sz val="8.5"/>
        <rFont val="Arial"/>
        <family val="2"/>
      </rPr>
      <t xml:space="preserve"> Produção líquida acrescida do saldo do comércio externo de animais vivos (exportação - importação), convertido a peso carcaça.</t>
    </r>
  </si>
  <si>
    <r>
      <t>b)</t>
    </r>
    <r>
      <rPr>
        <sz val="8.5"/>
        <rFont val="Arial"/>
        <family val="2"/>
      </rPr>
      <t xml:space="preserve"> Entradas e Saídas totais - incluem animais vivos e carnes (tudo convertido a peso carcaça)</t>
    </r>
  </si>
  <si>
    <t>3. Origens das Entradas e Destinos das Saídas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</si>
  <si>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</si>
  <si>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</si>
  <si>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UE</t>
  </si>
  <si>
    <t>2012</t>
  </si>
  <si>
    <t>2013</t>
  </si>
  <si>
    <t>2014</t>
  </si>
  <si>
    <t>2015</t>
  </si>
  <si>
    <t>Carne de Ovino e Caprino - Balanço de Aprovisionamento INE</t>
  </si>
  <si>
    <t>Carne de Caprino</t>
  </si>
  <si>
    <t>Grécia</t>
  </si>
  <si>
    <t>2016</t>
  </si>
  <si>
    <t>2017</t>
  </si>
  <si>
    <t>2018</t>
  </si>
  <si>
    <t>1000 cabeças</t>
  </si>
  <si>
    <t>5. Produção</t>
  </si>
  <si>
    <t>6. Balanço de Aprovisionamento INE</t>
  </si>
  <si>
    <t>7. Produção Certificada de Carne DOP e IGP</t>
  </si>
  <si>
    <t>8. Indicadores de análise do Comércio Internacional</t>
  </si>
  <si>
    <t>4. Efetivo e Número de Explorações</t>
  </si>
  <si>
    <t>Efetivo Caprino</t>
  </si>
  <si>
    <t>Cabras e chibas cobertas</t>
  </si>
  <si>
    <t>Outros caprinos</t>
  </si>
  <si>
    <t>Número de Explorações com Caprinos</t>
  </si>
  <si>
    <t>Nº Explorações</t>
  </si>
  <si>
    <t>Bélgica</t>
  </si>
  <si>
    <t>2019</t>
  </si>
  <si>
    <t xml:space="preserve">Fonte: </t>
  </si>
  <si>
    <t>CARNE DE CAPRINO</t>
  </si>
  <si>
    <r>
      <rPr>
        <vertAlign val="superscript"/>
        <sz val="9.5"/>
        <rFont val="Arial"/>
        <family val="2"/>
      </rPr>
      <t>a)</t>
    </r>
    <r>
      <rPr>
        <sz val="9.5"/>
        <rFont val="Arial"/>
        <family val="2"/>
      </rPr>
      <t xml:space="preserve"> inclui reprodutores de raça pura</t>
    </r>
  </si>
  <si>
    <t xml:space="preserve">Carne de Caprino - Comércio Internacional </t>
  </si>
  <si>
    <t>Carne de Caprino - Destinos das Saídas - UE e Países Terceiros</t>
  </si>
  <si>
    <t>Carne de Caprino - Produção</t>
  </si>
  <si>
    <t>2020</t>
  </si>
  <si>
    <t>Carne de Caprino - Produção Certificada DOP e IGP</t>
  </si>
  <si>
    <t>Carne de Caprino - Indicadores de análise do Comércio Internacional</t>
  </si>
  <si>
    <t>Códigos NC: Caprinos vivos: 010420;</t>
  </si>
  <si>
    <t>Carne fresca/refrig/congelada: 02045</t>
  </si>
  <si>
    <t>Luxemburgo</t>
  </si>
  <si>
    <t>Macau</t>
  </si>
  <si>
    <t>Suíça</t>
  </si>
  <si>
    <t xml:space="preserve">Carne de Caprino - Principais destinos das Saídas </t>
  </si>
  <si>
    <t>Carne de Caprino - Principais origens das Entradas</t>
  </si>
  <si>
    <t>Omã</t>
  </si>
  <si>
    <t>2022*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</si>
  <si>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</si>
  <si>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</si>
  <si>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 xml:space="preserve">Caprinos vivos </t>
    </r>
    <r>
      <rPr>
        <b/>
        <vertAlign val="superscript"/>
        <sz val="10"/>
        <color rgb="FF808000"/>
        <rFont val="Arial"/>
        <family val="2"/>
      </rPr>
      <t>a)</t>
    </r>
  </si>
  <si>
    <r>
      <t xml:space="preserve">Quantidade
</t>
    </r>
    <r>
      <rPr>
        <sz val="10"/>
        <color rgb="FF808000"/>
        <rFont val="Arial"/>
        <family val="2"/>
      </rPr>
      <t>(Unidades)</t>
    </r>
  </si>
  <si>
    <r>
      <t xml:space="preserve">Produção Indígena Bruta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</si>
  <si>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9"/>
        <color rgb="FF808000"/>
        <rFont val="Arial"/>
        <family val="2"/>
      </rPr>
      <t>3</t>
    </r>
    <r>
      <rPr>
        <sz val="9"/>
        <color rgb="FF808000"/>
        <rFont val="Arial"/>
        <family val="2"/>
      </rPr>
      <t xml:space="preserve"> tonelada</t>
    </r>
  </si>
  <si>
    <r>
      <t xml:space="preserve">Entradas </t>
    </r>
    <r>
      <rPr>
        <b/>
        <vertAlign val="superscript"/>
        <sz val="10"/>
        <color rgb="FF808000"/>
        <rFont val="Arial"/>
        <family val="2"/>
      </rPr>
      <t>b)</t>
    </r>
  </si>
  <si>
    <r>
      <t xml:space="preserve">Saídas </t>
    </r>
    <r>
      <rPr>
        <b/>
        <vertAlign val="superscript"/>
        <sz val="10"/>
        <color rgb="FF808000"/>
        <rFont val="Arial"/>
        <family val="2"/>
      </rPr>
      <t>b)</t>
    </r>
  </si>
  <si>
    <t>atualizado em: out/2023</t>
  </si>
  <si>
    <t>Alemanha</t>
  </si>
  <si>
    <t>Irlanda</t>
  </si>
  <si>
    <t>Nova Zelândia</t>
  </si>
  <si>
    <t>Itália</t>
  </si>
  <si>
    <t>Angola</t>
  </si>
  <si>
    <t>Reino Unido (não inc. Irlanda do Norte)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</si>
</sst>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</numFmts>
  <fonts count="29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9.5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vertAlign val="superscript"/>
      <sz val="8.5"/>
      <name val="Arial"/>
      <family val="2"/>
    </font>
    <font>
      <sz val="8.5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vertAlign val="superscript"/>
      <sz val="9.5"/>
      <name val="Arial"/>
      <family val="2"/>
    </font>
    <font>
      <sz val="12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"/>
      <color rgb="FF808000"/>
      <name val="Arial"/>
      <family val="2"/>
    </font>
    <font>
      <sz val="9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vertAlign val="superscript"/>
      <sz val="9"/>
      <color rgb="FF808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/>
      <right/>
      <top style="hair">
        <color theme="9" tint="0.39991454817346722"/>
      </top>
      <bottom style="hair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/>
      <top/>
      <bottom style="thin">
        <color theme="9" tint="0.59996337778862885"/>
      </bottom>
      <diagonal/>
    </border>
  </borders>
  <cellStyleXfs count="7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2" fillId="0" borderId="0"/>
    <xf numFmtId="43" fontId="12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3" applyNumberFormat="1" applyFont="1" applyFill="1" applyBorder="1" applyAlignment="1" applyProtection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5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 applyProtection="1"/>
    <xf numFmtId="0" fontId="13" fillId="7" borderId="0" xfId="5" applyFont="1" applyFill="1" applyAlignment="1">
      <alignment horizontal="center" vertical="center"/>
    </xf>
    <xf numFmtId="0" fontId="14" fillId="7" borderId="0" xfId="5" applyFont="1" applyFill="1" applyAlignment="1">
      <alignment horizontal="center" vertical="center" wrapText="1"/>
    </xf>
    <xf numFmtId="165" fontId="0" fillId="3" borderId="0" xfId="0" applyNumberFormat="1" applyFill="1" applyBorder="1" applyAlignment="1">
      <alignment horizontal="right" vertical="center"/>
    </xf>
    <xf numFmtId="165" fontId="11" fillId="0" borderId="1" xfId="0" applyNumberFormat="1" applyFont="1" applyBorder="1" applyAlignment="1">
      <alignment vertical="center"/>
    </xf>
    <xf numFmtId="164" fontId="0" fillId="0" borderId="0" xfId="0" applyNumberFormat="1"/>
    <xf numFmtId="1" fontId="0" fillId="0" borderId="0" xfId="0" applyNumberFormat="1"/>
    <xf numFmtId="0" fontId="0" fillId="0" borderId="6" xfId="0" applyBorder="1"/>
    <xf numFmtId="0" fontId="15" fillId="0" borderId="0" xfId="0" quotePrefix="1" applyFont="1" applyAlignment="1">
      <alignment horizontal="lef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6" fillId="0" borderId="0" xfId="0" quotePrefix="1" applyNumberFormat="1" applyFont="1" applyFill="1" applyAlignment="1" applyProtection="1">
      <alignment horizontal="left" vertical="center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17" fillId="0" borderId="0" xfId="0" quotePrefix="1" applyFont="1" applyAlignment="1">
      <alignment horizontal="center" vertical="center"/>
    </xf>
    <xf numFmtId="0" fontId="19" fillId="0" borderId="0" xfId="0" quotePrefix="1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vertical="center"/>
    </xf>
    <xf numFmtId="3" fontId="0" fillId="4" borderId="8" xfId="0" applyNumberFormat="1" applyFill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0" fontId="3" fillId="6" borderId="0" xfId="3" applyNumberFormat="1" applyFill="1" applyBorder="1" applyAlignment="1" applyProtection="1"/>
    <xf numFmtId="0" fontId="3" fillId="6" borderId="0" xfId="3" quotePrefix="1" applyNumberFormat="1" applyFill="1" applyBorder="1" applyAlignment="1" applyProtection="1">
      <alignment horizontal="left"/>
    </xf>
    <xf numFmtId="0" fontId="0" fillId="5" borderId="0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4" fillId="7" borderId="0" xfId="5" applyFont="1" applyFill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3" fontId="7" fillId="3" borderId="6" xfId="0" applyNumberFormat="1" applyFont="1" applyFill="1" applyBorder="1" applyAlignment="1">
      <alignment vertical="center"/>
    </xf>
    <xf numFmtId="0" fontId="0" fillId="0" borderId="0" xfId="0" quotePrefix="1" applyFont="1" applyBorder="1" applyAlignment="1">
      <alignment vertical="center" wrapText="1"/>
    </xf>
    <xf numFmtId="0" fontId="8" fillId="0" borderId="0" xfId="0" quotePrefix="1" applyFont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2" quotePrefix="1" applyNumberFormat="1" applyFont="1" applyFill="1" applyBorder="1" applyAlignment="1" applyProtection="1">
      <alignment horizontal="left" vertical="center"/>
    </xf>
    <xf numFmtId="3" fontId="18" fillId="3" borderId="4" xfId="0" applyNumberFormat="1" applyFont="1" applyFill="1" applyBorder="1" applyAlignment="1">
      <alignment vertical="center"/>
    </xf>
    <xf numFmtId="166" fontId="0" fillId="0" borderId="0" xfId="6" applyNumberFormat="1" applyFont="1" applyAlignment="1">
      <alignment vertical="center"/>
    </xf>
    <xf numFmtId="166" fontId="22" fillId="0" borderId="0" xfId="6" applyNumberFormat="1" applyFont="1" applyAlignment="1">
      <alignment vertical="center"/>
    </xf>
    <xf numFmtId="0" fontId="20" fillId="0" borderId="0" xfId="0" quotePrefix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24" fillId="0" borderId="1" xfId="1" applyNumberFormat="1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>
      <alignment vertical="center"/>
    </xf>
    <xf numFmtId="0" fontId="24" fillId="3" borderId="5" xfId="0" applyFont="1" applyFill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1" applyNumberFormat="1" applyFont="1" applyFill="1" applyProtection="1">
      <alignment vertical="center"/>
    </xf>
    <xf numFmtId="0" fontId="24" fillId="0" borderId="0" xfId="0" applyFont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0" xfId="1" applyNumberFormat="1" applyFont="1" applyFill="1" applyBorder="1" applyProtection="1">
      <alignment vertical="center"/>
    </xf>
    <xf numFmtId="0" fontId="24" fillId="3" borderId="2" xfId="0" applyFont="1" applyFill="1" applyBorder="1" applyAlignment="1">
      <alignment vertical="center"/>
    </xf>
    <xf numFmtId="0" fontId="23" fillId="0" borderId="9" xfId="0" quotePrefix="1" applyFont="1" applyBorder="1" applyAlignment="1">
      <alignment horizontal="left" vertical="center"/>
    </xf>
    <xf numFmtId="0" fontId="24" fillId="0" borderId="9" xfId="0" applyFont="1" applyBorder="1" applyAlignment="1">
      <alignment horizontal="center" vertical="center"/>
    </xf>
    <xf numFmtId="0" fontId="23" fillId="0" borderId="0" xfId="0" quotePrefix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4" borderId="8" xfId="0" quotePrefix="1" applyFont="1" applyFill="1" applyBorder="1" applyAlignment="1">
      <alignment vertical="center"/>
    </xf>
    <xf numFmtId="0" fontId="24" fillId="4" borderId="8" xfId="0" applyFont="1" applyFill="1" applyBorder="1" applyAlignment="1">
      <alignment horizontal="center" vertical="center"/>
    </xf>
    <xf numFmtId="0" fontId="23" fillId="0" borderId="10" xfId="0" quotePrefix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3" fillId="4" borderId="0" xfId="0" quotePrefix="1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3" fillId="3" borderId="0" xfId="0" quotePrefix="1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7" xfId="0" quotePrefix="1" applyFont="1" applyBorder="1" applyAlignment="1">
      <alignment horizontal="center" vertical="center" wrapText="1"/>
    </xf>
    <xf numFmtId="0" fontId="23" fillId="0" borderId="0" xfId="0" quotePrefix="1" applyFont="1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 wrapText="1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</cellXfs>
  <cellStyles count="7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  <cellStyle name="Vírgula" xfId="6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Carne de Caprino - Preço Médio de Importação e de Exportação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 / kg)</a:t>
            </a:r>
            <a:endParaRPr lang="pt-PT"/>
          </a:p>
        </c:rich>
      </c:tx>
      <c:layout>
        <c:manualLayout>
          <c:xMode val="edge"/>
          <c:yMode val="edge"/>
          <c:x val="0.13161628389978297"/>
          <c:y val="1.7159867396006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4845608495109974"/>
        </c:manualLayout>
      </c:layout>
      <c:lineChart>
        <c:grouping val="standard"/>
        <c:varyColors val="0"/>
        <c:ser>
          <c:idx val="1"/>
          <c:order val="0"/>
          <c:tx>
            <c:strRef>
              <c:f>'1'!$B$10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'1'!$E$10:$Q$10</c:f>
              <c:numCache>
                <c:formatCode>0.0</c:formatCode>
                <c:ptCount val="13"/>
                <c:pt idx="0">
                  <c:v>4.6916025508497352</c:v>
                </c:pt>
                <c:pt idx="1">
                  <c:v>4.6915736783110784</c:v>
                </c:pt>
                <c:pt idx="2">
                  <c:v>4.458789678382149</c:v>
                </c:pt>
                <c:pt idx="3">
                  <c:v>5.0969111390694861</c:v>
                </c:pt>
                <c:pt idx="4">
                  <c:v>5.2634285262886147</c:v>
                </c:pt>
                <c:pt idx="5">
                  <c:v>5.7215217706704493</c:v>
                </c:pt>
                <c:pt idx="6">
                  <c:v>5.2598604175665056</c:v>
                </c:pt>
                <c:pt idx="7">
                  <c:v>5.5029041892242834</c:v>
                </c:pt>
                <c:pt idx="8">
                  <c:v>5.4620427408379859</c:v>
                </c:pt>
                <c:pt idx="9">
                  <c:v>6.077630780095066</c:v>
                </c:pt>
                <c:pt idx="10">
                  <c:v>5.9767309728093094</c:v>
                </c:pt>
                <c:pt idx="11">
                  <c:v>6.7670385516285556</c:v>
                </c:pt>
                <c:pt idx="12">
                  <c:v>8.388509102434984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'1'!$B$11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'1'!$E$11:$Q$11</c:f>
              <c:numCache>
                <c:formatCode>0.0</c:formatCode>
                <c:ptCount val="13"/>
                <c:pt idx="0">
                  <c:v>7.6845073755620419</c:v>
                </c:pt>
                <c:pt idx="1">
                  <c:v>3.8724785837291189</c:v>
                </c:pt>
                <c:pt idx="2">
                  <c:v>5.053222839384901</c:v>
                </c:pt>
                <c:pt idx="3">
                  <c:v>5.6347786748329618</c:v>
                </c:pt>
                <c:pt idx="4">
                  <c:v>8.5819435215049396</c:v>
                </c:pt>
                <c:pt idx="5">
                  <c:v>7.6475608077550783</c:v>
                </c:pt>
                <c:pt idx="6">
                  <c:v>6.4962782396726597</c:v>
                </c:pt>
                <c:pt idx="7">
                  <c:v>7.4355655446938727</c:v>
                </c:pt>
                <c:pt idx="8">
                  <c:v>6.2108606623456195</c:v>
                </c:pt>
                <c:pt idx="9">
                  <c:v>6.1271504151921796</c:v>
                </c:pt>
                <c:pt idx="10">
                  <c:v>6.5234773917389131</c:v>
                </c:pt>
                <c:pt idx="11">
                  <c:v>5.2352404808569064</c:v>
                </c:pt>
                <c:pt idx="12">
                  <c:v>8.6319395264340919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59088"/>
        <c:axId val="754056912"/>
      </c:lineChart>
      <c:catAx>
        <c:axId val="7540590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5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5691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59088"/>
        <c:crosses val="autoZero"/>
        <c:crossBetween val="between"/>
        <c:majorUnit val="2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5697651320155022E-2"/>
          <c:y val="0.89631628013711395"/>
          <c:w val="0.82042865414770016"/>
          <c:h val="5.343229637278945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Caprinos vivos - Preço Médio de Importação e de Exportação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(€ / kg)</a:t>
            </a:r>
            <a:endParaRPr lang="pt-PT"/>
          </a:p>
        </c:rich>
      </c:tx>
      <c:layout>
        <c:manualLayout>
          <c:xMode val="edge"/>
          <c:yMode val="edge"/>
          <c:x val="0.1280626878161969"/>
          <c:y val="7.81291682801944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'1'!$B$23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'1'!$E$23:$Q$23</c:f>
              <c:numCache>
                <c:formatCode>0.0</c:formatCode>
                <c:ptCount val="13"/>
                <c:pt idx="0">
                  <c:v>2.1686419060302429</c:v>
                </c:pt>
                <c:pt idx="1">
                  <c:v>3.2323641132314371</c:v>
                </c:pt>
                <c:pt idx="2">
                  <c:v>1.5590402424650616</c:v>
                </c:pt>
                <c:pt idx="3">
                  <c:v>4.3732113144758742</c:v>
                </c:pt>
                <c:pt idx="4">
                  <c:v>5.0889134305483559</c:v>
                </c:pt>
                <c:pt idx="5">
                  <c:v>3.8277286135693216</c:v>
                </c:pt>
                <c:pt idx="6">
                  <c:v>3.5427051606537687</c:v>
                </c:pt>
                <c:pt idx="7">
                  <c:v>5.5309600000000003</c:v>
                </c:pt>
                <c:pt idx="8">
                  <c:v>3.4881321666126519</c:v>
                </c:pt>
                <c:pt idx="9">
                  <c:v>3.5558080568969688</c:v>
                </c:pt>
                <c:pt idx="10">
                  <c:v>4.8962231495548165</c:v>
                </c:pt>
                <c:pt idx="11">
                  <c:v>5.9872146168470719</c:v>
                </c:pt>
                <c:pt idx="12">
                  <c:v>5.8390580414872124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'1'!$B$24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diamond"/>
            <c:size val="7"/>
            <c:spPr>
              <a:ln>
                <a:solidFill>
                  <a:srgbClr val="009999"/>
                </a:solidFill>
              </a:ln>
            </c:spPr>
          </c:marker>
          <c:cat>
            <c:numRef>
              <c:f>'1'!$E$2:$Q$2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'1'!$E$24:$Q$24</c:f>
              <c:numCache>
                <c:formatCode>0.0</c:formatCode>
                <c:ptCount val="13"/>
                <c:pt idx="8">
                  <c:v>1.9897540983606556</c:v>
                </c:pt>
                <c:pt idx="10">
                  <c:v>1.3730516431924884</c:v>
                </c:pt>
                <c:pt idx="11">
                  <c:v>0.86365530895071385</c:v>
                </c:pt>
                <c:pt idx="12">
                  <c:v>0.88584571832979464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61264"/>
        <c:axId val="754046576"/>
      </c:lineChart>
      <c:catAx>
        <c:axId val="75406126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4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465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6126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5697651320155022E-2"/>
          <c:y val="0.89631628013711395"/>
          <c:w val="0.82042865414770016"/>
          <c:h val="5.3432296372789456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Carne de Ovino e Caprino - Destinos das Saídas - UE e PT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Arial"/>
                <a:cs typeface="Arial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4648906751940133"/>
          <c:y val="2.7638248062367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587847908728848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'2'!$E$3:$Q$3</c:f>
              <c:numCache>
                <c:formatCode>#,##0</c:formatCode>
                <c:ptCount val="13"/>
                <c:pt idx="0">
                  <c:v>1.181</c:v>
                </c:pt>
                <c:pt idx="1">
                  <c:v>59.286999999999999</c:v>
                </c:pt>
                <c:pt idx="2">
                  <c:v>25.966000000000001</c:v>
                </c:pt>
                <c:pt idx="3">
                  <c:v>8.3249999999999993</c:v>
                </c:pt>
                <c:pt idx="4">
                  <c:v>152.84800000000001</c:v>
                </c:pt>
                <c:pt idx="5">
                  <c:v>15.747999999999999</c:v>
                </c:pt>
                <c:pt idx="6">
                  <c:v>17.597000000000001</c:v>
                </c:pt>
                <c:pt idx="7">
                  <c:v>16.431000000000001</c:v>
                </c:pt>
                <c:pt idx="8">
                  <c:v>18.690999999999999</c:v>
                </c:pt>
                <c:pt idx="9">
                  <c:v>23.727</c:v>
                </c:pt>
                <c:pt idx="10">
                  <c:v>18.260999999999999</c:v>
                </c:pt>
                <c:pt idx="11">
                  <c:v>46.389000000000003</c:v>
                </c:pt>
                <c:pt idx="12">
                  <c:v>30.25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'2'!$E$2:$Q$2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'2'!$E$4:$Q$4</c:f>
              <c:numCache>
                <c:formatCode>#,##0</c:formatCode>
                <c:ptCount val="13"/>
                <c:pt idx="0">
                  <c:v>24.172999999999998</c:v>
                </c:pt>
                <c:pt idx="1">
                  <c:v>31.882000000000001</c:v>
                </c:pt>
                <c:pt idx="2">
                  <c:v>30.024999999999999</c:v>
                </c:pt>
                <c:pt idx="3">
                  <c:v>49.146999999999998</c:v>
                </c:pt>
                <c:pt idx="4">
                  <c:v>32.249000000000002</c:v>
                </c:pt>
                <c:pt idx="5">
                  <c:v>35.109000000000002</c:v>
                </c:pt>
                <c:pt idx="6">
                  <c:v>5.3760000000000003</c:v>
                </c:pt>
                <c:pt idx="7">
                  <c:v>20.498000000000001</c:v>
                </c:pt>
                <c:pt idx="8">
                  <c:v>12.32</c:v>
                </c:pt>
                <c:pt idx="9">
                  <c:v>4.8140000000000001</c:v>
                </c:pt>
                <c:pt idx="10">
                  <c:v>27.762</c:v>
                </c:pt>
                <c:pt idx="11">
                  <c:v>49.024000000000001</c:v>
                </c:pt>
                <c:pt idx="12">
                  <c:v>34.704000000000001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72688"/>
        <c:axId val="754054192"/>
      </c:lineChart>
      <c:catAx>
        <c:axId val="7540726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5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54192"/>
        <c:scaling>
          <c:orientation val="minMax"/>
          <c:max val="200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72688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9291980462241215"/>
          <c:y val="0.91391763407372006"/>
          <c:w val="0.60931745340877619"/>
          <c:h val="8.4639085702628278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Carne de Caprino - Peso da Prod. Certificada na Prod. Total (%)</a:t>
            </a:r>
          </a:p>
        </c:rich>
      </c:tx>
      <c:layout>
        <c:manualLayout>
          <c:xMode val="edge"/>
          <c:yMode val="edge"/>
          <c:x val="0.13250785582508062"/>
          <c:y val="2.60501976381005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9726409526816813"/>
        </c:manualLayout>
      </c:layout>
      <c:lineChart>
        <c:grouping val="standard"/>
        <c:varyColors val="0"/>
        <c:ser>
          <c:idx val="1"/>
          <c:order val="0"/>
          <c:tx>
            <c:strRef>
              <c:f>'7'!$B$5</c:f>
              <c:strCache>
                <c:ptCount val="1"/>
                <c:pt idx="0">
                  <c:v>Peso da Prod. Certificada na Prod. Total</c:v>
                </c:pt>
              </c:strCache>
            </c:strRef>
          </c:tx>
          <c:spPr>
            <a:ln w="3175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#\ ##0.0</c:formatCode>
                <c:ptCount val="13"/>
                <c:pt idx="0">
                  <c:v>0.72781806196440346</c:v>
                </c:pt>
                <c:pt idx="1">
                  <c:v>1.0536301369863013</c:v>
                </c:pt>
                <c:pt idx="2">
                  <c:v>0.39844256975989617</c:v>
                </c:pt>
                <c:pt idx="3">
                  <c:v>0.36930091185410335</c:v>
                </c:pt>
                <c:pt idx="4">
                  <c:v>0.40214041095890413</c:v>
                </c:pt>
                <c:pt idx="5">
                  <c:v>0.37289107289107287</c:v>
                </c:pt>
                <c:pt idx="6">
                  <c:v>0.40588235294117647</c:v>
                </c:pt>
                <c:pt idx="7">
                  <c:v>0.64385353095030518</c:v>
                </c:pt>
                <c:pt idx="8">
                  <c:v>0.35682782018659881</c:v>
                </c:pt>
                <c:pt idx="9">
                  <c:v>0.26880811496196111</c:v>
                </c:pt>
                <c:pt idx="10">
                  <c:v>0.37143536147819384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72144"/>
        <c:axId val="754059632"/>
      </c:lineChart>
      <c:catAx>
        <c:axId val="7540721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59632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540721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Carne de Caprino - Produção, Importação, Exportação e Consumo Aparente </a:t>
            </a:r>
            <a:r>
              <a:rPr lang="pt-PT" sz="1200" b="0" i="0" u="none" strike="noStrike" baseline="0">
                <a:solidFill>
                  <a:srgbClr val="008080"/>
                </a:solidFill>
                <a:latin typeface="Calibri"/>
                <a:cs typeface="Calibri"/>
              </a:rPr>
              <a:t>(t)</a:t>
            </a:r>
            <a:endParaRPr lang="pt-PT"/>
          </a:p>
        </c:rich>
      </c:tx>
      <c:layout>
        <c:manualLayout>
          <c:xMode val="edge"/>
          <c:yMode val="edge"/>
          <c:x val="0.16178847447651346"/>
          <c:y val="2.6492585606753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69012328440429"/>
          <c:y val="0.15767657137012223"/>
          <c:w val="0.84028421486886984"/>
          <c:h val="0.6669385772004295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'8'!$B$4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'8'!$D$4:$P$4</c:f>
              <c:numCache>
                <c:formatCode>#,##0</c:formatCode>
                <c:ptCount val="13"/>
                <c:pt idx="0">
                  <c:v>1126.9970000000001</c:v>
                </c:pt>
                <c:pt idx="1">
                  <c:v>1132.1310000000001</c:v>
                </c:pt>
                <c:pt idx="2">
                  <c:v>1174.002</c:v>
                </c:pt>
                <c:pt idx="3">
                  <c:v>1441.826</c:v>
                </c:pt>
                <c:pt idx="4">
                  <c:v>1227.9269999999999</c:v>
                </c:pt>
                <c:pt idx="5">
                  <c:v>1550.825</c:v>
                </c:pt>
                <c:pt idx="6">
                  <c:v>1287.268</c:v>
                </c:pt>
                <c:pt idx="7">
                  <c:v>1601.8240000000001</c:v>
                </c:pt>
                <c:pt idx="8">
                  <c:v>1663.6079999999999</c:v>
                </c:pt>
                <c:pt idx="9">
                  <c:v>1716.278</c:v>
                </c:pt>
                <c:pt idx="10">
                  <c:v>2161.328</c:v>
                </c:pt>
                <c:pt idx="11">
                  <c:v>1520.2729999999999</c:v>
                </c:pt>
                <c:pt idx="12">
                  <c:v>1956.07</c:v>
                </c:pt>
              </c:numCache>
            </c:numRef>
          </c:val>
        </c:ser>
        <c:ser>
          <c:idx val="2"/>
          <c:order val="2"/>
          <c:tx>
            <c:strRef>
              <c:f>'8'!$B$5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'8'!$D$5:$P$5</c:f>
              <c:numCache>
                <c:formatCode>#,##0</c:formatCode>
                <c:ptCount val="13"/>
                <c:pt idx="0">
                  <c:v>25.353999999999999</c:v>
                </c:pt>
                <c:pt idx="1">
                  <c:v>91.168999999999997</c:v>
                </c:pt>
                <c:pt idx="2">
                  <c:v>55.991</c:v>
                </c:pt>
                <c:pt idx="3">
                  <c:v>57.472000000000001</c:v>
                </c:pt>
                <c:pt idx="4">
                  <c:v>185.09700000000001</c:v>
                </c:pt>
                <c:pt idx="5">
                  <c:v>50.856999999999999</c:v>
                </c:pt>
                <c:pt idx="6">
                  <c:v>22.972999999999999</c:v>
                </c:pt>
                <c:pt idx="7">
                  <c:v>36.929000000000002</c:v>
                </c:pt>
                <c:pt idx="8">
                  <c:v>31.010999999999999</c:v>
                </c:pt>
                <c:pt idx="9">
                  <c:v>28.541</c:v>
                </c:pt>
                <c:pt idx="10">
                  <c:v>46.023000000000003</c:v>
                </c:pt>
                <c:pt idx="11">
                  <c:v>95.412999999999997</c:v>
                </c:pt>
                <c:pt idx="12">
                  <c:v>64.953999999999994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54736"/>
        <c:axId val="754073776"/>
      </c:barChart>
      <c:lineChart>
        <c:grouping val="standard"/>
        <c:varyColors val="0"/>
        <c:ser>
          <c:idx val="1"/>
          <c:order val="0"/>
          <c:tx>
            <c:strRef>
              <c:f>'8'!$B$3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'8'!$D$3:$P$3</c:f>
              <c:numCache>
                <c:formatCode>#,##0</c:formatCode>
                <c:ptCount val="13"/>
                <c:pt idx="0">
                  <c:v>1517</c:v>
                </c:pt>
                <c:pt idx="1">
                  <c:v>1460</c:v>
                </c:pt>
                <c:pt idx="2">
                  <c:v>1541</c:v>
                </c:pt>
                <c:pt idx="3">
                  <c:v>1316</c:v>
                </c:pt>
                <c:pt idx="4">
                  <c:v>1168</c:v>
                </c:pt>
                <c:pt idx="5">
                  <c:v>1221</c:v>
                </c:pt>
                <c:pt idx="6">
                  <c:v>1156</c:v>
                </c:pt>
                <c:pt idx="7">
                  <c:v>1147</c:v>
                </c:pt>
                <c:pt idx="8">
                  <c:v>1179</c:v>
                </c:pt>
                <c:pt idx="9">
                  <c:v>1183</c:v>
                </c:pt>
                <c:pt idx="10">
                  <c:v>1090.6715999999999</c:v>
                </c:pt>
                <c:pt idx="11">
                  <c:v>1251.894</c:v>
                </c:pt>
                <c:pt idx="12">
                  <c:v>1313.0480000000002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'8'!$D$8:$P$8</c:f>
              <c:numCache>
                <c:formatCode>#,##0</c:formatCode>
                <c:ptCount val="13"/>
                <c:pt idx="0">
                  <c:v>2618.6430000000005</c:v>
                </c:pt>
                <c:pt idx="1">
                  <c:v>2500.9620000000004</c:v>
                </c:pt>
                <c:pt idx="2">
                  <c:v>2659.011</c:v>
                </c:pt>
                <c:pt idx="3">
                  <c:v>2700.3539999999998</c:v>
                </c:pt>
                <c:pt idx="4">
                  <c:v>2210.8299999999995</c:v>
                </c:pt>
                <c:pt idx="5">
                  <c:v>2720.9679999999998</c:v>
                </c:pt>
                <c:pt idx="6">
                  <c:v>2420.2950000000001</c:v>
                </c:pt>
                <c:pt idx="7">
                  <c:v>2711.895</c:v>
                </c:pt>
                <c:pt idx="8">
                  <c:v>2811.5970000000002</c:v>
                </c:pt>
                <c:pt idx="9">
                  <c:v>2870.7370000000001</c:v>
                </c:pt>
                <c:pt idx="10">
                  <c:v>3205.9766</c:v>
                </c:pt>
                <c:pt idx="11">
                  <c:v>2676.7539999999999</c:v>
                </c:pt>
                <c:pt idx="12">
                  <c:v>3204.1640000000002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054736"/>
        <c:axId val="754073776"/>
      </c:lineChart>
      <c:catAx>
        <c:axId val="7540547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5407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737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54054736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12040585747355069"/>
          <c:y val="0.88117755197957004"/>
          <c:w val="0.83348719934598348"/>
          <c:h val="8.7128086889691314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Carne de Caprino - Grau de Auto-Aprovisionamento e Grau de Abastecimento do Mercado Interno </a:t>
            </a:r>
            <a:r>
              <a:rPr lang="pt-PT" sz="1200" b="0" i="0" u="none" strike="noStrike" baseline="0">
                <a:effectLst/>
              </a:rPr>
              <a:t>(%)</a:t>
            </a:r>
            <a:endParaRPr lang="pt-PT" b="0"/>
          </a:p>
        </c:rich>
      </c:tx>
      <c:layout>
        <c:manualLayout>
          <c:xMode val="edge"/>
          <c:yMode val="edge"/>
          <c:x val="0.16241272535224122"/>
          <c:y val="6.41132422439110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795893390232E-2"/>
          <c:y val="0.12574004336414471"/>
          <c:w val="0.86536456704844966"/>
          <c:h val="0.68079858495948875"/>
        </c:manualLayout>
      </c:layout>
      <c:lineChart>
        <c:grouping val="standard"/>
        <c:varyColors val="0"/>
        <c:ser>
          <c:idx val="0"/>
          <c:order val="0"/>
          <c:tx>
            <c:strRef>
              <c:f>'8'!$B$9</c:f>
              <c:strCache>
                <c:ptCount val="1"/>
                <c:pt idx="0">
                  <c:v>Grau de Auto-Aprovisionamento</c:v>
                </c:pt>
              </c:strCache>
            </c:strRef>
          </c:tx>
          <c:spPr>
            <a:ln w="38100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'8'!$D$9:$P$9</c:f>
              <c:numCache>
                <c:formatCode>#\ ##0.0</c:formatCode>
                <c:ptCount val="13"/>
                <c:pt idx="0">
                  <c:v>57.930767958824468</c:v>
                </c:pt>
                <c:pt idx="1">
                  <c:v>58.377536324022508</c:v>
                </c:pt>
                <c:pt idx="2">
                  <c:v>57.953878340480728</c:v>
                </c:pt>
                <c:pt idx="3">
                  <c:v>48.734351125815358</c:v>
                </c:pt>
                <c:pt idx="4">
                  <c:v>52.830837287353624</c:v>
                </c:pt>
                <c:pt idx="5">
                  <c:v>44.873736111560305</c:v>
                </c:pt>
                <c:pt idx="6">
                  <c:v>47.762772719854397</c:v>
                </c:pt>
                <c:pt idx="7">
                  <c:v>42.295147857863228</c:v>
                </c:pt>
                <c:pt idx="8">
                  <c:v>41.933463437327603</c:v>
                </c:pt>
                <c:pt idx="9">
                  <c:v>41.208929971641425</c:v>
                </c:pt>
                <c:pt idx="10">
                  <c:v>34.019948866750923</c:v>
                </c:pt>
                <c:pt idx="11">
                  <c:v>46.769109152353934</c:v>
                </c:pt>
                <c:pt idx="12">
                  <c:v>40.979425522538797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'8'!$B$10</c:f>
              <c:strCache>
                <c:ptCount val="1"/>
                <c:pt idx="0">
                  <c:v>Grau de Abastecimento
do mercado interno</c:v>
                </c:pt>
              </c:strCache>
            </c:strRef>
          </c:tx>
          <c:spPr>
            <a:ln w="41275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'8'!$D$2:$P$2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'8'!$D$10:$P$10</c:f>
              <c:numCache>
                <c:formatCode>#\ ##0.0</c:formatCode>
                <c:ptCount val="13"/>
                <c:pt idx="0">
                  <c:v>56.962556560783575</c:v>
                </c:pt>
                <c:pt idx="1">
                  <c:v>54.732179057498662</c:v>
                </c:pt>
                <c:pt idx="2">
                  <c:v>55.848170616819559</c:v>
                </c:pt>
                <c:pt idx="3">
                  <c:v>46.606037578776707</c:v>
                </c:pt>
                <c:pt idx="4">
                  <c:v>44.458551765626495</c:v>
                </c:pt>
                <c:pt idx="5">
                  <c:v>43.004658636191238</c:v>
                </c:pt>
                <c:pt idx="6">
                  <c:v>46.813590905240893</c:v>
                </c:pt>
                <c:pt idx="7">
                  <c:v>40.933406345009665</c:v>
                </c:pt>
                <c:pt idx="8">
                  <c:v>40.83049597790864</c:v>
                </c:pt>
                <c:pt idx="9">
                  <c:v>40.214725347532706</c:v>
                </c:pt>
                <c:pt idx="10">
                  <c:v>32.584411252409019</c:v>
                </c:pt>
                <c:pt idx="11">
                  <c:v>43.204605279379429</c:v>
                </c:pt>
                <c:pt idx="12">
                  <c:v>38.952250883537801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044400"/>
        <c:axId val="754060720"/>
      </c:lineChart>
      <c:catAx>
        <c:axId val="75404440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5406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06072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75404440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0855460372485985E-2"/>
          <c:y val="0.87906098173898473"/>
          <c:w val="0.83348723658265034"/>
          <c:h val="0.10860439858810755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pp.p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441611</xdr:colOff>
      <xdr:row>9</xdr:row>
      <xdr:rowOff>222571</xdr:rowOff>
    </xdr:from>
    <xdr:to>
      <xdr:col>0</xdr:col>
      <xdr:colOff>2260021</xdr:colOff>
      <xdr:row>11</xdr:row>
      <xdr:rowOff>63757</xdr:rowOff>
    </xdr:to>
    <xdr:pic>
      <xdr:nvPicPr>
        <xdr:cNvPr id="1037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1" y="2638457"/>
          <a:ext cx="1818410" cy="39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34637</xdr:colOff>
      <xdr:row>0</xdr:row>
      <xdr:rowOff>112568</xdr:rowOff>
    </xdr:from>
    <xdr:to>
      <xdr:col>0</xdr:col>
      <xdr:colOff>2418380</xdr:colOff>
      <xdr:row>1</xdr:row>
      <xdr:rowOff>172377</xdr:rowOff>
    </xdr:to>
    <xdr:pic>
      <xdr:nvPicPr>
        <xdr:cNvPr id="7" name="Imagem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7" y="112568"/>
          <a:ext cx="2383743" cy="31092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31173</xdr:rowOff>
    </xdr:to>
    <xdr:sp macro="" textlink="">
      <xdr:nvSpPr>
        <xdr:cNvPr id="1027" name="AutoShape 3" descr="CUIDADOS BÁSICOS PODEM AJUDAR CRIADORES DE CAPRINOS | AgroNovas"/>
        <xdr:cNvSpPr>
          <a:spLocks noChangeAspect="1" noChangeArrowheads="1"/>
        </xdr:cNvSpPr>
      </xdr:nvSpPr>
      <xdr:spPr bwMode="auto">
        <a:xfrm>
          <a:off x="809625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31173</xdr:rowOff>
    </xdr:to>
    <xdr:sp macro="" textlink="">
      <xdr:nvSpPr>
        <xdr:cNvPr id="1028" name="AutoShape 4" descr="CUIDADOS BÁSICOS PODEM AJUDAR CRIADORES DE CAPRINOS | AgroNovas"/>
        <xdr:cNvSpPr>
          <a:spLocks noChangeAspect="1" noChangeArrowheads="1"/>
        </xdr:cNvSpPr>
      </xdr:nvSpPr>
      <xdr:spPr bwMode="auto">
        <a:xfrm>
          <a:off x="809625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86589</xdr:colOff>
      <xdr:row>3</xdr:row>
      <xdr:rowOff>17318</xdr:rowOff>
    </xdr:from>
    <xdr:to>
      <xdr:col>0</xdr:col>
      <xdr:colOff>2388216</xdr:colOff>
      <xdr:row>9</xdr:row>
      <xdr:rowOff>232747</xdr:rowOff>
    </xdr:to>
    <xdr:pic>
      <xdr:nvPicPr>
        <xdr:cNvPr id="10" name="Imagem 9" descr="Cães vadios atacam exploração de gado caprino – RÁDIO ONDA LIVR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9" y="770659"/>
          <a:ext cx="2301627" cy="1877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782054</xdr:colOff>
      <xdr:row>29</xdr:row>
      <xdr:rowOff>74698</xdr:rowOff>
    </xdr:from>
    <xdr:to>
      <xdr:col>8</xdr:col>
      <xdr:colOff>20053</xdr:colOff>
      <xdr:row>52</xdr:row>
      <xdr:rowOff>40105</xdr:rowOff>
    </xdr:to>
    <xdr:graphicFrame macro="">
      <xdr:nvGraphicFramePr>
        <xdr:cNvPr id="20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29</xdr:row>
      <xdr:rowOff>130341</xdr:rowOff>
    </xdr:from>
    <xdr:to>
      <xdr:col>16</xdr:col>
      <xdr:colOff>330868</xdr:colOff>
      <xdr:row>52</xdr:row>
      <xdr:rowOff>10026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136358</xdr:colOff>
      <xdr:row>11</xdr:row>
      <xdr:rowOff>119529</xdr:rowOff>
    </xdr:from>
    <xdr:to>
      <xdr:col>12</xdr:col>
      <xdr:colOff>542926</xdr:colOff>
      <xdr:row>34</xdr:row>
      <xdr:rowOff>36096</xdr:rowOff>
    </xdr:to>
    <xdr:graphicFrame macro="">
      <xdr:nvGraphicFramePr>
        <xdr:cNvPr id="307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709862</xdr:colOff>
      <xdr:row>8</xdr:row>
      <xdr:rowOff>116806</xdr:rowOff>
    </xdr:from>
    <xdr:to>
      <xdr:col>11</xdr:col>
      <xdr:colOff>589548</xdr:colOff>
      <xdr:row>29</xdr:row>
      <xdr:rowOff>150395</xdr:rowOff>
    </xdr:to>
    <xdr:graphicFrame macro="">
      <xdr:nvGraphicFramePr>
        <xdr:cNvPr id="410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634164</xdr:colOff>
      <xdr:row>16</xdr:row>
      <xdr:rowOff>15204</xdr:rowOff>
    </xdr:from>
    <xdr:to>
      <xdr:col>6</xdr:col>
      <xdr:colOff>844717</xdr:colOff>
      <xdr:row>40</xdr:row>
      <xdr:rowOff>77203</xdr:rowOff>
    </xdr:to>
    <xdr:graphicFrame macro="">
      <xdr:nvGraphicFramePr>
        <xdr:cNvPr id="51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446672</xdr:colOff>
      <xdr:row>17</xdr:row>
      <xdr:rowOff>32084</xdr:rowOff>
    </xdr:from>
    <xdr:to>
      <xdr:col>15</xdr:col>
      <xdr:colOff>288257</xdr:colOff>
      <xdr:row>40</xdr:row>
      <xdr:rowOff>155909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85546875" customWidth="1"/>
    <col min="2" max="2" width="45.28515625" customWidth="1"/>
  </cols>
  <sheetData>
    <row r="1" spans="1:2" ht="19.899999999999999" customHeight="1" x14ac:dyDescent="0.2">
      <c r="B1" s="41" t="s">
        <v>74</v>
      </c>
    </row>
    <row r="2" spans="1:2" ht="19.899999999999999" customHeight="1" x14ac:dyDescent="0.2">
      <c r="B2" s="70" t="s">
        <v>82</v>
      </c>
    </row>
    <row r="3" spans="1:2" ht="19.899999999999999" customHeight="1" x14ac:dyDescent="0.2">
      <c r="A3" s="84" t="s">
        <v>99</v>
      </c>
      <c r="B3" s="42" t="s">
        <v>83</v>
      </c>
    </row>
    <row r="4" spans="1:2" ht="21.95" customHeight="1" x14ac:dyDescent="0.2">
      <c r="B4" s="40" t="s">
        <v>0</v>
      </c>
    </row>
    <row r="5" spans="1:2" ht="21.95" customHeight="1" x14ac:dyDescent="0.2">
      <c r="A5" s="58"/>
      <c r="B5" s="40" t="s">
        <v>43</v>
      </c>
    </row>
    <row r="6" spans="1:2" ht="21.95" customHeight="1" x14ac:dyDescent="0.2">
      <c r="B6" s="40" t="s">
        <v>46</v>
      </c>
    </row>
    <row r="7" spans="1:2" ht="21.95" customHeight="1" x14ac:dyDescent="0.2">
      <c r="B7" s="66" t="s">
        <v>65</v>
      </c>
    </row>
    <row r="8" spans="1:2" ht="21.95" customHeight="1" x14ac:dyDescent="0.2">
      <c r="B8" s="67" t="s">
        <v>61</v>
      </c>
    </row>
    <row r="9" spans="1:2" ht="21.95" customHeight="1" x14ac:dyDescent="0.2">
      <c r="B9" s="66" t="s">
        <v>62</v>
      </c>
    </row>
    <row r="10" spans="1:2" ht="21.95" customHeight="1" x14ac:dyDescent="0.2">
      <c r="B10" s="67" t="s">
        <v>63</v>
      </c>
    </row>
    <row r="11" spans="1:2" ht="21.95" customHeight="1" x14ac:dyDescent="0.2">
      <c r="A11" s="59" t="s">
        <v>73</v>
      </c>
      <c r="B11" s="66" t="s">
        <v>64</v>
      </c>
    </row>
    <row r="12" spans="1:2" x14ac:dyDescent="0.2">
      <c r="A12" s="56"/>
      <c r="B12" s="1"/>
    </row>
    <row r="13" spans="1:2" x14ac:dyDescent="0.2">
      <c r="B13" s="57"/>
    </row>
  </sheetData>
  <sheetProtection selectLockedCells="1" selectUnlockedCells="1"/>
  <phoneticPr fontId="9" type="noConversion"/>
  <hyperlinks>
    <hyperlink ref="B4" location="1!A1" display="1. Comércio Internacional"/>
    <hyperlink ref="B5" location="2!A1" display="2. Destinos das Saídas UE/PT"/>
    <hyperlink ref="B8" location="'5'!A1" display="5. Produção"/>
    <hyperlink ref="B9" location="'6'!A1" display="6. Balanço de Aprovisionamento INE"/>
    <hyperlink ref="B10" location="'7'!A1" display="7. Produção Certificada de Carne DOP e IGP"/>
    <hyperlink ref="B11" location="'8'!A1" display="8. Indicadores de análise do Comércio Internacional"/>
    <hyperlink ref="B6" location="3!A1" display="3. Principais Destinos das Saídas"/>
    <hyperlink ref="B7" location="'4'!A1" display="4. Efetivo e Número de Explorações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7"/>
  <sheetViews>
    <sheetView showGridLines="0" zoomScale="95" zoomScaleNormal="95" workbookViewId="0"/>
  </sheetViews>
  <sheetFormatPr defaultRowHeight="12.75" x14ac:dyDescent="0.2"/>
  <cols>
    <col min="1" max="1" width="2.140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6384" width="9.140625" style="2"/>
  </cols>
  <sheetData>
    <row r="1" spans="2:25" ht="29.85" customHeight="1" x14ac:dyDescent="0.2">
      <c r="B1" s="3" t="s">
        <v>76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5" ht="21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  <c r="R2" s="37"/>
      <c r="S2" s="37"/>
      <c r="T2" s="37"/>
      <c r="U2" s="37"/>
      <c r="V2" s="37"/>
      <c r="W2" s="37"/>
      <c r="X2" s="37"/>
      <c r="Y2" s="37"/>
    </row>
    <row r="3" spans="2:25" ht="15.95" customHeight="1" x14ac:dyDescent="0.2">
      <c r="B3" s="137" t="s">
        <v>55</v>
      </c>
      <c r="C3" s="132" t="s">
        <v>91</v>
      </c>
      <c r="D3" s="97" t="s">
        <v>4</v>
      </c>
      <c r="E3" s="9">
        <v>1126.9970000000001</v>
      </c>
      <c r="F3" s="9">
        <v>1132.1310000000001</v>
      </c>
      <c r="G3" s="9">
        <v>1174.002</v>
      </c>
      <c r="H3" s="9">
        <v>1441.826</v>
      </c>
      <c r="I3" s="9">
        <v>1227.9269999999999</v>
      </c>
      <c r="J3" s="9">
        <v>1550.825</v>
      </c>
      <c r="K3" s="9">
        <v>1287.268</v>
      </c>
      <c r="L3" s="9">
        <v>1601.8240000000001</v>
      </c>
      <c r="M3" s="9">
        <v>1663.6079999999999</v>
      </c>
      <c r="N3" s="9">
        <v>1716.278</v>
      </c>
      <c r="O3" s="9">
        <v>2161.328</v>
      </c>
      <c r="P3" s="9">
        <v>1520.2729999999999</v>
      </c>
      <c r="Q3" s="9">
        <v>1956.07</v>
      </c>
      <c r="R3" s="22"/>
      <c r="S3" s="22"/>
      <c r="T3" s="22"/>
      <c r="U3" s="22"/>
      <c r="V3" s="22"/>
    </row>
    <row r="4" spans="2:25" ht="15.95" customHeight="1" x14ac:dyDescent="0.2">
      <c r="B4" s="138"/>
      <c r="C4" s="132"/>
      <c r="D4" s="98" t="s">
        <v>5</v>
      </c>
      <c r="E4" s="9">
        <v>25.353999999999999</v>
      </c>
      <c r="F4" s="9">
        <v>91.168999999999997</v>
      </c>
      <c r="G4" s="9">
        <v>55.991</v>
      </c>
      <c r="H4" s="9">
        <v>57.472000000000001</v>
      </c>
      <c r="I4" s="9">
        <v>185.09700000000001</v>
      </c>
      <c r="J4" s="9">
        <v>50.856999999999999</v>
      </c>
      <c r="K4" s="9">
        <v>22.972999999999999</v>
      </c>
      <c r="L4" s="9">
        <v>36.929000000000002</v>
      </c>
      <c r="M4" s="9">
        <v>31.010999999999999</v>
      </c>
      <c r="N4" s="9">
        <v>28.541</v>
      </c>
      <c r="O4" s="9">
        <v>46.023000000000003</v>
      </c>
      <c r="P4" s="9">
        <v>95.412999999999997</v>
      </c>
      <c r="Q4" s="9">
        <v>64.953999999999994</v>
      </c>
      <c r="R4" s="22"/>
      <c r="S4" s="22"/>
      <c r="T4" s="22"/>
      <c r="U4" s="22"/>
      <c r="V4" s="22"/>
      <c r="W4" s="22"/>
    </row>
    <row r="5" spans="2:25" ht="15.95" customHeight="1" x14ac:dyDescent="0.2">
      <c r="B5" s="138"/>
      <c r="C5" s="132"/>
      <c r="D5" s="99" t="s">
        <v>6</v>
      </c>
      <c r="E5" s="10">
        <f>E4-E3</f>
        <v>-1101.643</v>
      </c>
      <c r="F5" s="10">
        <f t="shared" ref="F5" si="0">F4-F3</f>
        <v>-1040.962</v>
      </c>
      <c r="G5" s="10">
        <f t="shared" ref="G5:H5" si="1">G4-G3</f>
        <v>-1118.011</v>
      </c>
      <c r="H5" s="10">
        <f t="shared" si="1"/>
        <v>-1384.354</v>
      </c>
      <c r="I5" s="10">
        <f t="shared" ref="I5:K5" si="2">I4-I3</f>
        <v>-1042.83</v>
      </c>
      <c r="J5" s="10">
        <f t="shared" ref="J5" si="3">J4-J3</f>
        <v>-1499.9680000000001</v>
      </c>
      <c r="K5" s="10">
        <f t="shared" si="2"/>
        <v>-1264.2950000000001</v>
      </c>
      <c r="L5" s="10">
        <f t="shared" ref="L5:M5" si="4">L4-L3</f>
        <v>-1564.895</v>
      </c>
      <c r="M5" s="10">
        <f t="shared" si="4"/>
        <v>-1632.597</v>
      </c>
      <c r="N5" s="10">
        <f t="shared" ref="N5:O5" si="5">N4-N3</f>
        <v>-1687.7370000000001</v>
      </c>
      <c r="O5" s="10">
        <f t="shared" si="5"/>
        <v>-2115.3049999999998</v>
      </c>
      <c r="P5" s="10">
        <f t="shared" ref="P5:Q5" si="6">P4-P3</f>
        <v>-1424.86</v>
      </c>
      <c r="Q5" s="10">
        <f t="shared" si="6"/>
        <v>-1891.116</v>
      </c>
      <c r="R5" s="22"/>
      <c r="S5" s="22"/>
      <c r="T5" s="22"/>
      <c r="U5" s="22"/>
      <c r="V5" s="22"/>
      <c r="W5" s="22"/>
    </row>
    <row r="6" spans="2:25" ht="15.95" customHeight="1" x14ac:dyDescent="0.2">
      <c r="B6" s="138"/>
      <c r="C6" s="139" t="s">
        <v>92</v>
      </c>
      <c r="D6" s="97" t="s">
        <v>4</v>
      </c>
      <c r="E6" s="9">
        <v>5287.4219999999996</v>
      </c>
      <c r="F6" s="9">
        <v>5311.4759999999997</v>
      </c>
      <c r="G6" s="9">
        <v>5234.6279999999997</v>
      </c>
      <c r="H6" s="9">
        <v>7348.8590000000004</v>
      </c>
      <c r="I6" s="9">
        <v>6463.1059999999998</v>
      </c>
      <c r="J6" s="9">
        <v>8873.0789999999997</v>
      </c>
      <c r="K6" s="9">
        <v>6770.85</v>
      </c>
      <c r="L6" s="9">
        <v>8814.6839999999993</v>
      </c>
      <c r="M6" s="9">
        <v>9086.6980000000003</v>
      </c>
      <c r="N6" s="9">
        <v>10430.904</v>
      </c>
      <c r="O6" s="9">
        <v>12917.675999999999</v>
      </c>
      <c r="P6" s="9">
        <v>10287.745999999999</v>
      </c>
      <c r="Q6" s="9">
        <v>16408.510999999999</v>
      </c>
      <c r="R6" s="22"/>
      <c r="S6" s="22"/>
      <c r="T6" s="22"/>
      <c r="U6" s="22"/>
      <c r="V6" s="22"/>
      <c r="W6" s="22"/>
    </row>
    <row r="7" spans="2:25" ht="15.95" customHeight="1" x14ac:dyDescent="0.2">
      <c r="B7" s="138"/>
      <c r="C7" s="132"/>
      <c r="D7" s="98" t="s">
        <v>5</v>
      </c>
      <c r="E7" s="9">
        <v>194.833</v>
      </c>
      <c r="F7" s="9">
        <v>353.05</v>
      </c>
      <c r="G7" s="9">
        <v>282.935</v>
      </c>
      <c r="H7" s="9">
        <v>323.84199999999998</v>
      </c>
      <c r="I7" s="9">
        <v>1588.492</v>
      </c>
      <c r="J7" s="9">
        <v>388.93200000000002</v>
      </c>
      <c r="K7" s="9">
        <v>149.239</v>
      </c>
      <c r="L7" s="9">
        <v>274.58800000000002</v>
      </c>
      <c r="M7" s="9">
        <v>192.60499999999999</v>
      </c>
      <c r="N7" s="9">
        <v>174.875</v>
      </c>
      <c r="O7" s="9">
        <v>300.23</v>
      </c>
      <c r="P7" s="9">
        <v>499.51</v>
      </c>
      <c r="Q7" s="9">
        <v>560.67899999999997</v>
      </c>
      <c r="R7" s="22"/>
      <c r="S7" s="22"/>
      <c r="T7" s="22"/>
      <c r="U7" s="22"/>
      <c r="V7" s="22"/>
      <c r="W7" s="22"/>
    </row>
    <row r="8" spans="2:25" ht="15.95" customHeight="1" x14ac:dyDescent="0.2">
      <c r="B8" s="138"/>
      <c r="C8" s="133"/>
      <c r="D8" s="100" t="s">
        <v>6</v>
      </c>
      <c r="E8" s="72">
        <f>E7-E6</f>
        <v>-5092.5889999999999</v>
      </c>
      <c r="F8" s="72">
        <f t="shared" ref="F8" si="7">F7-F6</f>
        <v>-4958.4259999999995</v>
      </c>
      <c r="G8" s="72">
        <f t="shared" ref="G8:H8" si="8">G7-G6</f>
        <v>-4951.6929999999993</v>
      </c>
      <c r="H8" s="72">
        <f t="shared" si="8"/>
        <v>-7025.0170000000007</v>
      </c>
      <c r="I8" s="72">
        <f t="shared" ref="I8:K8" si="9">I7-I6</f>
        <v>-4874.6139999999996</v>
      </c>
      <c r="J8" s="72">
        <f t="shared" ref="J8" si="10">J7-J6</f>
        <v>-8484.146999999999</v>
      </c>
      <c r="K8" s="72">
        <f t="shared" si="9"/>
        <v>-6621.6110000000008</v>
      </c>
      <c r="L8" s="72">
        <f t="shared" ref="L8:M8" si="11">L7-L6</f>
        <v>-8540.0959999999995</v>
      </c>
      <c r="M8" s="72">
        <f t="shared" si="11"/>
        <v>-8894.0930000000008</v>
      </c>
      <c r="N8" s="72">
        <f t="shared" ref="N8:O8" si="12">N7-N6</f>
        <v>-10256.029</v>
      </c>
      <c r="O8" s="72">
        <f t="shared" si="12"/>
        <v>-12617.446</v>
      </c>
      <c r="P8" s="72">
        <f t="shared" ref="P8:Q8" si="13">P7-P6</f>
        <v>-9788.235999999999</v>
      </c>
      <c r="Q8" s="72">
        <f t="shared" si="13"/>
        <v>-15847.831999999999</v>
      </c>
      <c r="R8" s="22"/>
      <c r="S8" s="22"/>
      <c r="T8" s="22"/>
      <c r="U8" s="22"/>
      <c r="V8" s="22"/>
      <c r="W8" s="22"/>
    </row>
    <row r="9" spans="2:25" ht="9.9499999999999993" customHeight="1" x14ac:dyDescent="0.2">
      <c r="B9" s="101"/>
      <c r="C9" s="102"/>
      <c r="D9" s="102"/>
      <c r="R9" s="22"/>
      <c r="S9" s="22"/>
      <c r="T9" s="22"/>
      <c r="U9" s="22"/>
      <c r="V9" s="22"/>
      <c r="W9" s="22"/>
    </row>
    <row r="10" spans="2:25" ht="20.100000000000001" customHeight="1" x14ac:dyDescent="0.2">
      <c r="B10" s="103" t="s">
        <v>7</v>
      </c>
      <c r="C10" s="104"/>
      <c r="D10" s="105" t="s">
        <v>8</v>
      </c>
      <c r="E10" s="13">
        <f>E6/E3</f>
        <v>4.6916025508497352</v>
      </c>
      <c r="F10" s="13">
        <f t="shared" ref="F10:O10" si="14">F6/F3</f>
        <v>4.6915736783110784</v>
      </c>
      <c r="G10" s="13">
        <f t="shared" si="14"/>
        <v>4.458789678382149</v>
      </c>
      <c r="H10" s="13">
        <f t="shared" si="14"/>
        <v>5.0969111390694861</v>
      </c>
      <c r="I10" s="13">
        <f t="shared" si="14"/>
        <v>5.2634285262886147</v>
      </c>
      <c r="J10" s="13">
        <f t="shared" si="14"/>
        <v>5.7215217706704493</v>
      </c>
      <c r="K10" s="13">
        <f t="shared" si="14"/>
        <v>5.2598604175665056</v>
      </c>
      <c r="L10" s="13">
        <f t="shared" si="14"/>
        <v>5.5029041892242834</v>
      </c>
      <c r="M10" s="13">
        <f t="shared" si="14"/>
        <v>5.4620427408379859</v>
      </c>
      <c r="N10" s="13">
        <f t="shared" si="14"/>
        <v>6.077630780095066</v>
      </c>
      <c r="O10" s="13">
        <f t="shared" si="14"/>
        <v>5.9767309728093094</v>
      </c>
      <c r="P10" s="13">
        <f t="shared" ref="P10:Q10" si="15">P6/P3</f>
        <v>6.7670385516285556</v>
      </c>
      <c r="Q10" s="13">
        <f t="shared" si="15"/>
        <v>8.388509102434984</v>
      </c>
      <c r="T10" s="22"/>
      <c r="U10" s="22"/>
      <c r="V10" s="22"/>
    </row>
    <row r="11" spans="2:25" ht="20.100000000000001" customHeight="1" x14ac:dyDescent="0.2">
      <c r="B11" s="106" t="s">
        <v>9</v>
      </c>
      <c r="C11" s="107"/>
      <c r="D11" s="108" t="s">
        <v>8</v>
      </c>
      <c r="E11" s="14">
        <f t="shared" ref="E11:O11" si="16">E7/E4</f>
        <v>7.6845073755620419</v>
      </c>
      <c r="F11" s="14">
        <f t="shared" si="16"/>
        <v>3.8724785837291189</v>
      </c>
      <c r="G11" s="14">
        <f t="shared" si="16"/>
        <v>5.053222839384901</v>
      </c>
      <c r="H11" s="14">
        <f t="shared" si="16"/>
        <v>5.6347786748329618</v>
      </c>
      <c r="I11" s="14">
        <f t="shared" si="16"/>
        <v>8.5819435215049396</v>
      </c>
      <c r="J11" s="14">
        <f t="shared" si="16"/>
        <v>7.6475608077550783</v>
      </c>
      <c r="K11" s="14">
        <f t="shared" si="16"/>
        <v>6.4962782396726597</v>
      </c>
      <c r="L11" s="14">
        <f t="shared" si="16"/>
        <v>7.4355655446938727</v>
      </c>
      <c r="M11" s="14">
        <f t="shared" si="16"/>
        <v>6.2108606623456195</v>
      </c>
      <c r="N11" s="14">
        <f t="shared" si="16"/>
        <v>6.1271504151921796</v>
      </c>
      <c r="O11" s="14">
        <f t="shared" si="16"/>
        <v>6.5234773917389131</v>
      </c>
      <c r="P11" s="14">
        <f t="shared" ref="P11:Q11" si="17">P7/P4</f>
        <v>5.2352404808569064</v>
      </c>
      <c r="Q11" s="14">
        <f t="shared" si="17"/>
        <v>8.6319395264340919</v>
      </c>
      <c r="R11" s="22"/>
      <c r="S11" s="22"/>
      <c r="T11" s="22"/>
      <c r="U11" s="22"/>
      <c r="V11" s="22"/>
    </row>
    <row r="12" spans="2:25" ht="18" customHeight="1" x14ac:dyDescent="0.2">
      <c r="B12" s="109"/>
      <c r="C12" s="109"/>
      <c r="D12" s="109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22"/>
      <c r="S12" s="22"/>
      <c r="T12" s="22"/>
      <c r="U12" s="22"/>
      <c r="V12" s="22"/>
    </row>
    <row r="13" spans="2:25" ht="15.95" customHeight="1" x14ac:dyDescent="0.2">
      <c r="B13" s="134" t="s">
        <v>93</v>
      </c>
      <c r="C13" s="132" t="s">
        <v>94</v>
      </c>
      <c r="D13" s="110" t="s">
        <v>4</v>
      </c>
      <c r="E13" s="8">
        <v>50553</v>
      </c>
      <c r="F13" s="8">
        <v>16487</v>
      </c>
      <c r="G13" s="8">
        <v>13116</v>
      </c>
      <c r="H13" s="8">
        <v>2556</v>
      </c>
      <c r="I13" s="8">
        <v>4816</v>
      </c>
      <c r="J13" s="8">
        <v>285</v>
      </c>
      <c r="K13" s="8">
        <v>1681</v>
      </c>
      <c r="L13" s="8">
        <v>1250</v>
      </c>
      <c r="M13" s="8">
        <v>7054</v>
      </c>
      <c r="N13" s="8">
        <v>5914</v>
      </c>
      <c r="O13" s="8">
        <v>10655</v>
      </c>
      <c r="P13" s="8">
        <v>20613</v>
      </c>
      <c r="Q13" s="8">
        <v>20205</v>
      </c>
      <c r="T13" s="22"/>
      <c r="U13" s="22"/>
      <c r="V13" s="22"/>
    </row>
    <row r="14" spans="2:25" ht="15.95" customHeight="1" x14ac:dyDescent="0.2">
      <c r="B14" s="135"/>
      <c r="C14" s="132"/>
      <c r="D14" s="98" t="s">
        <v>5</v>
      </c>
      <c r="E14" s="8"/>
      <c r="F14" s="8"/>
      <c r="G14" s="8"/>
      <c r="H14" s="8"/>
      <c r="I14" s="8"/>
      <c r="J14" s="8"/>
      <c r="K14" s="8"/>
      <c r="L14" s="8"/>
      <c r="M14" s="8">
        <v>29</v>
      </c>
      <c r="N14" s="8"/>
      <c r="O14" s="8">
        <v>3057</v>
      </c>
      <c r="P14" s="8">
        <v>449</v>
      </c>
      <c r="Q14" s="8">
        <v>351</v>
      </c>
      <c r="T14" s="22"/>
      <c r="U14" s="22"/>
      <c r="V14" s="22"/>
    </row>
    <row r="15" spans="2:25" ht="15.95" customHeight="1" x14ac:dyDescent="0.2">
      <c r="B15" s="135"/>
      <c r="C15" s="132"/>
      <c r="D15" s="99" t="s">
        <v>6</v>
      </c>
      <c r="E15" s="10">
        <f>E14-E13</f>
        <v>-50553</v>
      </c>
      <c r="F15" s="10">
        <f t="shared" ref="F15:N15" si="18">F14-F13</f>
        <v>-16487</v>
      </c>
      <c r="G15" s="10">
        <f t="shared" si="18"/>
        <v>-13116</v>
      </c>
      <c r="H15" s="10">
        <f t="shared" si="18"/>
        <v>-2556</v>
      </c>
      <c r="I15" s="10">
        <f t="shared" si="18"/>
        <v>-4816</v>
      </c>
      <c r="J15" s="10">
        <f t="shared" si="18"/>
        <v>-285</v>
      </c>
      <c r="K15" s="10">
        <f t="shared" si="18"/>
        <v>-1681</v>
      </c>
      <c r="L15" s="10">
        <f t="shared" si="18"/>
        <v>-1250</v>
      </c>
      <c r="M15" s="10">
        <f t="shared" si="18"/>
        <v>-7025</v>
      </c>
      <c r="N15" s="10">
        <f t="shared" si="18"/>
        <v>-5914</v>
      </c>
      <c r="O15" s="10">
        <f t="shared" ref="O15:P15" si="19">O14-O13</f>
        <v>-7598</v>
      </c>
      <c r="P15" s="10">
        <f t="shared" si="19"/>
        <v>-20164</v>
      </c>
      <c r="Q15" s="10">
        <f t="shared" ref="Q15" si="20">Q14-Q13</f>
        <v>-19854</v>
      </c>
      <c r="R15" s="22"/>
      <c r="S15" s="22"/>
      <c r="T15" s="22"/>
      <c r="U15" s="22"/>
      <c r="V15" s="22"/>
    </row>
    <row r="16" spans="2:25" ht="15.95" customHeight="1" x14ac:dyDescent="0.2">
      <c r="B16" s="135"/>
      <c r="C16" s="132" t="s">
        <v>91</v>
      </c>
      <c r="D16" s="110" t="s">
        <v>4</v>
      </c>
      <c r="E16" s="8">
        <v>1012.198</v>
      </c>
      <c r="F16" s="8">
        <v>221.14</v>
      </c>
      <c r="G16" s="8">
        <v>296.95</v>
      </c>
      <c r="H16" s="8">
        <v>24.04</v>
      </c>
      <c r="I16" s="8">
        <v>44.369</v>
      </c>
      <c r="J16" s="8">
        <v>3.39</v>
      </c>
      <c r="K16" s="8">
        <v>23.311</v>
      </c>
      <c r="L16" s="8">
        <v>12.5</v>
      </c>
      <c r="M16" s="8">
        <v>129.59399999999999</v>
      </c>
      <c r="N16" s="8">
        <v>95.049000000000007</v>
      </c>
      <c r="O16" s="8">
        <v>104.002</v>
      </c>
      <c r="P16" s="8">
        <v>183.56899999999999</v>
      </c>
      <c r="Q16" s="8">
        <v>187.142</v>
      </c>
      <c r="R16" s="22"/>
      <c r="S16" s="22"/>
      <c r="T16" s="22"/>
      <c r="U16" s="22"/>
    </row>
    <row r="17" spans="2:22" ht="15.95" customHeight="1" x14ac:dyDescent="0.2">
      <c r="B17" s="135"/>
      <c r="C17" s="132"/>
      <c r="D17" s="98" t="s">
        <v>5</v>
      </c>
      <c r="E17" s="8"/>
      <c r="F17" s="8"/>
      <c r="G17" s="8"/>
      <c r="H17" s="8"/>
      <c r="I17" s="8"/>
      <c r="J17" s="8"/>
      <c r="K17" s="8"/>
      <c r="L17" s="8"/>
      <c r="M17" s="78">
        <v>0.48799999999999999</v>
      </c>
      <c r="N17" s="8"/>
      <c r="O17" s="8">
        <v>74.55</v>
      </c>
      <c r="P17" s="8">
        <v>19.193999999999999</v>
      </c>
      <c r="Q17" s="8">
        <v>14.13</v>
      </c>
      <c r="R17" s="22"/>
      <c r="S17" s="22"/>
      <c r="T17" s="22"/>
      <c r="U17" s="22"/>
    </row>
    <row r="18" spans="2:22" ht="15.95" customHeight="1" x14ac:dyDescent="0.2">
      <c r="B18" s="135"/>
      <c r="C18" s="132"/>
      <c r="D18" s="99" t="s">
        <v>6</v>
      </c>
      <c r="E18" s="10">
        <f>E17-E16</f>
        <v>-1012.198</v>
      </c>
      <c r="F18" s="10">
        <f t="shared" ref="F18" si="21">F17-F16</f>
        <v>-221.14</v>
      </c>
      <c r="G18" s="10">
        <f t="shared" ref="G18:H18" si="22">G17-G16</f>
        <v>-296.95</v>
      </c>
      <c r="H18" s="10">
        <f t="shared" si="22"/>
        <v>-24.04</v>
      </c>
      <c r="I18" s="10">
        <f t="shared" ref="I18:K18" si="23">I17-I16</f>
        <v>-44.369</v>
      </c>
      <c r="J18" s="10">
        <f t="shared" ref="J18" si="24">J17-J16</f>
        <v>-3.39</v>
      </c>
      <c r="K18" s="10">
        <f t="shared" si="23"/>
        <v>-23.311</v>
      </c>
      <c r="L18" s="10">
        <f t="shared" ref="L18:M18" si="25">L17-L16</f>
        <v>-12.5</v>
      </c>
      <c r="M18" s="10">
        <f t="shared" si="25"/>
        <v>-129.10599999999999</v>
      </c>
      <c r="N18" s="10">
        <f t="shared" ref="N18:O18" si="26">N17-N16</f>
        <v>-95.049000000000007</v>
      </c>
      <c r="O18" s="10">
        <f t="shared" si="26"/>
        <v>-29.451999999999998</v>
      </c>
      <c r="P18" s="10">
        <f t="shared" ref="P18:Q18" si="27">P17-P16</f>
        <v>-164.375</v>
      </c>
      <c r="Q18" s="10">
        <f t="shared" si="27"/>
        <v>-173.012</v>
      </c>
      <c r="R18" s="22"/>
      <c r="S18" s="22"/>
      <c r="T18" s="22"/>
      <c r="U18" s="22"/>
      <c r="V18" s="22"/>
    </row>
    <row r="19" spans="2:22" ht="15.95" customHeight="1" x14ac:dyDescent="0.2">
      <c r="B19" s="135"/>
      <c r="C19" s="133" t="s">
        <v>92</v>
      </c>
      <c r="D19" s="97" t="s">
        <v>4</v>
      </c>
      <c r="E19" s="8">
        <v>2195.0949999999998</v>
      </c>
      <c r="F19" s="8">
        <v>714.80499999999995</v>
      </c>
      <c r="G19" s="8">
        <v>462.95699999999999</v>
      </c>
      <c r="H19" s="8">
        <v>105.13200000000001</v>
      </c>
      <c r="I19" s="8">
        <v>225.79</v>
      </c>
      <c r="J19" s="8">
        <v>12.976000000000001</v>
      </c>
      <c r="K19" s="8">
        <v>82.584000000000003</v>
      </c>
      <c r="L19" s="8">
        <v>69.137</v>
      </c>
      <c r="M19" s="8">
        <v>452.041</v>
      </c>
      <c r="N19" s="8">
        <v>337.976</v>
      </c>
      <c r="O19" s="8">
        <v>509.21699999999998</v>
      </c>
      <c r="P19" s="8">
        <v>1099.067</v>
      </c>
      <c r="Q19" s="8">
        <v>1092.7329999999999</v>
      </c>
      <c r="R19" s="22"/>
      <c r="S19" s="22"/>
      <c r="T19" s="22"/>
      <c r="U19" s="22"/>
    </row>
    <row r="20" spans="2:22" ht="15.95" customHeight="1" x14ac:dyDescent="0.2">
      <c r="B20" s="135"/>
      <c r="C20" s="133"/>
      <c r="D20" s="98" t="s">
        <v>5</v>
      </c>
      <c r="E20" s="8"/>
      <c r="F20" s="8"/>
      <c r="G20" s="8"/>
      <c r="H20" s="8"/>
      <c r="I20" s="8"/>
      <c r="J20" s="8"/>
      <c r="K20" s="8"/>
      <c r="L20" s="8"/>
      <c r="M20" s="8">
        <v>0.97099999999999997</v>
      </c>
      <c r="N20" s="8"/>
      <c r="O20" s="8">
        <v>102.361</v>
      </c>
      <c r="P20" s="8">
        <v>16.577000000000002</v>
      </c>
      <c r="Q20" s="8">
        <v>12.516999999999999</v>
      </c>
      <c r="R20" s="22"/>
      <c r="S20" s="22"/>
      <c r="T20" s="22"/>
      <c r="U20" s="22"/>
      <c r="V20" s="22"/>
    </row>
    <row r="21" spans="2:22" ht="15.95" customHeight="1" x14ac:dyDescent="0.2">
      <c r="B21" s="136"/>
      <c r="C21" s="133"/>
      <c r="D21" s="111" t="s">
        <v>6</v>
      </c>
      <c r="E21" s="11">
        <f>E20-E19</f>
        <v>-2195.0949999999998</v>
      </c>
      <c r="F21" s="11">
        <f t="shared" ref="F21" si="28">F20-F19</f>
        <v>-714.80499999999995</v>
      </c>
      <c r="G21" s="11">
        <f t="shared" ref="G21:H21" si="29">G20-G19</f>
        <v>-462.95699999999999</v>
      </c>
      <c r="H21" s="11">
        <f t="shared" si="29"/>
        <v>-105.13200000000001</v>
      </c>
      <c r="I21" s="11">
        <f t="shared" ref="I21:K21" si="30">I20-I19</f>
        <v>-225.79</v>
      </c>
      <c r="J21" s="11">
        <f t="shared" ref="J21" si="31">J20-J19</f>
        <v>-12.976000000000001</v>
      </c>
      <c r="K21" s="11">
        <f t="shared" si="30"/>
        <v>-82.584000000000003</v>
      </c>
      <c r="L21" s="11">
        <f t="shared" ref="L21:M21" si="32">L20-L19</f>
        <v>-69.137</v>
      </c>
      <c r="M21" s="11">
        <f t="shared" si="32"/>
        <v>-451.07</v>
      </c>
      <c r="N21" s="11">
        <f t="shared" ref="N21:O21" si="33">N20-N19</f>
        <v>-337.976</v>
      </c>
      <c r="O21" s="11">
        <f t="shared" si="33"/>
        <v>-406.85599999999999</v>
      </c>
      <c r="P21" s="11">
        <f t="shared" ref="P21:Q21" si="34">P20-P19</f>
        <v>-1082.49</v>
      </c>
      <c r="Q21" s="11">
        <f t="shared" si="34"/>
        <v>-1080.2159999999999</v>
      </c>
      <c r="R21" s="22"/>
      <c r="S21" s="22"/>
      <c r="T21" s="22"/>
      <c r="U21" s="22"/>
    </row>
    <row r="22" spans="2:22" ht="9.9499999999999993" customHeight="1" x14ac:dyDescent="0.2">
      <c r="B22" s="101"/>
      <c r="C22" s="102"/>
      <c r="D22" s="102"/>
      <c r="E22"/>
      <c r="F22"/>
      <c r="G22"/>
      <c r="H22"/>
      <c r="I22"/>
      <c r="J22"/>
      <c r="K22"/>
      <c r="L22"/>
      <c r="M22"/>
      <c r="N22"/>
      <c r="O22"/>
      <c r="P22"/>
      <c r="Q22"/>
      <c r="T22" s="22"/>
      <c r="U22" s="22"/>
    </row>
    <row r="23" spans="2:22" ht="20.100000000000001" customHeight="1" x14ac:dyDescent="0.2">
      <c r="B23" s="103" t="s">
        <v>7</v>
      </c>
      <c r="C23" s="104"/>
      <c r="D23" s="105" t="s">
        <v>8</v>
      </c>
      <c r="E23" s="13">
        <f>E19/E16</f>
        <v>2.1686419060302429</v>
      </c>
      <c r="F23" s="13">
        <f t="shared" ref="F23" si="35">F19/F16</f>
        <v>3.2323641132314371</v>
      </c>
      <c r="G23" s="13">
        <f t="shared" ref="G23:H23" si="36">G19/G16</f>
        <v>1.5590402424650616</v>
      </c>
      <c r="H23" s="13">
        <f t="shared" si="36"/>
        <v>4.3732113144758742</v>
      </c>
      <c r="I23" s="13">
        <f t="shared" ref="I23:K23" si="37">I19/I16</f>
        <v>5.0889134305483559</v>
      </c>
      <c r="J23" s="13">
        <f t="shared" ref="J23" si="38">J19/J16</f>
        <v>3.8277286135693216</v>
      </c>
      <c r="K23" s="13">
        <f t="shared" si="37"/>
        <v>3.5427051606537687</v>
      </c>
      <c r="L23" s="13">
        <f t="shared" ref="L23:M23" si="39">L19/L16</f>
        <v>5.5309600000000003</v>
      </c>
      <c r="M23" s="13">
        <f t="shared" si="39"/>
        <v>3.4881321666126519</v>
      </c>
      <c r="N23" s="13">
        <f t="shared" ref="N23:O23" si="40">N19/N16</f>
        <v>3.5558080568969688</v>
      </c>
      <c r="O23" s="13">
        <f t="shared" si="40"/>
        <v>4.8962231495548165</v>
      </c>
      <c r="P23" s="13">
        <f t="shared" ref="P23:Q23" si="41">P19/P16</f>
        <v>5.9872146168470719</v>
      </c>
      <c r="Q23" s="13">
        <f t="shared" si="41"/>
        <v>5.8390580414872124</v>
      </c>
      <c r="T23" s="22"/>
      <c r="U23" s="22"/>
    </row>
    <row r="24" spans="2:22" ht="20.100000000000001" customHeight="1" x14ac:dyDescent="0.2">
      <c r="B24" s="106" t="s">
        <v>9</v>
      </c>
      <c r="C24" s="107"/>
      <c r="D24" s="108" t="s">
        <v>8</v>
      </c>
      <c r="E24" s="14"/>
      <c r="F24" s="14"/>
      <c r="G24" s="14"/>
      <c r="H24" s="14"/>
      <c r="I24" s="14"/>
      <c r="J24" s="14"/>
      <c r="K24" s="14"/>
      <c r="L24" s="14"/>
      <c r="M24" s="14">
        <f t="shared" ref="M24" si="42">M20/M17</f>
        <v>1.9897540983606556</v>
      </c>
      <c r="N24" s="14"/>
      <c r="O24" s="14">
        <f t="shared" ref="O24:P24" si="43">O20/O17</f>
        <v>1.3730516431924884</v>
      </c>
      <c r="P24" s="14">
        <f t="shared" si="43"/>
        <v>0.86365530895071385</v>
      </c>
      <c r="Q24" s="14">
        <f t="shared" ref="Q24" si="44">Q20/Q17</f>
        <v>0.88584571832979464</v>
      </c>
      <c r="T24" s="22"/>
      <c r="U24" s="22"/>
    </row>
    <row r="25" spans="2:22" ht="14.1" customHeight="1" x14ac:dyDescent="0.2">
      <c r="B25" s="71" t="s">
        <v>75</v>
      </c>
      <c r="E25"/>
      <c r="F25"/>
      <c r="M25" s="15"/>
      <c r="N25" s="15"/>
      <c r="T25" s="22"/>
      <c r="U25" s="22"/>
    </row>
    <row r="26" spans="2:22" x14ac:dyDescent="0.2">
      <c r="B26" s="55"/>
      <c r="E26"/>
      <c r="M26" s="15"/>
      <c r="N26" s="15"/>
    </row>
    <row r="27" spans="2:22" x14ac:dyDescent="0.2">
      <c r="E27"/>
      <c r="P27" s="16" t="s">
        <v>12</v>
      </c>
    </row>
    <row r="28" spans="2:22" x14ac:dyDescent="0.2">
      <c r="N28" s="15"/>
    </row>
    <row r="29" spans="2:22" x14ac:dyDescent="0.2">
      <c r="E29"/>
      <c r="M29" s="15"/>
      <c r="N29" s="15"/>
    </row>
    <row r="30" spans="2:22" x14ac:dyDescent="0.2">
      <c r="E30"/>
      <c r="M30" s="15"/>
      <c r="N30" s="15"/>
    </row>
    <row r="31" spans="2:22" x14ac:dyDescent="0.2">
      <c r="E31"/>
      <c r="M31" s="15"/>
      <c r="N31" s="15"/>
    </row>
    <row r="32" spans="2:22" x14ac:dyDescent="0.2">
      <c r="E32"/>
      <c r="M32" s="15"/>
      <c r="N32" s="15"/>
    </row>
    <row r="33" spans="5:5" x14ac:dyDescent="0.2">
      <c r="E33"/>
    </row>
    <row r="34" spans="5:5" x14ac:dyDescent="0.2">
      <c r="E34"/>
    </row>
    <row r="35" spans="5:5" x14ac:dyDescent="0.2">
      <c r="E35"/>
    </row>
    <row r="36" spans="5:5" x14ac:dyDescent="0.2">
      <c r="E36"/>
    </row>
    <row r="37" spans="5:5" x14ac:dyDescent="0.2">
      <c r="E37"/>
    </row>
    <row r="38" spans="5:5" x14ac:dyDescent="0.2">
      <c r="E38"/>
    </row>
    <row r="39" spans="5:5" x14ac:dyDescent="0.2">
      <c r="E39"/>
    </row>
    <row r="40" spans="5:5" x14ac:dyDescent="0.2">
      <c r="E40"/>
    </row>
    <row r="41" spans="5:5" x14ac:dyDescent="0.2">
      <c r="E41"/>
    </row>
    <row r="42" spans="5:5" x14ac:dyDescent="0.2">
      <c r="E42"/>
    </row>
    <row r="43" spans="5:5" x14ac:dyDescent="0.2">
      <c r="E43"/>
    </row>
    <row r="44" spans="5:5" x14ac:dyDescent="0.2">
      <c r="E44"/>
    </row>
    <row r="45" spans="5:5" x14ac:dyDescent="0.2">
      <c r="E45"/>
    </row>
    <row r="46" spans="5:5" x14ac:dyDescent="0.2">
      <c r="E46"/>
    </row>
    <row r="47" spans="5:5" x14ac:dyDescent="0.2">
      <c r="E47"/>
    </row>
  </sheetData>
  <sheetProtection selectLockedCells="1" selectUnlockedCells="1"/>
  <sortState ref="R4:U9">
    <sortCondition ref="S4:S9"/>
  </sortState>
  <mergeCells count="7">
    <mergeCell ref="C16:C18"/>
    <mergeCell ref="C19:C21"/>
    <mergeCell ref="B13:B21"/>
    <mergeCell ref="C13:C15"/>
    <mergeCell ref="B3:B8"/>
    <mergeCell ref="C3:C5"/>
    <mergeCell ref="C6:C8"/>
  </mergeCells>
  <phoneticPr fontId="9" type="noConversion"/>
  <hyperlinks>
    <hyperlink ref="P27" location="ÍNDICE!A1" display="Voltar ao índice"/>
  </hyperlinks>
  <pageMargins left="0.23622047244094491" right="3.937007874015748E-2" top="0.39370078740157483" bottom="0.39370078740157483" header="0" footer="0"/>
  <pageSetup paperSize="9" scale="58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9"/>
  <sheetViews>
    <sheetView showGridLines="0" zoomScale="95" zoomScaleNormal="95" workbookViewId="0"/>
  </sheetViews>
  <sheetFormatPr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0.7109375" style="2" customWidth="1"/>
    <col min="5" max="17" width="12.7109375" style="2" customWidth="1"/>
    <col min="18" max="18" width="14" style="2" bestFit="1" customWidth="1"/>
    <col min="19" max="19" width="4.140625" style="2" customWidth="1"/>
    <col min="20" max="16384" width="9.140625" style="2"/>
  </cols>
  <sheetData>
    <row r="1" spans="2:31" ht="29.85" customHeight="1" x14ac:dyDescent="0.2">
      <c r="B1" s="3" t="s">
        <v>77</v>
      </c>
      <c r="N1" s="1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2:31" ht="21.75" customHeight="1" x14ac:dyDescent="0.2">
      <c r="B2" s="4" t="s">
        <v>1</v>
      </c>
      <c r="C2" s="4" t="s">
        <v>2</v>
      </c>
      <c r="D2" s="5" t="s">
        <v>3</v>
      </c>
      <c r="E2" s="7">
        <v>2010</v>
      </c>
      <c r="F2" s="7">
        <v>2011</v>
      </c>
      <c r="G2" s="7">
        <v>2012</v>
      </c>
      <c r="H2" s="7">
        <v>2013</v>
      </c>
      <c r="I2" s="7">
        <v>2014</v>
      </c>
      <c r="J2" s="7">
        <v>2015</v>
      </c>
      <c r="K2" s="7">
        <v>2016</v>
      </c>
      <c r="L2" s="7">
        <v>2017</v>
      </c>
      <c r="M2" s="7">
        <v>2018</v>
      </c>
      <c r="N2" s="7">
        <v>2019</v>
      </c>
      <c r="O2" s="7">
        <v>2020</v>
      </c>
      <c r="P2" s="7">
        <v>2021</v>
      </c>
      <c r="Q2" s="7">
        <v>2022</v>
      </c>
      <c r="R2" s="83"/>
      <c r="S2" s="83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2:31" ht="18" customHeight="1" x14ac:dyDescent="0.2">
      <c r="B3" s="138" t="s">
        <v>55</v>
      </c>
      <c r="C3" s="132" t="s">
        <v>91</v>
      </c>
      <c r="D3" s="97" t="s">
        <v>49</v>
      </c>
      <c r="E3" s="9">
        <v>1.181</v>
      </c>
      <c r="F3" s="9">
        <v>59.286999999999999</v>
      </c>
      <c r="G3" s="9">
        <v>25.966000000000001</v>
      </c>
      <c r="H3" s="9">
        <v>8.3249999999999993</v>
      </c>
      <c r="I3" s="9">
        <v>152.84800000000001</v>
      </c>
      <c r="J3" s="9">
        <v>15.747999999999999</v>
      </c>
      <c r="K3" s="9">
        <v>17.597000000000001</v>
      </c>
      <c r="L3" s="9">
        <v>16.431000000000001</v>
      </c>
      <c r="M3" s="9">
        <v>18.690999999999999</v>
      </c>
      <c r="N3" s="9">
        <v>23.727</v>
      </c>
      <c r="O3" s="9">
        <v>18.260999999999999</v>
      </c>
      <c r="P3" s="9">
        <v>46.389000000000003</v>
      </c>
      <c r="Q3" s="9">
        <v>30.25</v>
      </c>
      <c r="R3" s="83"/>
      <c r="S3" s="8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2:31" ht="18" customHeight="1" x14ac:dyDescent="0.2">
      <c r="B4" s="138"/>
      <c r="C4" s="132"/>
      <c r="D4" s="98" t="s">
        <v>10</v>
      </c>
      <c r="E4" s="9">
        <v>24.172999999999998</v>
      </c>
      <c r="F4" s="9">
        <v>31.882000000000001</v>
      </c>
      <c r="G4" s="9">
        <v>30.024999999999999</v>
      </c>
      <c r="H4" s="9">
        <v>49.146999999999998</v>
      </c>
      <c r="I4" s="9">
        <v>32.249000000000002</v>
      </c>
      <c r="J4" s="9">
        <v>35.109000000000002</v>
      </c>
      <c r="K4" s="9">
        <v>5.3760000000000003</v>
      </c>
      <c r="L4" s="9">
        <v>20.498000000000001</v>
      </c>
      <c r="M4" s="9">
        <v>12.32</v>
      </c>
      <c r="N4" s="9">
        <v>4.8140000000000001</v>
      </c>
      <c r="O4" s="9">
        <v>27.762</v>
      </c>
      <c r="P4" s="9">
        <v>49.024000000000001</v>
      </c>
      <c r="Q4" s="9">
        <v>34.704000000000001</v>
      </c>
      <c r="R4" s="22"/>
      <c r="S4" s="15"/>
      <c r="T4" s="15"/>
      <c r="U4" s="15"/>
      <c r="V4" s="15"/>
      <c r="W4" s="15"/>
    </row>
    <row r="5" spans="2:31" ht="18" customHeight="1" x14ac:dyDescent="0.2">
      <c r="B5" s="138"/>
      <c r="C5" s="132"/>
      <c r="D5" s="99" t="s">
        <v>11</v>
      </c>
      <c r="E5" s="10">
        <f>SUM(E3:E4)</f>
        <v>25.353999999999999</v>
      </c>
      <c r="F5" s="10">
        <f t="shared" ref="F5" si="0">SUM(F3:F4)</f>
        <v>91.168999999999997</v>
      </c>
      <c r="G5" s="10">
        <f t="shared" ref="G5:H5" si="1">SUM(G3:G4)</f>
        <v>55.991</v>
      </c>
      <c r="H5" s="10">
        <f t="shared" si="1"/>
        <v>57.471999999999994</v>
      </c>
      <c r="I5" s="10">
        <f t="shared" ref="I5:K5" si="2">SUM(I3:I4)</f>
        <v>185.09700000000001</v>
      </c>
      <c r="J5" s="10">
        <f t="shared" ref="J5" si="3">SUM(J3:J4)</f>
        <v>50.856999999999999</v>
      </c>
      <c r="K5" s="10">
        <f t="shared" si="2"/>
        <v>22.973000000000003</v>
      </c>
      <c r="L5" s="10">
        <f t="shared" ref="L5:M5" si="4">SUM(L3:L4)</f>
        <v>36.929000000000002</v>
      </c>
      <c r="M5" s="10">
        <f t="shared" si="4"/>
        <v>31.010999999999999</v>
      </c>
      <c r="N5" s="10">
        <f t="shared" ref="N5:O5" si="5">SUM(N3:N4)</f>
        <v>28.541</v>
      </c>
      <c r="O5" s="10">
        <f t="shared" si="5"/>
        <v>46.022999999999996</v>
      </c>
      <c r="P5" s="10">
        <f t="shared" ref="P5:Q5" si="6">SUM(P3:P4)</f>
        <v>95.413000000000011</v>
      </c>
      <c r="Q5" s="10">
        <f t="shared" si="6"/>
        <v>64.954000000000008</v>
      </c>
      <c r="R5" s="22"/>
      <c r="S5" s="15"/>
      <c r="T5" s="15"/>
      <c r="U5" s="15"/>
      <c r="V5" s="15"/>
      <c r="W5" s="15"/>
    </row>
    <row r="6" spans="2:31" ht="18" customHeight="1" x14ac:dyDescent="0.2">
      <c r="B6" s="138"/>
      <c r="C6" s="133" t="s">
        <v>92</v>
      </c>
      <c r="D6" s="97" t="s">
        <v>49</v>
      </c>
      <c r="E6" s="9">
        <v>6.6669999999999998</v>
      </c>
      <c r="F6" s="9">
        <v>148.733</v>
      </c>
      <c r="G6" s="9">
        <v>75.286000000000001</v>
      </c>
      <c r="H6" s="9">
        <v>46.546999999999997</v>
      </c>
      <c r="I6" s="9">
        <v>1344.278</v>
      </c>
      <c r="J6" s="9">
        <v>108.884</v>
      </c>
      <c r="K6" s="9">
        <v>102.988</v>
      </c>
      <c r="L6" s="9">
        <v>96.731999999999999</v>
      </c>
      <c r="M6" s="9">
        <v>106.304</v>
      </c>
      <c r="N6" s="9">
        <v>136.59399999999999</v>
      </c>
      <c r="O6" s="9">
        <v>120.515</v>
      </c>
      <c r="P6" s="9">
        <v>197.34399999999999</v>
      </c>
      <c r="Q6" s="9">
        <v>230.95099999999999</v>
      </c>
      <c r="R6" s="22"/>
      <c r="S6" s="15"/>
      <c r="T6" s="15"/>
      <c r="U6" s="15"/>
      <c r="V6" s="15"/>
      <c r="W6" s="15"/>
    </row>
    <row r="7" spans="2:31" ht="18" customHeight="1" x14ac:dyDescent="0.2">
      <c r="B7" s="138"/>
      <c r="C7" s="133"/>
      <c r="D7" s="98" t="s">
        <v>10</v>
      </c>
      <c r="E7" s="9">
        <v>188.166</v>
      </c>
      <c r="F7" s="9">
        <v>204.31700000000001</v>
      </c>
      <c r="G7" s="9">
        <v>207.649</v>
      </c>
      <c r="H7" s="9">
        <v>277.29500000000002</v>
      </c>
      <c r="I7" s="9">
        <v>244.214</v>
      </c>
      <c r="J7" s="9">
        <v>280.048</v>
      </c>
      <c r="K7" s="9">
        <v>46.250999999999998</v>
      </c>
      <c r="L7" s="9">
        <v>177.85599999999999</v>
      </c>
      <c r="M7" s="9">
        <v>86.301000000000002</v>
      </c>
      <c r="N7" s="9">
        <v>38.280999999999999</v>
      </c>
      <c r="O7" s="9">
        <v>179.715</v>
      </c>
      <c r="P7" s="9">
        <v>302.166</v>
      </c>
      <c r="Q7" s="9">
        <v>329.72800000000001</v>
      </c>
      <c r="R7" s="22"/>
      <c r="S7" s="15"/>
      <c r="T7" s="15"/>
      <c r="U7" s="15"/>
      <c r="V7" s="15"/>
      <c r="W7" s="15"/>
    </row>
    <row r="8" spans="2:31" ht="18" customHeight="1" x14ac:dyDescent="0.2">
      <c r="B8" s="138"/>
      <c r="C8" s="133"/>
      <c r="D8" s="111" t="s">
        <v>11</v>
      </c>
      <c r="E8" s="11">
        <f>SUM(E6:E7)</f>
        <v>194.833</v>
      </c>
      <c r="F8" s="11">
        <f t="shared" ref="F8" si="7">SUM(F6:F7)</f>
        <v>353.05</v>
      </c>
      <c r="G8" s="11">
        <f t="shared" ref="G8:H8" si="8">SUM(G6:G7)</f>
        <v>282.935</v>
      </c>
      <c r="H8" s="11">
        <f t="shared" si="8"/>
        <v>323.84199999999998</v>
      </c>
      <c r="I8" s="11">
        <f t="shared" ref="I8:K8" si="9">SUM(I6:I7)</f>
        <v>1588.492</v>
      </c>
      <c r="J8" s="11">
        <f t="shared" ref="J8" si="10">SUM(J6:J7)</f>
        <v>388.93200000000002</v>
      </c>
      <c r="K8" s="11">
        <f t="shared" si="9"/>
        <v>149.239</v>
      </c>
      <c r="L8" s="11">
        <f t="shared" ref="L8:M8" si="11">SUM(L6:L7)</f>
        <v>274.58799999999997</v>
      </c>
      <c r="M8" s="11">
        <f t="shared" si="11"/>
        <v>192.60500000000002</v>
      </c>
      <c r="N8" s="11">
        <f t="shared" ref="N8:O8" si="12">SUM(N6:N7)</f>
        <v>174.875</v>
      </c>
      <c r="O8" s="11">
        <f t="shared" si="12"/>
        <v>300.23</v>
      </c>
      <c r="P8" s="11">
        <f t="shared" ref="P8:Q8" si="13">SUM(P6:P7)</f>
        <v>499.51</v>
      </c>
      <c r="Q8" s="11">
        <f t="shared" si="13"/>
        <v>560.67899999999997</v>
      </c>
      <c r="R8" s="22"/>
      <c r="S8" s="15"/>
      <c r="T8" s="15"/>
      <c r="U8" s="15"/>
      <c r="V8" s="15"/>
      <c r="W8" s="15"/>
    </row>
    <row r="9" spans="2:31" x14ac:dyDescent="0.2">
      <c r="B9" s="54"/>
      <c r="M9" s="15"/>
      <c r="N9" s="15"/>
      <c r="S9" s="22"/>
      <c r="T9" s="22"/>
    </row>
    <row r="10" spans="2:31" x14ac:dyDescent="0.2">
      <c r="B10" s="55"/>
      <c r="M10" s="15"/>
      <c r="N10" s="15"/>
      <c r="S10" s="22"/>
      <c r="T10" s="22"/>
    </row>
    <row r="11" spans="2:31" x14ac:dyDescent="0.2">
      <c r="B11" s="12"/>
      <c r="P11" s="16" t="s">
        <v>12</v>
      </c>
    </row>
    <row r="12" spans="2:31" x14ac:dyDescent="0.2">
      <c r="M12" s="15"/>
      <c r="N12" s="15"/>
    </row>
    <row r="13" spans="2:31" x14ac:dyDescent="0.2">
      <c r="C13" s="17"/>
      <c r="D13" s="17"/>
    </row>
    <row r="14" spans="2:31" x14ac:dyDescent="0.2">
      <c r="C14" s="17"/>
      <c r="D14" s="17"/>
      <c r="O14" s="15"/>
      <c r="P14" s="15"/>
      <c r="Q14" s="15"/>
    </row>
    <row r="15" spans="2:31" x14ac:dyDescent="0.2">
      <c r="O15" s="15"/>
      <c r="P15" s="15"/>
      <c r="Q15" s="15"/>
    </row>
    <row r="18" spans="3:9" x14ac:dyDescent="0.2">
      <c r="C18" s="17"/>
      <c r="D18" s="17"/>
    </row>
    <row r="19" spans="3:9" x14ac:dyDescent="0.2">
      <c r="D19" s="17"/>
      <c r="H19" s="15"/>
      <c r="I19" s="15"/>
    </row>
    <row r="20" spans="3:9" x14ac:dyDescent="0.2">
      <c r="D20" s="17"/>
      <c r="H20" s="15"/>
      <c r="I20" s="15"/>
    </row>
    <row r="21" spans="3:9" x14ac:dyDescent="0.2">
      <c r="D21" s="18"/>
      <c r="H21" s="15"/>
      <c r="I21" s="15"/>
    </row>
    <row r="22" spans="3:9" x14ac:dyDescent="0.2">
      <c r="H22" s="15"/>
      <c r="I22" s="15"/>
    </row>
    <row r="23" spans="3:9" x14ac:dyDescent="0.2">
      <c r="H23" s="15"/>
      <c r="I23" s="15"/>
    </row>
    <row r="24" spans="3:9" x14ac:dyDescent="0.2">
      <c r="H24" s="15"/>
      <c r="I24" s="15"/>
    </row>
    <row r="25" spans="3:9" x14ac:dyDescent="0.2">
      <c r="H25" s="15"/>
      <c r="I25" s="15"/>
    </row>
    <row r="26" spans="3:9" x14ac:dyDescent="0.2">
      <c r="H26" s="15"/>
      <c r="I26" s="15"/>
    </row>
    <row r="27" spans="3:9" x14ac:dyDescent="0.2">
      <c r="H27" s="15"/>
      <c r="I27" s="15"/>
    </row>
    <row r="28" spans="3:9" x14ac:dyDescent="0.2">
      <c r="H28" s="15"/>
      <c r="I28" s="15"/>
    </row>
    <row r="29" spans="3:9" x14ac:dyDescent="0.2">
      <c r="H29" s="15"/>
      <c r="I29" s="15"/>
    </row>
    <row r="30" spans="3:9" x14ac:dyDescent="0.2">
      <c r="H30" s="15"/>
      <c r="I30" s="15"/>
    </row>
    <row r="31" spans="3:9" x14ac:dyDescent="0.2">
      <c r="H31" s="15"/>
      <c r="I31" s="15"/>
    </row>
    <row r="38" spans="5:15" x14ac:dyDescent="0.2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5:15" x14ac:dyDescent="0.2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</sheetData>
  <sheetProtection selectLockedCells="1" selectUnlockedCells="1"/>
  <mergeCells count="3">
    <mergeCell ref="B3:B8"/>
    <mergeCell ref="C3:C5"/>
    <mergeCell ref="C6:C8"/>
  </mergeCells>
  <phoneticPr fontId="9" type="noConversion"/>
  <hyperlinks>
    <hyperlink ref="P11" location="ÍNDICE!A1" display="Voltar ao índice"/>
  </hyperlinks>
  <pageMargins left="0.74803149606299213" right="0.74803149606299213" top="0.19685039370078741" bottom="0" header="0" footer="0"/>
  <pageSetup paperSize="9" scale="38" firstPageNumber="0" orientation="landscape" horizontalDpi="300" verticalDpi="300" r:id="rId1"/>
  <headerFooter alignWithMargins="0"/>
  <ignoredErrors>
    <ignoredError sqref="E5:M5 N5:Q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29.5703125" style="2" customWidth="1"/>
    <col min="3" max="3" width="13.7109375" style="2" customWidth="1"/>
    <col min="4" max="4" width="13.28515625" style="2" customWidth="1"/>
    <col min="5" max="5" width="8.140625" style="2" customWidth="1"/>
    <col min="6" max="6" width="33" style="2" customWidth="1"/>
    <col min="7" max="8" width="13.7109375" style="2" customWidth="1"/>
    <col min="9" max="9" width="10.28515625" style="2" customWidth="1"/>
    <col min="10" max="11" width="11.85546875" style="2" bestFit="1" customWidth="1"/>
    <col min="12" max="16384" width="9.140625" style="2"/>
  </cols>
  <sheetData>
    <row r="1" spans="2:12" ht="27.95" customHeight="1" x14ac:dyDescent="0.2">
      <c r="B1" s="77" t="s">
        <v>87</v>
      </c>
      <c r="C1" s="79"/>
      <c r="D1" s="79"/>
      <c r="E1" s="79"/>
      <c r="F1" s="79"/>
    </row>
    <row r="2" spans="2:12" ht="24" customHeight="1" x14ac:dyDescent="0.2">
      <c r="B2" s="80">
        <v>2021</v>
      </c>
      <c r="F2" s="80">
        <v>2022</v>
      </c>
    </row>
    <row r="3" spans="2:12" ht="29.25" customHeight="1" x14ac:dyDescent="0.2">
      <c r="B3" s="7"/>
      <c r="C3" s="19" t="s">
        <v>47</v>
      </c>
      <c r="D3" s="19" t="s">
        <v>13</v>
      </c>
      <c r="F3" s="7"/>
      <c r="G3" s="19" t="s">
        <v>47</v>
      </c>
      <c r="H3" s="19" t="s">
        <v>13</v>
      </c>
    </row>
    <row r="4" spans="2:12" ht="15.95" customHeight="1" x14ac:dyDescent="0.2">
      <c r="B4" s="49" t="s">
        <v>40</v>
      </c>
      <c r="C4" s="9">
        <v>15.247</v>
      </c>
      <c r="D4" s="9">
        <v>105.19499999999999</v>
      </c>
      <c r="F4" s="49" t="s">
        <v>86</v>
      </c>
      <c r="G4" s="9">
        <v>13.478</v>
      </c>
      <c r="H4" s="9">
        <v>144.78100000000001</v>
      </c>
    </row>
    <row r="5" spans="2:12" ht="15.95" customHeight="1" x14ac:dyDescent="0.2">
      <c r="B5" s="50" t="s">
        <v>89</v>
      </c>
      <c r="C5" s="20">
        <v>19.940000000000001</v>
      </c>
      <c r="D5" s="20">
        <v>97.706000000000003</v>
      </c>
      <c r="F5" s="50" t="s">
        <v>105</v>
      </c>
      <c r="G5" s="20">
        <v>13.904</v>
      </c>
      <c r="H5" s="20">
        <v>104.795</v>
      </c>
      <c r="J5" s="22"/>
      <c r="K5" s="22"/>
    </row>
    <row r="6" spans="2:12" ht="15.95" customHeight="1" x14ac:dyDescent="0.2">
      <c r="B6" s="49" t="s">
        <v>86</v>
      </c>
      <c r="C6" s="9">
        <v>9.3379999999999992</v>
      </c>
      <c r="D6" s="9">
        <v>67.355000000000004</v>
      </c>
      <c r="F6" s="49" t="s">
        <v>40</v>
      </c>
      <c r="G6" s="9">
        <v>8.4109999999999996</v>
      </c>
      <c r="H6" s="9">
        <v>85.858000000000004</v>
      </c>
      <c r="J6" s="22"/>
      <c r="K6" s="22"/>
    </row>
    <row r="7" spans="2:12" ht="15.95" customHeight="1" x14ac:dyDescent="0.2">
      <c r="B7" s="50" t="s">
        <v>105</v>
      </c>
      <c r="C7" s="20">
        <v>7.6820000000000004</v>
      </c>
      <c r="D7" s="20">
        <v>60.040999999999997</v>
      </c>
      <c r="F7" s="50" t="s">
        <v>100</v>
      </c>
      <c r="G7" s="20">
        <v>6.72</v>
      </c>
      <c r="H7" s="20">
        <v>56.841000000000001</v>
      </c>
      <c r="J7" s="22"/>
      <c r="K7" s="22"/>
    </row>
    <row r="8" spans="2:12" ht="15.95" customHeight="1" x14ac:dyDescent="0.2">
      <c r="B8" s="49" t="s">
        <v>84</v>
      </c>
      <c r="C8" s="9">
        <v>11.315</v>
      </c>
      <c r="D8" s="9">
        <v>59.832000000000001</v>
      </c>
      <c r="F8" s="49" t="s">
        <v>84</v>
      </c>
      <c r="G8" s="9">
        <v>9.8320000000000007</v>
      </c>
      <c r="H8" s="9">
        <v>50.902000000000001</v>
      </c>
      <c r="J8" s="22"/>
      <c r="K8" s="22"/>
    </row>
    <row r="9" spans="2:12" ht="15.95" customHeight="1" x14ac:dyDescent="0.2">
      <c r="B9" s="50" t="s">
        <v>85</v>
      </c>
      <c r="C9" s="20">
        <v>7.8179999999999996</v>
      </c>
      <c r="D9" s="20">
        <v>49.914000000000001</v>
      </c>
      <c r="F9" s="50" t="s">
        <v>104</v>
      </c>
      <c r="G9" s="20">
        <v>3.8980000000000001</v>
      </c>
      <c r="H9" s="20">
        <v>43.88</v>
      </c>
    </row>
    <row r="10" spans="2:12" ht="15.95" customHeight="1" x14ac:dyDescent="0.2">
      <c r="B10" s="51" t="s">
        <v>42</v>
      </c>
      <c r="C10" s="9">
        <f>C11-SUM(C4:C9)</f>
        <v>24.072999999999993</v>
      </c>
      <c r="D10" s="9">
        <f>D11-SUM(D4:D9)</f>
        <v>59.466999999999928</v>
      </c>
      <c r="F10" s="51" t="s">
        <v>42</v>
      </c>
      <c r="G10" s="9">
        <f>G11-SUM(G4:G9)</f>
        <v>8.7110000000000056</v>
      </c>
      <c r="H10" s="9">
        <f>H11-SUM(H4:H9)</f>
        <v>73.621999999999844</v>
      </c>
    </row>
    <row r="11" spans="2:12" ht="18" customHeight="1" x14ac:dyDescent="0.2">
      <c r="B11" s="21" t="s">
        <v>14</v>
      </c>
      <c r="C11" s="81">
        <v>95.412999999999997</v>
      </c>
      <c r="D11" s="81">
        <v>499.50999999999993</v>
      </c>
      <c r="F11" s="21" t="s">
        <v>14</v>
      </c>
      <c r="G11" s="81">
        <v>64.954000000000008</v>
      </c>
      <c r="H11" s="81">
        <v>560.67899999999986</v>
      </c>
    </row>
    <row r="12" spans="2:12" ht="15.95" customHeight="1" x14ac:dyDescent="0.2">
      <c r="J12" s="82"/>
    </row>
    <row r="13" spans="2:12" ht="15.95" customHeight="1" x14ac:dyDescent="0.2">
      <c r="F13" s="15"/>
      <c r="H13" s="16" t="s">
        <v>12</v>
      </c>
      <c r="K13" s="15"/>
      <c r="L13" s="15"/>
    </row>
    <row r="14" spans="2:12" ht="27.95" customHeight="1" x14ac:dyDescent="0.2">
      <c r="B14" s="3" t="s">
        <v>88</v>
      </c>
      <c r="G14" s="15"/>
      <c r="H14" s="15"/>
      <c r="K14" s="15"/>
      <c r="L14" s="15"/>
    </row>
    <row r="15" spans="2:12" ht="20.100000000000001" customHeight="1" x14ac:dyDescent="0.2">
      <c r="B15" s="80">
        <v>2021</v>
      </c>
      <c r="F15" s="80">
        <v>2022</v>
      </c>
      <c r="K15" s="15"/>
      <c r="L15" s="15"/>
    </row>
    <row r="16" spans="2:12" ht="25.5" x14ac:dyDescent="0.2">
      <c r="B16" s="7"/>
      <c r="C16" s="19" t="s">
        <v>47</v>
      </c>
      <c r="D16" s="19" t="s">
        <v>13</v>
      </c>
      <c r="F16" s="7"/>
      <c r="G16" s="19" t="s">
        <v>47</v>
      </c>
      <c r="H16" s="19" t="s">
        <v>13</v>
      </c>
      <c r="K16" s="15"/>
      <c r="L16" s="15"/>
    </row>
    <row r="17" spans="2:13" x14ac:dyDescent="0.2">
      <c r="B17" s="49" t="s">
        <v>40</v>
      </c>
      <c r="C17" s="9">
        <v>525.83000000000004</v>
      </c>
      <c r="D17" s="9">
        <v>3250.8229999999999</v>
      </c>
      <c r="F17" s="49" t="s">
        <v>56</v>
      </c>
      <c r="G17" s="9">
        <v>712.30100000000004</v>
      </c>
      <c r="H17" s="9">
        <v>6111.4939999999997</v>
      </c>
      <c r="J17" s="82"/>
    </row>
    <row r="18" spans="2:13" ht="15.95" customHeight="1" x14ac:dyDescent="0.2">
      <c r="B18" s="50" t="s">
        <v>56</v>
      </c>
      <c r="C18" s="20">
        <v>378.13499999999999</v>
      </c>
      <c r="D18" s="20">
        <v>3097.797</v>
      </c>
      <c r="F18" s="50" t="s">
        <v>39</v>
      </c>
      <c r="G18" s="20">
        <v>569.59500000000003</v>
      </c>
      <c r="H18" s="20">
        <v>4857.7299999999996</v>
      </c>
      <c r="J18" s="82"/>
    </row>
    <row r="19" spans="2:13" ht="15.95" customHeight="1" x14ac:dyDescent="0.2">
      <c r="B19" s="49" t="s">
        <v>39</v>
      </c>
      <c r="C19" s="9">
        <v>431.07799999999997</v>
      </c>
      <c r="D19" s="9">
        <v>2762.5819999999999</v>
      </c>
      <c r="F19" s="49" t="s">
        <v>40</v>
      </c>
      <c r="G19" s="9">
        <v>417.01900000000001</v>
      </c>
      <c r="H19" s="9">
        <v>3466.17</v>
      </c>
      <c r="J19" s="82"/>
    </row>
    <row r="20" spans="2:13" ht="15.95" customHeight="1" x14ac:dyDescent="0.2">
      <c r="B20" s="50" t="s">
        <v>41</v>
      </c>
      <c r="C20" s="20">
        <v>168.63399999999999</v>
      </c>
      <c r="D20" s="20">
        <v>1062.8530000000001</v>
      </c>
      <c r="F20" s="50" t="s">
        <v>41</v>
      </c>
      <c r="G20" s="20">
        <v>187.38200000000001</v>
      </c>
      <c r="H20" s="20">
        <v>1434.3610000000001</v>
      </c>
    </row>
    <row r="21" spans="2:13" ht="15.95" customHeight="1" x14ac:dyDescent="0.2">
      <c r="B21" s="49" t="s">
        <v>71</v>
      </c>
      <c r="C21" s="9">
        <v>8.7129999999999992</v>
      </c>
      <c r="D21" s="9">
        <v>59.06</v>
      </c>
      <c r="F21" s="49" t="s">
        <v>103</v>
      </c>
      <c r="G21" s="9">
        <v>49.353000000000002</v>
      </c>
      <c r="H21" s="9">
        <v>386.96699999999998</v>
      </c>
    </row>
    <row r="22" spans="2:13" ht="15.95" customHeight="1" x14ac:dyDescent="0.2">
      <c r="B22" s="50" t="s">
        <v>102</v>
      </c>
      <c r="C22" s="20">
        <v>4.2569999999999997</v>
      </c>
      <c r="D22" s="20">
        <v>27.009</v>
      </c>
      <c r="F22" s="50" t="s">
        <v>71</v>
      </c>
      <c r="G22" s="20">
        <v>13.644</v>
      </c>
      <c r="H22" s="20">
        <v>106.754</v>
      </c>
    </row>
    <row r="23" spans="2:13" ht="15.95" customHeight="1" x14ac:dyDescent="0.2">
      <c r="B23" s="51" t="s">
        <v>42</v>
      </c>
      <c r="C23" s="9">
        <f>C24-SUM(C17:C22)</f>
        <v>3.6259999999999764</v>
      </c>
      <c r="D23" s="9">
        <f>D24-SUM(D17:D22)</f>
        <v>27.621999999999389</v>
      </c>
      <c r="F23" s="51" t="s">
        <v>101</v>
      </c>
      <c r="G23" s="9">
        <v>6.7759999999999998</v>
      </c>
      <c r="H23" s="9">
        <v>45.034999999999997</v>
      </c>
    </row>
    <row r="24" spans="2:13" ht="18" customHeight="1" x14ac:dyDescent="0.2">
      <c r="B24" s="21" t="s">
        <v>14</v>
      </c>
      <c r="C24" s="81">
        <v>1520.2730000000001</v>
      </c>
      <c r="D24" s="81">
        <v>10287.745999999999</v>
      </c>
      <c r="F24" s="21" t="s">
        <v>14</v>
      </c>
      <c r="G24" s="81">
        <v>1956.0700000000004</v>
      </c>
      <c r="H24" s="81">
        <v>16408.511000000002</v>
      </c>
      <c r="M24" s="15"/>
    </row>
    <row r="25" spans="2:13" ht="15.95" customHeight="1" x14ac:dyDescent="0.2">
      <c r="C25" s="55"/>
      <c r="D25" s="55"/>
    </row>
    <row r="26" spans="2:13" ht="15.95" customHeight="1" x14ac:dyDescent="0.2"/>
    <row r="27" spans="2:13" ht="15.95" customHeight="1" x14ac:dyDescent="0.2">
      <c r="G27" s="82"/>
    </row>
    <row r="28" spans="2:13" ht="15.95" customHeight="1" x14ac:dyDescent="0.2">
      <c r="G28" s="82"/>
    </row>
    <row r="29" spans="2:13" ht="15.95" customHeight="1" x14ac:dyDescent="0.2">
      <c r="G29" s="82"/>
    </row>
    <row r="30" spans="2:13" ht="15.95" customHeight="1" x14ac:dyDescent="0.2">
      <c r="G30" s="82"/>
    </row>
    <row r="31" spans="2:13" ht="15.95" customHeight="1" x14ac:dyDescent="0.2"/>
    <row r="32" spans="2:13" ht="15.95" customHeight="1" x14ac:dyDescent="0.2"/>
    <row r="33" spans="6:13" ht="15.95" customHeight="1" x14ac:dyDescent="0.2">
      <c r="F33" s="22"/>
    </row>
    <row r="34" spans="6:13" ht="15.95" customHeight="1" x14ac:dyDescent="0.2">
      <c r="M34" s="15"/>
    </row>
    <row r="35" spans="6:13" ht="20.100000000000001" customHeight="1" x14ac:dyDescent="0.2"/>
    <row r="43" spans="6:13" x14ac:dyDescent="0.2">
      <c r="M43" s="15"/>
    </row>
    <row r="44" spans="6:13" x14ac:dyDescent="0.2">
      <c r="M44" s="15"/>
    </row>
    <row r="45" spans="6:13" x14ac:dyDescent="0.2">
      <c r="M45" s="15"/>
    </row>
    <row r="46" spans="6:13" x14ac:dyDescent="0.2">
      <c r="M46" s="15"/>
    </row>
    <row r="47" spans="6:13" x14ac:dyDescent="0.2">
      <c r="M47" s="15"/>
    </row>
    <row r="48" spans="6:13" x14ac:dyDescent="0.2">
      <c r="M48" s="15"/>
    </row>
    <row r="49" spans="6:13" x14ac:dyDescent="0.2">
      <c r="F49" s="22"/>
      <c r="M49" s="15"/>
    </row>
    <row r="50" spans="6:13" x14ac:dyDescent="0.2">
      <c r="M50" s="15"/>
    </row>
    <row r="51" spans="6:13" x14ac:dyDescent="0.2">
      <c r="M51" s="15"/>
    </row>
    <row r="52" spans="6:13" x14ac:dyDescent="0.2">
      <c r="K52" s="15"/>
      <c r="L52" s="15"/>
      <c r="M52" s="15"/>
    </row>
    <row r="53" spans="6:13" x14ac:dyDescent="0.2">
      <c r="K53" s="15"/>
      <c r="L53" s="15"/>
      <c r="M53" s="15"/>
    </row>
    <row r="54" spans="6:13" x14ac:dyDescent="0.2">
      <c r="K54" s="15"/>
      <c r="L54" s="15"/>
      <c r="M54" s="15"/>
    </row>
    <row r="55" spans="6:13" x14ac:dyDescent="0.2">
      <c r="K55" s="15"/>
      <c r="L55" s="15"/>
    </row>
    <row r="56" spans="6:13" x14ac:dyDescent="0.2">
      <c r="K56" s="15"/>
      <c r="L56" s="15"/>
    </row>
  </sheetData>
  <sheetProtection selectLockedCells="1" selectUnlockedCells="1"/>
  <sortState ref="L23:N35">
    <sortCondition descending="1" ref="N23:N35"/>
  </sortState>
  <phoneticPr fontId="9" type="noConversion"/>
  <hyperlinks>
    <hyperlink ref="H13" location="ÍNDICE!A1" display="Voltar ao índic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35" style="2" customWidth="1"/>
    <col min="3" max="3" width="15.140625" style="2" customWidth="1"/>
    <col min="4" max="16" width="12.7109375" style="2" customWidth="1"/>
    <col min="17" max="22" width="10.7109375" style="2" customWidth="1"/>
    <col min="23" max="16384" width="9.140625" style="2"/>
  </cols>
  <sheetData>
    <row r="1" spans="2:16" ht="29.85" customHeight="1" x14ac:dyDescent="0.2">
      <c r="B1" s="31" t="s">
        <v>66</v>
      </c>
      <c r="C1" s="60"/>
      <c r="D1" s="61"/>
      <c r="E1" s="61"/>
      <c r="F1" s="61"/>
      <c r="G1" s="61"/>
      <c r="H1" s="61"/>
      <c r="I1" s="8"/>
      <c r="J1" s="8"/>
      <c r="K1" s="8"/>
      <c r="L1" s="8"/>
      <c r="M1" s="8"/>
      <c r="N1" s="8"/>
    </row>
    <row r="2" spans="2:16" ht="29.85" customHeight="1" x14ac:dyDescent="0.2">
      <c r="B2" s="52" t="s">
        <v>15</v>
      </c>
      <c r="C2" s="53" t="s">
        <v>2</v>
      </c>
      <c r="D2" s="30" t="s">
        <v>34</v>
      </c>
      <c r="E2" s="30" t="s">
        <v>37</v>
      </c>
      <c r="F2" s="30" t="s">
        <v>50</v>
      </c>
      <c r="G2" s="30" t="s">
        <v>51</v>
      </c>
      <c r="H2" s="30" t="s">
        <v>52</v>
      </c>
      <c r="I2" s="30" t="s">
        <v>53</v>
      </c>
      <c r="J2" s="30">
        <v>2016</v>
      </c>
      <c r="K2" s="30" t="s">
        <v>58</v>
      </c>
      <c r="L2" s="30" t="s">
        <v>59</v>
      </c>
      <c r="M2" s="30">
        <v>2019</v>
      </c>
      <c r="N2" s="30">
        <v>2020</v>
      </c>
      <c r="O2" s="30">
        <v>2021</v>
      </c>
      <c r="P2" s="30">
        <v>2022</v>
      </c>
    </row>
    <row r="3" spans="2:16" ht="21.95" customHeight="1" x14ac:dyDescent="0.2">
      <c r="B3" s="112" t="s">
        <v>67</v>
      </c>
      <c r="C3" s="113" t="s">
        <v>60</v>
      </c>
      <c r="D3" s="64">
        <v>355</v>
      </c>
      <c r="E3" s="64">
        <v>351</v>
      </c>
      <c r="F3" s="64">
        <v>343</v>
      </c>
      <c r="G3" s="64">
        <v>334</v>
      </c>
      <c r="H3" s="64">
        <v>322</v>
      </c>
      <c r="I3" s="65">
        <v>316</v>
      </c>
      <c r="J3" s="65">
        <v>329</v>
      </c>
      <c r="K3" s="65">
        <v>346</v>
      </c>
      <c r="L3" s="65">
        <v>336</v>
      </c>
      <c r="M3" s="65">
        <v>316</v>
      </c>
      <c r="N3" s="65">
        <v>313</v>
      </c>
      <c r="O3" s="65">
        <v>308</v>
      </c>
      <c r="P3" s="65">
        <v>299</v>
      </c>
    </row>
    <row r="4" spans="2:16" ht="21.95" customHeight="1" x14ac:dyDescent="0.2">
      <c r="B4" s="114" t="s">
        <v>68</v>
      </c>
      <c r="C4" s="115" t="s">
        <v>60</v>
      </c>
      <c r="D4" s="61">
        <v>64</v>
      </c>
      <c r="E4" s="61">
        <v>62</v>
      </c>
      <c r="F4" s="61">
        <v>61</v>
      </c>
      <c r="G4" s="61">
        <v>64</v>
      </c>
      <c r="H4" s="61">
        <v>60</v>
      </c>
      <c r="I4" s="8">
        <v>57</v>
      </c>
      <c r="J4" s="8">
        <v>54</v>
      </c>
      <c r="K4" s="8">
        <v>57</v>
      </c>
      <c r="L4" s="8">
        <v>57</v>
      </c>
      <c r="M4" s="8">
        <v>57</v>
      </c>
      <c r="N4" s="8">
        <v>56</v>
      </c>
      <c r="O4" s="8">
        <v>57</v>
      </c>
      <c r="P4" s="8">
        <v>53</v>
      </c>
    </row>
    <row r="5" spans="2:16" ht="21.95" customHeight="1" x14ac:dyDescent="0.2">
      <c r="B5" s="116" t="s">
        <v>11</v>
      </c>
      <c r="C5" s="117" t="s">
        <v>60</v>
      </c>
      <c r="D5" s="63">
        <v>419</v>
      </c>
      <c r="E5" s="63">
        <v>413</v>
      </c>
      <c r="F5" s="63">
        <v>404</v>
      </c>
      <c r="G5" s="63">
        <v>398</v>
      </c>
      <c r="H5" s="63">
        <v>382</v>
      </c>
      <c r="I5" s="62">
        <v>373</v>
      </c>
      <c r="J5" s="62">
        <v>383</v>
      </c>
      <c r="K5" s="62">
        <v>403</v>
      </c>
      <c r="L5" s="62">
        <v>393</v>
      </c>
      <c r="M5" s="62">
        <v>372</v>
      </c>
      <c r="N5" s="62">
        <v>368</v>
      </c>
      <c r="O5" s="62">
        <v>364</v>
      </c>
      <c r="P5" s="62">
        <v>352</v>
      </c>
    </row>
    <row r="6" spans="2:16" ht="21.95" customHeight="1" x14ac:dyDescent="0.2"/>
    <row r="7" spans="2:16" ht="29.85" customHeight="1" x14ac:dyDescent="0.2">
      <c r="B7" s="31" t="s">
        <v>69</v>
      </c>
      <c r="O7" s="16" t="s">
        <v>12</v>
      </c>
    </row>
    <row r="8" spans="2:16" ht="29.85" customHeight="1" x14ac:dyDescent="0.2">
      <c r="B8" s="52" t="s">
        <v>15</v>
      </c>
      <c r="C8" s="53" t="s">
        <v>2</v>
      </c>
      <c r="D8" s="6">
        <v>2003</v>
      </c>
      <c r="E8" s="6">
        <v>2005</v>
      </c>
      <c r="F8" s="6">
        <v>2007</v>
      </c>
      <c r="G8" s="6">
        <v>2009</v>
      </c>
      <c r="H8" s="6">
        <v>2013</v>
      </c>
      <c r="I8" s="6">
        <v>2016</v>
      </c>
      <c r="J8" s="6">
        <v>2019</v>
      </c>
    </row>
    <row r="9" spans="2:16" ht="21.95" customHeight="1" x14ac:dyDescent="0.2">
      <c r="B9" s="112" t="s">
        <v>67</v>
      </c>
      <c r="C9" s="113" t="s">
        <v>70</v>
      </c>
      <c r="D9" s="64">
        <v>44411</v>
      </c>
      <c r="E9" s="64">
        <v>36628</v>
      </c>
      <c r="F9" s="64">
        <v>29507</v>
      </c>
      <c r="G9" s="64">
        <v>31849</v>
      </c>
      <c r="H9" s="64">
        <v>28177</v>
      </c>
      <c r="I9" s="64">
        <v>25567</v>
      </c>
      <c r="J9" s="64">
        <v>21989</v>
      </c>
    </row>
    <row r="10" spans="2:16" ht="21.95" customHeight="1" x14ac:dyDescent="0.2">
      <c r="B10" s="114" t="s">
        <v>68</v>
      </c>
      <c r="C10" s="86" t="s">
        <v>70</v>
      </c>
      <c r="D10" s="9">
        <v>19159</v>
      </c>
      <c r="E10" s="9">
        <v>18826</v>
      </c>
      <c r="F10" s="9">
        <v>15733</v>
      </c>
      <c r="G10" s="9">
        <v>19454</v>
      </c>
      <c r="H10" s="9">
        <v>17787</v>
      </c>
      <c r="I10" s="9">
        <v>17151</v>
      </c>
      <c r="J10" s="9">
        <v>15051</v>
      </c>
    </row>
    <row r="11" spans="2:16" ht="21.95" customHeight="1" x14ac:dyDescent="0.2">
      <c r="B11" s="116" t="s">
        <v>11</v>
      </c>
      <c r="C11" s="117" t="s">
        <v>70</v>
      </c>
      <c r="D11" s="62">
        <v>45272</v>
      </c>
      <c r="E11" s="62">
        <v>37421</v>
      </c>
      <c r="F11" s="62">
        <v>30124</v>
      </c>
      <c r="G11" s="62">
        <v>32514</v>
      </c>
      <c r="H11" s="62">
        <v>28444</v>
      </c>
      <c r="I11" s="62">
        <v>26635</v>
      </c>
      <c r="J11" s="62">
        <v>22880</v>
      </c>
    </row>
    <row r="12" spans="2:16" ht="21.95" customHeight="1" x14ac:dyDescent="0.2"/>
  </sheetData>
  <hyperlinks>
    <hyperlink ref="O7" location="ÍNDICE!A1" display="Voltar ao índice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D2:N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"/>
  <sheetViews>
    <sheetView showGridLines="0" zoomScaleNormal="100" workbookViewId="0"/>
  </sheetViews>
  <sheetFormatPr defaultRowHeight="12.75" x14ac:dyDescent="0.2"/>
  <cols>
    <col min="1" max="1" width="2.42578125" style="2" customWidth="1"/>
    <col min="2" max="2" width="30.7109375" style="2" customWidth="1"/>
    <col min="3" max="3" width="10.710937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1" t="s">
        <v>78</v>
      </c>
    </row>
    <row r="2" spans="2:16" ht="21.95" customHeight="1" x14ac:dyDescent="0.2">
      <c r="B2" s="52" t="s">
        <v>15</v>
      </c>
      <c r="C2" s="53" t="s">
        <v>2</v>
      </c>
      <c r="D2" s="30" t="s">
        <v>34</v>
      </c>
      <c r="E2" s="30" t="s">
        <v>37</v>
      </c>
      <c r="F2" s="30" t="s">
        <v>50</v>
      </c>
      <c r="G2" s="30" t="s">
        <v>51</v>
      </c>
      <c r="H2" s="30" t="s">
        <v>52</v>
      </c>
      <c r="I2" s="30" t="s">
        <v>53</v>
      </c>
      <c r="J2" s="30" t="s">
        <v>57</v>
      </c>
      <c r="K2" s="30" t="s">
        <v>58</v>
      </c>
      <c r="L2" s="30" t="s">
        <v>59</v>
      </c>
      <c r="M2" s="30" t="s">
        <v>72</v>
      </c>
      <c r="N2" s="30" t="s">
        <v>79</v>
      </c>
      <c r="O2" s="30">
        <v>2021</v>
      </c>
      <c r="P2" s="30">
        <v>2022</v>
      </c>
    </row>
    <row r="3" spans="2:16" ht="24" customHeight="1" x14ac:dyDescent="0.2">
      <c r="B3" s="118" t="s">
        <v>55</v>
      </c>
      <c r="C3" s="119" t="s">
        <v>48</v>
      </c>
      <c r="D3" s="75">
        <v>1517</v>
      </c>
      <c r="E3" s="75">
        <v>1460</v>
      </c>
      <c r="F3" s="75">
        <v>1541</v>
      </c>
      <c r="G3" s="75">
        <v>1316</v>
      </c>
      <c r="H3" s="76">
        <v>1168</v>
      </c>
      <c r="I3" s="76">
        <v>1221</v>
      </c>
      <c r="J3" s="76">
        <v>1156</v>
      </c>
      <c r="K3" s="76">
        <v>1147</v>
      </c>
      <c r="L3" s="76">
        <v>1179</v>
      </c>
      <c r="M3" s="76">
        <v>1183</v>
      </c>
      <c r="N3" s="76">
        <v>1090.6715999999999</v>
      </c>
      <c r="O3" s="76">
        <v>1251.894</v>
      </c>
      <c r="P3" s="76">
        <v>1313.0480000000002</v>
      </c>
    </row>
    <row r="4" spans="2:16" ht="16.5" customHeight="1" x14ac:dyDescent="0.2">
      <c r="B4" s="73"/>
      <c r="C4" s="74"/>
    </row>
    <row r="5" spans="2:16" ht="19.7" customHeight="1" x14ac:dyDescent="0.2"/>
    <row r="6" spans="2:16" x14ac:dyDescent="0.2">
      <c r="O6" s="16" t="s">
        <v>12</v>
      </c>
    </row>
    <row r="7" spans="2:16" x14ac:dyDescent="0.2">
      <c r="B7" s="22"/>
      <c r="C7" s="22"/>
    </row>
  </sheetData>
  <sheetProtection selectLockedCells="1" selectUnlockedCells="1"/>
  <phoneticPr fontId="9" type="noConversion"/>
  <hyperlinks>
    <hyperlink ref="O6" location="ÍNDICE!A1" display="Voltar ao índice"/>
  </hyperlinks>
  <pageMargins left="0.74803149606299213" right="0.74803149606299213" top="0.59055118110236227" bottom="0.39370078740157483" header="0" footer="0"/>
  <pageSetup paperSize="9" scale="92" firstPageNumber="0" orientation="landscape" horizontalDpi="300" verticalDpi="300" r:id="rId1"/>
  <headerFooter alignWithMargins="0"/>
  <ignoredErrors>
    <ignoredError sqref="D2:E2 F2:N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showGridLines="0" zoomScaleNormal="100" workbookViewId="0"/>
  </sheetViews>
  <sheetFormatPr defaultRowHeight="12.75" x14ac:dyDescent="0.2"/>
  <cols>
    <col min="1" max="1" width="2.140625" style="2" customWidth="1"/>
    <col min="2" max="2" width="32.28515625" style="2" customWidth="1"/>
    <col min="3" max="3" width="14.140625" style="2" customWidth="1"/>
    <col min="4" max="16" width="12.7109375" style="2" customWidth="1"/>
    <col min="17" max="16384" width="9.140625" style="2"/>
  </cols>
  <sheetData>
    <row r="1" spans="2:16" ht="29.85" customHeight="1" x14ac:dyDescent="0.2">
      <c r="B1" s="3" t="s">
        <v>54</v>
      </c>
    </row>
    <row r="2" spans="2:16" ht="24.75" customHeight="1" x14ac:dyDescent="0.2">
      <c r="B2" s="4" t="s">
        <v>15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 t="s">
        <v>90</v>
      </c>
    </row>
    <row r="3" spans="2:16" ht="21.95" customHeight="1" x14ac:dyDescent="0.2">
      <c r="B3" s="120" t="s">
        <v>95</v>
      </c>
      <c r="C3" s="121" t="s">
        <v>96</v>
      </c>
      <c r="D3" s="25">
        <v>20</v>
      </c>
      <c r="E3" s="25">
        <v>20</v>
      </c>
      <c r="F3" s="25">
        <v>19</v>
      </c>
      <c r="G3" s="25">
        <v>20</v>
      </c>
      <c r="H3" s="25">
        <v>19</v>
      </c>
      <c r="I3" s="25">
        <v>19</v>
      </c>
      <c r="J3" s="25">
        <v>18</v>
      </c>
      <c r="K3" s="25">
        <v>19</v>
      </c>
      <c r="L3" s="25">
        <v>21</v>
      </c>
      <c r="M3" s="25">
        <v>23</v>
      </c>
      <c r="N3" s="25">
        <v>20</v>
      </c>
      <c r="O3" s="25">
        <v>21</v>
      </c>
      <c r="P3" s="25">
        <v>22</v>
      </c>
    </row>
    <row r="4" spans="2:16" ht="21.95" customHeight="1" x14ac:dyDescent="0.2">
      <c r="B4" s="122" t="s">
        <v>36</v>
      </c>
      <c r="C4" s="123" t="s">
        <v>96</v>
      </c>
      <c r="D4" s="35">
        <v>20</v>
      </c>
      <c r="E4" s="35">
        <v>20</v>
      </c>
      <c r="F4" s="35">
        <v>19</v>
      </c>
      <c r="G4" s="35">
        <v>19</v>
      </c>
      <c r="H4" s="35">
        <v>19</v>
      </c>
      <c r="I4" s="35">
        <v>19</v>
      </c>
      <c r="J4" s="35">
        <v>18</v>
      </c>
      <c r="K4" s="35">
        <v>17</v>
      </c>
      <c r="L4" s="35">
        <v>17</v>
      </c>
      <c r="M4" s="35">
        <v>18</v>
      </c>
      <c r="N4" s="35">
        <v>16</v>
      </c>
      <c r="O4" s="35">
        <v>17</v>
      </c>
      <c r="P4" s="35">
        <v>16</v>
      </c>
    </row>
    <row r="5" spans="2:16" ht="21.95" customHeight="1" x14ac:dyDescent="0.2">
      <c r="B5" s="120" t="s">
        <v>97</v>
      </c>
      <c r="C5" s="121" t="s">
        <v>96</v>
      </c>
      <c r="D5" s="25">
        <v>10</v>
      </c>
      <c r="E5" s="25">
        <v>9</v>
      </c>
      <c r="F5" s="25">
        <v>8</v>
      </c>
      <c r="G5" s="25">
        <v>7</v>
      </c>
      <c r="H5" s="25">
        <v>8</v>
      </c>
      <c r="I5" s="25">
        <v>8</v>
      </c>
      <c r="J5" s="25">
        <v>8</v>
      </c>
      <c r="K5" s="25">
        <v>11</v>
      </c>
      <c r="L5" s="25">
        <v>13</v>
      </c>
      <c r="M5" s="25">
        <v>11</v>
      </c>
      <c r="N5" s="25">
        <v>10</v>
      </c>
      <c r="O5" s="25">
        <v>12</v>
      </c>
      <c r="P5" s="25">
        <v>12</v>
      </c>
    </row>
    <row r="6" spans="2:16" ht="21.95" customHeight="1" x14ac:dyDescent="0.2">
      <c r="B6" s="122" t="s">
        <v>98</v>
      </c>
      <c r="C6" s="123" t="s">
        <v>96</v>
      </c>
      <c r="D6" s="35">
        <v>2</v>
      </c>
      <c r="E6" s="35">
        <v>2</v>
      </c>
      <c r="F6" s="35">
        <v>2</v>
      </c>
      <c r="G6" s="35">
        <v>2</v>
      </c>
      <c r="H6" s="35">
        <v>2</v>
      </c>
      <c r="I6" s="35">
        <v>3</v>
      </c>
      <c r="J6" s="35">
        <v>2</v>
      </c>
      <c r="K6" s="35">
        <v>5</v>
      </c>
      <c r="L6" s="35">
        <v>8</v>
      </c>
      <c r="M6" s="35">
        <v>9</v>
      </c>
      <c r="N6" s="35">
        <v>8</v>
      </c>
      <c r="O6" s="35">
        <v>9</v>
      </c>
      <c r="P6" s="35">
        <v>10</v>
      </c>
    </row>
    <row r="7" spans="2:16" ht="21.95" customHeight="1" x14ac:dyDescent="0.2">
      <c r="B7" s="124" t="s">
        <v>17</v>
      </c>
      <c r="C7" s="125" t="s">
        <v>96</v>
      </c>
      <c r="D7" s="25">
        <v>28</v>
      </c>
      <c r="E7" s="25">
        <v>27</v>
      </c>
      <c r="F7" s="25">
        <v>25</v>
      </c>
      <c r="G7" s="25">
        <v>25</v>
      </c>
      <c r="H7" s="25">
        <v>25</v>
      </c>
      <c r="I7" s="25">
        <v>24</v>
      </c>
      <c r="J7" s="25">
        <v>24</v>
      </c>
      <c r="K7" s="25">
        <v>25</v>
      </c>
      <c r="L7" s="25">
        <v>26</v>
      </c>
      <c r="M7" s="25">
        <v>25</v>
      </c>
      <c r="N7" s="25">
        <v>22</v>
      </c>
      <c r="O7" s="25">
        <v>24</v>
      </c>
      <c r="P7" s="25">
        <v>24</v>
      </c>
    </row>
    <row r="8" spans="2:16" ht="21.95" customHeight="1" x14ac:dyDescent="0.2">
      <c r="B8" s="126" t="s">
        <v>18</v>
      </c>
      <c r="C8" s="127" t="s">
        <v>19</v>
      </c>
      <c r="D8" s="39">
        <v>2.6</v>
      </c>
      <c r="E8" s="39">
        <v>2.6</v>
      </c>
      <c r="F8" s="39">
        <v>2.4</v>
      </c>
      <c r="G8" s="39">
        <v>2.4</v>
      </c>
      <c r="H8" s="39">
        <v>2.4</v>
      </c>
      <c r="I8" s="39">
        <v>2.2999999999999998</v>
      </c>
      <c r="J8" s="39">
        <v>2.2999999999999998</v>
      </c>
      <c r="K8" s="68">
        <v>2.4</v>
      </c>
      <c r="L8" s="68">
        <v>2.5</v>
      </c>
      <c r="M8" s="68">
        <v>2.4</v>
      </c>
      <c r="N8" s="68">
        <v>2.1</v>
      </c>
      <c r="O8" s="68">
        <v>2.2999999999999998</v>
      </c>
      <c r="P8" s="68">
        <v>2.2999999999999998</v>
      </c>
    </row>
    <row r="9" spans="2:16" ht="21.95" customHeight="1" x14ac:dyDescent="0.2">
      <c r="B9" s="128" t="s">
        <v>20</v>
      </c>
      <c r="C9" s="129" t="s">
        <v>21</v>
      </c>
      <c r="D9" s="38">
        <v>71.400000000000006</v>
      </c>
      <c r="E9" s="38">
        <v>74.099999999999994</v>
      </c>
      <c r="F9" s="38">
        <v>76</v>
      </c>
      <c r="G9" s="38">
        <v>80</v>
      </c>
      <c r="H9" s="38">
        <v>76</v>
      </c>
      <c r="I9" s="38">
        <v>79.2</v>
      </c>
      <c r="J9" s="38">
        <v>75</v>
      </c>
      <c r="K9" s="38">
        <v>76</v>
      </c>
      <c r="L9" s="38">
        <v>80.8</v>
      </c>
      <c r="M9" s="38">
        <v>92</v>
      </c>
      <c r="N9" s="38">
        <v>90.9</v>
      </c>
      <c r="O9" s="38">
        <v>87.5</v>
      </c>
      <c r="P9" s="38">
        <v>91.7</v>
      </c>
    </row>
    <row r="10" spans="2:16" ht="15.75" customHeight="1" x14ac:dyDescent="0.2">
      <c r="B10" s="48" t="s">
        <v>44</v>
      </c>
    </row>
    <row r="11" spans="2:16" ht="15" customHeight="1" x14ac:dyDescent="0.2">
      <c r="B11" s="48" t="s">
        <v>45</v>
      </c>
    </row>
    <row r="12" spans="2:16" ht="15" customHeight="1" x14ac:dyDescent="0.2">
      <c r="B12" s="12" t="s">
        <v>38</v>
      </c>
      <c r="N12" s="16" t="s">
        <v>12</v>
      </c>
    </row>
    <row r="14" spans="2:16" ht="21.75" customHeight="1" x14ac:dyDescent="0.2">
      <c r="C14"/>
    </row>
    <row r="15" spans="2:16" ht="21.75" customHeight="1" x14ac:dyDescent="0.2">
      <c r="B15"/>
      <c r="C15"/>
    </row>
    <row r="16" spans="2:16" ht="19.5" customHeight="1" x14ac:dyDescent="0.2">
      <c r="B16"/>
      <c r="C16"/>
    </row>
    <row r="17" spans="2:3" ht="18" customHeight="1" x14ac:dyDescent="0.2">
      <c r="B17"/>
      <c r="C17"/>
    </row>
    <row r="18" spans="2:3" ht="18" customHeight="1" x14ac:dyDescent="0.2">
      <c r="B18"/>
      <c r="C18"/>
    </row>
    <row r="19" spans="2:3" ht="18" customHeight="1" x14ac:dyDescent="0.2">
      <c r="B19"/>
      <c r="C19"/>
    </row>
    <row r="20" spans="2:3" ht="18" customHeight="1" x14ac:dyDescent="0.2">
      <c r="B20"/>
      <c r="C20"/>
    </row>
    <row r="21" spans="2:3" ht="18" customHeight="1" x14ac:dyDescent="0.2">
      <c r="B21"/>
      <c r="C21"/>
    </row>
    <row r="22" spans="2:3" x14ac:dyDescent="0.2">
      <c r="B22"/>
      <c r="C22"/>
    </row>
  </sheetData>
  <sheetProtection selectLockedCells="1" selectUnlockedCells="1"/>
  <phoneticPr fontId="9" type="noConversion"/>
  <hyperlinks>
    <hyperlink ref="N12" location="ÍNDICE!A1" display="Voltar ao índice"/>
  </hyperlinks>
  <pageMargins left="0.57013888888888886" right="0.3" top="0.98402777777777772" bottom="0.98402777777777772" header="0.51180555555555551" footer="0.51180555555555551"/>
  <pageSetup paperSize="9" scale="9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9"/>
  <sheetViews>
    <sheetView showGridLines="0" zoomScaleNormal="100" workbookViewId="0"/>
  </sheetViews>
  <sheetFormatPr defaultRowHeight="12.75" x14ac:dyDescent="0.2"/>
  <cols>
    <col min="1" max="1" width="2.28515625" customWidth="1"/>
    <col min="2" max="2" width="39.85546875" customWidth="1"/>
    <col min="3" max="3" width="9.85546875" customWidth="1"/>
    <col min="4" max="16" width="12.7109375" customWidth="1"/>
  </cols>
  <sheetData>
    <row r="1" spans="2:25" ht="29.85" customHeight="1" x14ac:dyDescent="0.2">
      <c r="B1" s="3" t="s">
        <v>80</v>
      </c>
      <c r="C1" s="2"/>
    </row>
    <row r="2" spans="2:25" ht="21.95" customHeight="1" x14ac:dyDescent="0.2">
      <c r="B2" s="4" t="s">
        <v>15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</row>
    <row r="3" spans="2:25" ht="21.95" customHeight="1" x14ac:dyDescent="0.2">
      <c r="B3" s="85" t="s">
        <v>16</v>
      </c>
      <c r="C3" s="86" t="s">
        <v>48</v>
      </c>
      <c r="D3" s="25">
        <v>1517</v>
      </c>
      <c r="E3" s="25">
        <v>1460</v>
      </c>
      <c r="F3" s="25">
        <v>1541</v>
      </c>
      <c r="G3" s="25">
        <v>1316</v>
      </c>
      <c r="H3" s="25">
        <v>1168</v>
      </c>
      <c r="I3" s="25">
        <v>1221</v>
      </c>
      <c r="J3" s="25">
        <v>1156</v>
      </c>
      <c r="K3" s="25">
        <v>1147</v>
      </c>
      <c r="L3" s="25">
        <v>1179</v>
      </c>
      <c r="M3" s="25">
        <v>1183</v>
      </c>
      <c r="N3" s="25">
        <v>1090.6715999999999</v>
      </c>
      <c r="O3" s="25">
        <v>1251.894</v>
      </c>
      <c r="P3" s="25">
        <v>1313.0480000000002</v>
      </c>
      <c r="Q3" s="46"/>
      <c r="R3" s="46"/>
      <c r="S3" s="46"/>
      <c r="T3" s="46"/>
      <c r="U3" s="46"/>
      <c r="V3" s="46"/>
      <c r="W3" s="46"/>
      <c r="X3" s="46"/>
      <c r="Y3" s="46"/>
    </row>
    <row r="4" spans="2:25" ht="21.95" customHeight="1" x14ac:dyDescent="0.2">
      <c r="B4" s="130" t="s">
        <v>35</v>
      </c>
      <c r="C4" s="88" t="s">
        <v>48</v>
      </c>
      <c r="D4" s="43">
        <v>11.041</v>
      </c>
      <c r="E4" s="43">
        <v>15.382999999999999</v>
      </c>
      <c r="F4" s="43">
        <v>6.14</v>
      </c>
      <c r="G4" s="43">
        <v>4.8600000000000003</v>
      </c>
      <c r="H4" s="43">
        <v>4.6970000000000001</v>
      </c>
      <c r="I4" s="43">
        <v>4.5529999999999999</v>
      </c>
      <c r="J4" s="43">
        <v>4.6920000000000002</v>
      </c>
      <c r="K4" s="43">
        <v>7.3849999999999998</v>
      </c>
      <c r="L4" s="43">
        <v>4.2069999999999999</v>
      </c>
      <c r="M4" s="43">
        <v>3.18</v>
      </c>
      <c r="N4" s="43">
        <v>4.0511400000000002</v>
      </c>
      <c r="O4" s="43"/>
      <c r="P4" s="43"/>
      <c r="Q4" s="45"/>
      <c r="R4" s="45"/>
      <c r="S4" s="45"/>
      <c r="T4" s="45"/>
      <c r="U4" s="45"/>
      <c r="V4" s="45"/>
      <c r="W4" s="45"/>
      <c r="X4" s="45"/>
      <c r="Y4" s="45"/>
    </row>
    <row r="5" spans="2:25" ht="21.95" customHeight="1" x14ac:dyDescent="0.2">
      <c r="B5" s="106" t="s">
        <v>22</v>
      </c>
      <c r="C5" s="131" t="s">
        <v>21</v>
      </c>
      <c r="D5" s="44">
        <f t="shared" ref="D5:N5" si="0">D4/D3*100</f>
        <v>0.72781806196440346</v>
      </c>
      <c r="E5" s="44">
        <f t="shared" si="0"/>
        <v>1.0536301369863013</v>
      </c>
      <c r="F5" s="44">
        <f t="shared" si="0"/>
        <v>0.39844256975989617</v>
      </c>
      <c r="G5" s="44">
        <f t="shared" si="0"/>
        <v>0.36930091185410335</v>
      </c>
      <c r="H5" s="44">
        <f t="shared" si="0"/>
        <v>0.40214041095890413</v>
      </c>
      <c r="I5" s="44">
        <f t="shared" si="0"/>
        <v>0.37289107289107287</v>
      </c>
      <c r="J5" s="44">
        <f t="shared" si="0"/>
        <v>0.40588235294117647</v>
      </c>
      <c r="K5" s="44">
        <f t="shared" si="0"/>
        <v>0.64385353095030518</v>
      </c>
      <c r="L5" s="44">
        <f t="shared" si="0"/>
        <v>0.35682782018659881</v>
      </c>
      <c r="M5" s="44">
        <f t="shared" si="0"/>
        <v>0.26880811496196111</v>
      </c>
      <c r="N5" s="44">
        <f t="shared" si="0"/>
        <v>0.37143536147819384</v>
      </c>
      <c r="O5" s="44"/>
      <c r="P5" s="44"/>
    </row>
    <row r="6" spans="2:25" x14ac:dyDescent="0.2">
      <c r="B6" s="26"/>
    </row>
    <row r="8" spans="2:25" x14ac:dyDescent="0.2">
      <c r="O8" s="16" t="s">
        <v>12</v>
      </c>
    </row>
    <row r="9" spans="2:25" x14ac:dyDescent="0.2">
      <c r="B9" s="32"/>
    </row>
  </sheetData>
  <sheetProtection selectLockedCells="1" selectUnlockedCells="1"/>
  <phoneticPr fontId="9" type="noConversion"/>
  <hyperlinks>
    <hyperlink ref="O8" location="ÍNDICE!A1" display="Voltar ao índice"/>
  </hyperlinks>
  <pageMargins left="0.74803149606299213" right="0.74803149606299213" top="0.98425196850393704" bottom="0.98425196850393704" header="0" footer="0.11811023622047245"/>
  <pageSetup paperSize="9" scale="36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25"/>
  <sheetViews>
    <sheetView showGridLines="0" zoomScaleNormal="100" workbookViewId="0"/>
  </sheetViews>
  <sheetFormatPr defaultRowHeight="12.75" x14ac:dyDescent="0.2"/>
  <cols>
    <col min="1" max="1" width="2.28515625" style="2" customWidth="1"/>
    <col min="2" max="2" width="32.7109375" style="2" customWidth="1"/>
    <col min="3" max="3" width="10.7109375" style="2" customWidth="1"/>
    <col min="4" max="16" width="12.7109375" style="2" customWidth="1"/>
    <col min="17" max="16384" width="9.140625" style="2"/>
  </cols>
  <sheetData>
    <row r="1" spans="2:31" ht="29.85" customHeight="1" x14ac:dyDescent="0.2">
      <c r="B1" s="3" t="s">
        <v>81</v>
      </c>
      <c r="N1"/>
      <c r="O1"/>
      <c r="P1"/>
      <c r="Q1"/>
      <c r="R1"/>
      <c r="S1"/>
      <c r="T1"/>
      <c r="U1"/>
      <c r="V1"/>
      <c r="W1"/>
      <c r="X1"/>
      <c r="Y1"/>
      <c r="Z1"/>
    </row>
    <row r="2" spans="2:31" ht="23.25" customHeight="1" x14ac:dyDescent="0.2">
      <c r="B2" s="4" t="s">
        <v>15</v>
      </c>
      <c r="C2" s="5" t="s">
        <v>2</v>
      </c>
      <c r="D2" s="7">
        <v>2010</v>
      </c>
      <c r="E2" s="7">
        <v>2011</v>
      </c>
      <c r="F2" s="7">
        <v>2012</v>
      </c>
      <c r="G2" s="7">
        <v>2013</v>
      </c>
      <c r="H2" s="7">
        <v>2014</v>
      </c>
      <c r="I2" s="7">
        <v>2015</v>
      </c>
      <c r="J2" s="7">
        <v>2016</v>
      </c>
      <c r="K2" s="7">
        <v>2017</v>
      </c>
      <c r="L2" s="7">
        <v>2018</v>
      </c>
      <c r="M2" s="7">
        <v>2019</v>
      </c>
      <c r="N2" s="7">
        <v>2020</v>
      </c>
      <c r="O2" s="7">
        <v>2021</v>
      </c>
      <c r="P2" s="7">
        <v>2022</v>
      </c>
      <c r="S2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2:31" ht="18" customHeight="1" x14ac:dyDescent="0.2">
      <c r="B3" s="85" t="s">
        <v>23</v>
      </c>
      <c r="C3" s="86" t="s">
        <v>48</v>
      </c>
      <c r="D3" s="25">
        <v>1517</v>
      </c>
      <c r="E3" s="25">
        <v>1460</v>
      </c>
      <c r="F3" s="25">
        <v>1541</v>
      </c>
      <c r="G3" s="25">
        <v>1316</v>
      </c>
      <c r="H3" s="25">
        <v>1168</v>
      </c>
      <c r="I3" s="25">
        <v>1221</v>
      </c>
      <c r="J3" s="25">
        <v>1156</v>
      </c>
      <c r="K3" s="25">
        <v>1147</v>
      </c>
      <c r="L3" s="25">
        <v>1179</v>
      </c>
      <c r="M3" s="25">
        <v>1183</v>
      </c>
      <c r="N3" s="25">
        <v>1090.6715999999999</v>
      </c>
      <c r="O3" s="25">
        <v>1251.894</v>
      </c>
      <c r="P3" s="25">
        <v>1313.0480000000002</v>
      </c>
      <c r="T3" s="17"/>
      <c r="U3" s="17"/>
      <c r="V3" s="17"/>
      <c r="W3" s="22"/>
      <c r="X3" s="22"/>
      <c r="Y3" s="22"/>
      <c r="Z3" s="22"/>
      <c r="AA3" s="22"/>
      <c r="AB3" s="22"/>
      <c r="AC3" s="24"/>
      <c r="AD3" s="24"/>
      <c r="AE3" s="24"/>
    </row>
    <row r="4" spans="2:31" ht="18" customHeight="1" x14ac:dyDescent="0.2">
      <c r="B4" s="87" t="s">
        <v>24</v>
      </c>
      <c r="C4" s="88" t="s">
        <v>48</v>
      </c>
      <c r="D4" s="23">
        <v>1126.9970000000001</v>
      </c>
      <c r="E4" s="23">
        <v>1132.1310000000001</v>
      </c>
      <c r="F4" s="23">
        <v>1174.002</v>
      </c>
      <c r="G4" s="23">
        <v>1441.826</v>
      </c>
      <c r="H4" s="23">
        <v>1227.9269999999999</v>
      </c>
      <c r="I4" s="23">
        <v>1550.825</v>
      </c>
      <c r="J4" s="23">
        <v>1287.268</v>
      </c>
      <c r="K4" s="23">
        <v>1601.8240000000001</v>
      </c>
      <c r="L4" s="23">
        <v>1663.6079999999999</v>
      </c>
      <c r="M4" s="23">
        <v>1716.278</v>
      </c>
      <c r="N4" s="23">
        <v>2161.328</v>
      </c>
      <c r="O4" s="23">
        <v>1520.2729999999999</v>
      </c>
      <c r="P4" s="23">
        <v>1956.07</v>
      </c>
      <c r="T4" s="17"/>
      <c r="U4" s="17"/>
      <c r="V4" s="17"/>
      <c r="W4" s="22"/>
      <c r="X4" s="22"/>
      <c r="Y4" s="22"/>
      <c r="Z4" s="22"/>
      <c r="AA4" s="22"/>
      <c r="AB4" s="22"/>
      <c r="AC4" s="24"/>
      <c r="AD4" s="24"/>
      <c r="AE4" s="24"/>
    </row>
    <row r="5" spans="2:31" ht="18" customHeight="1" x14ac:dyDescent="0.2">
      <c r="B5" s="89" t="s">
        <v>25</v>
      </c>
      <c r="C5" s="90" t="s">
        <v>48</v>
      </c>
      <c r="D5" s="34">
        <v>25.353999999999999</v>
      </c>
      <c r="E5" s="34">
        <v>91.168999999999997</v>
      </c>
      <c r="F5" s="34">
        <v>55.991</v>
      </c>
      <c r="G5" s="34">
        <v>57.472000000000001</v>
      </c>
      <c r="H5" s="34">
        <v>185.09700000000001</v>
      </c>
      <c r="I5" s="34">
        <v>50.856999999999999</v>
      </c>
      <c r="J5" s="34">
        <v>22.972999999999999</v>
      </c>
      <c r="K5" s="34">
        <v>36.929000000000002</v>
      </c>
      <c r="L5" s="34">
        <v>31.010999999999999</v>
      </c>
      <c r="M5" s="34">
        <v>28.541</v>
      </c>
      <c r="N5" s="34">
        <v>46.023000000000003</v>
      </c>
      <c r="O5" s="34">
        <v>95.412999999999997</v>
      </c>
      <c r="P5" s="34">
        <v>64.953999999999994</v>
      </c>
      <c r="T5" s="17"/>
      <c r="U5" s="17"/>
      <c r="V5" s="17"/>
      <c r="W5" s="22"/>
      <c r="X5" s="22"/>
      <c r="Y5" s="22"/>
      <c r="Z5" s="22"/>
      <c r="AA5" s="22"/>
      <c r="AB5" s="22"/>
      <c r="AC5" s="22"/>
      <c r="AD5" s="22"/>
      <c r="AE5" s="22"/>
    </row>
    <row r="6" spans="2:31" ht="18" customHeight="1" x14ac:dyDescent="0.2">
      <c r="B6" s="85"/>
      <c r="C6" s="86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2:31" ht="24" customHeight="1" x14ac:dyDescent="0.2">
      <c r="B7" s="91" t="s">
        <v>26</v>
      </c>
      <c r="C7" s="92" t="s">
        <v>21</v>
      </c>
      <c r="D7" s="27">
        <f>(D5/D3)*100</f>
        <v>1.6713249835201054</v>
      </c>
      <c r="E7" s="27">
        <f t="shared" ref="E7" si="0">(E5/E3)*100</f>
        <v>6.2444520547945208</v>
      </c>
      <c r="F7" s="27">
        <f t="shared" ref="F7:G7" si="1">(F5/F3)*100</f>
        <v>3.6334198572355612</v>
      </c>
      <c r="G7" s="27">
        <f t="shared" si="1"/>
        <v>4.3671732522796356</v>
      </c>
      <c r="H7" s="27">
        <f t="shared" ref="H7" si="2">(H5/H3)*100</f>
        <v>15.84734589041096</v>
      </c>
      <c r="I7" s="27">
        <f t="shared" ref="I7:J7" si="3">(I5/I3)*100</f>
        <v>4.1651924651924652</v>
      </c>
      <c r="J7" s="27">
        <f t="shared" si="3"/>
        <v>1.9872837370242213</v>
      </c>
      <c r="K7" s="27">
        <f t="shared" ref="K7:L7" si="4">(K5/K3)*100</f>
        <v>3.2196163905841324</v>
      </c>
      <c r="L7" s="27">
        <f t="shared" si="4"/>
        <v>2.6302798982188293</v>
      </c>
      <c r="M7" s="27">
        <f t="shared" ref="M7:N7" si="5">(M5/M3)*100</f>
        <v>2.4125950972104815</v>
      </c>
      <c r="N7" s="27">
        <f t="shared" si="5"/>
        <v>4.2196936273026644</v>
      </c>
      <c r="O7" s="27">
        <f t="shared" ref="O7:P7" si="6">(O5/O3)*100</f>
        <v>7.6214919154497105</v>
      </c>
      <c r="P7" s="27">
        <f t="shared" si="6"/>
        <v>4.9468107791946663</v>
      </c>
    </row>
    <row r="8" spans="2:31" ht="24" customHeight="1" x14ac:dyDescent="0.2">
      <c r="B8" s="93" t="s">
        <v>27</v>
      </c>
      <c r="C8" s="94" t="s">
        <v>48</v>
      </c>
      <c r="D8" s="28">
        <f>D3+D4-D5</f>
        <v>2618.6430000000005</v>
      </c>
      <c r="E8" s="28">
        <f t="shared" ref="E8" si="7">E3+E4-E5</f>
        <v>2500.9620000000004</v>
      </c>
      <c r="F8" s="28">
        <f t="shared" ref="F8:G8" si="8">F3+F4-F5</f>
        <v>2659.011</v>
      </c>
      <c r="G8" s="28">
        <f t="shared" si="8"/>
        <v>2700.3539999999998</v>
      </c>
      <c r="H8" s="28">
        <f t="shared" ref="H8" si="9">H3+H4-H5</f>
        <v>2210.8299999999995</v>
      </c>
      <c r="I8" s="28">
        <f t="shared" ref="I8:J8" si="10">I3+I4-I5</f>
        <v>2720.9679999999998</v>
      </c>
      <c r="J8" s="28">
        <f t="shared" si="10"/>
        <v>2420.2950000000001</v>
      </c>
      <c r="K8" s="28">
        <f t="shared" ref="K8:L8" si="11">K3+K4-K5</f>
        <v>2711.895</v>
      </c>
      <c r="L8" s="28">
        <f t="shared" si="11"/>
        <v>2811.5970000000002</v>
      </c>
      <c r="M8" s="28">
        <f t="shared" ref="M8:N8" si="12">M3+M4-M5</f>
        <v>2870.7370000000001</v>
      </c>
      <c r="N8" s="28">
        <f t="shared" si="12"/>
        <v>3205.9766</v>
      </c>
      <c r="O8" s="28">
        <f t="shared" ref="O8:P8" si="13">O3+O4-O5</f>
        <v>2676.7539999999999</v>
      </c>
      <c r="P8" s="28">
        <f t="shared" si="13"/>
        <v>3204.1640000000002</v>
      </c>
    </row>
    <row r="9" spans="2:31" ht="24" customHeight="1" x14ac:dyDescent="0.2">
      <c r="B9" s="91" t="s">
        <v>20</v>
      </c>
      <c r="C9" s="92" t="s">
        <v>21</v>
      </c>
      <c r="D9" s="27">
        <f>(D3/D8)*100</f>
        <v>57.930767958824468</v>
      </c>
      <c r="E9" s="27">
        <f t="shared" ref="E9" si="14">(E3/E8)*100</f>
        <v>58.377536324022508</v>
      </c>
      <c r="F9" s="27">
        <f t="shared" ref="F9:G9" si="15">(F3/F8)*100</f>
        <v>57.953878340480728</v>
      </c>
      <c r="G9" s="27">
        <f t="shared" si="15"/>
        <v>48.734351125815358</v>
      </c>
      <c r="H9" s="27">
        <f t="shared" ref="H9" si="16">(H3/H8)*100</f>
        <v>52.830837287353624</v>
      </c>
      <c r="I9" s="27">
        <f t="shared" ref="I9:J9" si="17">(I3/I8)*100</f>
        <v>44.873736111560305</v>
      </c>
      <c r="J9" s="27">
        <f t="shared" si="17"/>
        <v>47.762772719854397</v>
      </c>
      <c r="K9" s="27">
        <f t="shared" ref="K9:L9" si="18">(K3/K8)*100</f>
        <v>42.295147857863228</v>
      </c>
      <c r="L9" s="27">
        <f t="shared" si="18"/>
        <v>41.933463437327603</v>
      </c>
      <c r="M9" s="27">
        <f t="shared" ref="M9:N9" si="19">(M3/M8)*100</f>
        <v>41.208929971641425</v>
      </c>
      <c r="N9" s="27">
        <f t="shared" si="19"/>
        <v>34.019948866750923</v>
      </c>
      <c r="O9" s="27">
        <f t="shared" ref="O9:P9" si="20">(O3/O8)*100</f>
        <v>46.769109152353934</v>
      </c>
      <c r="P9" s="27">
        <f t="shared" si="20"/>
        <v>40.979425522538797</v>
      </c>
    </row>
    <row r="10" spans="2:31" ht="26.1" customHeight="1" x14ac:dyDescent="0.2">
      <c r="B10" s="95" t="s">
        <v>28</v>
      </c>
      <c r="C10" s="96" t="s">
        <v>21</v>
      </c>
      <c r="D10" s="29">
        <f>(D3-D5)/D8*100</f>
        <v>56.962556560783575</v>
      </c>
      <c r="E10" s="29">
        <f t="shared" ref="E10" si="21">(E3-E5)/E8*100</f>
        <v>54.732179057498662</v>
      </c>
      <c r="F10" s="29">
        <f t="shared" ref="F10:G10" si="22">(F3-F5)/F8*100</f>
        <v>55.848170616819559</v>
      </c>
      <c r="G10" s="29">
        <f t="shared" si="22"/>
        <v>46.606037578776707</v>
      </c>
      <c r="H10" s="29">
        <f t="shared" ref="H10" si="23">(H3-H5)/H8*100</f>
        <v>44.458551765626495</v>
      </c>
      <c r="I10" s="29">
        <f t="shared" ref="I10:J10" si="24">(I3-I5)/I8*100</f>
        <v>43.004658636191238</v>
      </c>
      <c r="J10" s="29">
        <f t="shared" si="24"/>
        <v>46.813590905240893</v>
      </c>
      <c r="K10" s="29">
        <f t="shared" ref="K10:L10" si="25">(K3-K5)/K8*100</f>
        <v>40.933406345009665</v>
      </c>
      <c r="L10" s="29">
        <f t="shared" si="25"/>
        <v>40.83049597790864</v>
      </c>
      <c r="M10" s="29">
        <f t="shared" ref="M10:N10" si="26">(M3-M5)/M8*100</f>
        <v>40.214725347532706</v>
      </c>
      <c r="N10" s="29">
        <f t="shared" si="26"/>
        <v>32.584411252409019</v>
      </c>
      <c r="O10" s="29">
        <f t="shared" ref="O10:P10" si="27">(O3-O5)/O8*100</f>
        <v>43.204605279379429</v>
      </c>
      <c r="P10" s="29">
        <f t="shared" si="27"/>
        <v>38.952250883537801</v>
      </c>
    </row>
    <row r="11" spans="2:31" x14ac:dyDescent="0.2">
      <c r="B11" s="69" t="s">
        <v>29</v>
      </c>
    </row>
    <row r="12" spans="2:31" x14ac:dyDescent="0.2">
      <c r="B12" s="69" t="s">
        <v>30</v>
      </c>
    </row>
    <row r="13" spans="2:31" x14ac:dyDescent="0.2">
      <c r="B13" s="69" t="s">
        <v>31</v>
      </c>
      <c r="O13" s="16" t="s">
        <v>12</v>
      </c>
    </row>
    <row r="14" spans="2:31" x14ac:dyDescent="0.2">
      <c r="B14" s="69" t="s">
        <v>32</v>
      </c>
    </row>
    <row r="15" spans="2:31" x14ac:dyDescent="0.2">
      <c r="B15" s="69" t="s">
        <v>33</v>
      </c>
    </row>
    <row r="17" spans="2:3" x14ac:dyDescent="0.2">
      <c r="B17"/>
      <c r="C17"/>
    </row>
    <row r="18" spans="2:3" x14ac:dyDescent="0.2">
      <c r="B18"/>
      <c r="C18"/>
    </row>
    <row r="24" spans="2:3" x14ac:dyDescent="0.2">
      <c r="C24" s="17"/>
    </row>
    <row r="25" spans="2:3" x14ac:dyDescent="0.2">
      <c r="C25" s="17"/>
    </row>
  </sheetData>
  <sheetProtection selectLockedCells="1" selectUnlockedCells="1"/>
  <phoneticPr fontId="9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2" firstPageNumber="0" fitToWidth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2</vt:i4>
      </vt:variant>
    </vt:vector>
  </HeadingPairs>
  <TitlesOfParts>
    <vt:vector size="1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'1'!Área_de_Impressão</vt:lpstr>
      <vt:lpstr>'4'!Área_de_Impressão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2020-06-19T10:39:55Z</cp:lastPrinted>
  <dcterms:created xsi:type="dcterms:W3CDTF">2011-10-13T13:57:47Z</dcterms:created>
  <dcterms:modified xsi:type="dcterms:W3CDTF">2023-10-03T15:30:11Z</dcterms:modified>
</cp:coreProperties>
</file>