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dias\Documents\WORK_D\AMIS\GlobalAgrimar\ATUALIZACAO_2023\FICHEIROS\Carnes\"/>
    </mc:Choice>
  </mc:AlternateContent>
  <bookViews>
    <workbookView xWindow="1140" yWindow="165" windowWidth="9840" windowHeight="8190" tabRatio="363"/>
  </bookViews>
  <sheets>
    <sheet name="ÍNDICE" sheetId="1" r:id="rId1"/>
    <sheet name="1" sheetId="2" r:id="rId2"/>
    <sheet name="2" sheetId="3" r:id="rId3"/>
    <sheet name="3" sheetId="4" r:id="rId4"/>
    <sheet name="4" sheetId="9" r:id="rId5"/>
    <sheet name="5" sheetId="5" r:id="rId6"/>
    <sheet name="6" sheetId="6" r:id="rId7"/>
    <sheet name="7" sheetId="7" r:id="rId8"/>
    <sheet name="8" sheetId="8" r:id="rId9"/>
  </sheets>
  <definedNames>
    <definedName name="_xlnm.Print_Area" localSheetId="1">'1'!$B$1:$M$36</definedName>
    <definedName name="_xlnm.Print_Area" localSheetId="4">'4'!$B$1:$L$23</definedName>
  </definedNames>
  <calcPr calcId="152511"/>
</workbook>
</file>

<file path=xl/calcChain.xml><?xml version="1.0" encoding="utf-8"?>
<calcChain xmlns="http://schemas.openxmlformats.org/spreadsheetml/2006/main">
  <c r="G14" i="4" l="1"/>
  <c r="H14" i="4"/>
  <c r="D34" i="4"/>
  <c r="C34" i="4"/>
  <c r="D14" i="4"/>
  <c r="C14" i="4"/>
  <c r="P8" i="8" l="1"/>
  <c r="P10" i="8" s="1"/>
  <c r="P7" i="8"/>
  <c r="Q15" i="3"/>
  <c r="Q12" i="3"/>
  <c r="Q8" i="3"/>
  <c r="Q5" i="3"/>
  <c r="Q36" i="2"/>
  <c r="Q35" i="2"/>
  <c r="Q33" i="2"/>
  <c r="Q30" i="2"/>
  <c r="Q27" i="2"/>
  <c r="Q19" i="2"/>
  <c r="Q18" i="2"/>
  <c r="Q16" i="2"/>
  <c r="Q15" i="2"/>
  <c r="Q14" i="2"/>
  <c r="Q11" i="2"/>
  <c r="Q8" i="2"/>
  <c r="Q5" i="2"/>
  <c r="Q23" i="2" l="1"/>
  <c r="P9" i="8"/>
  <c r="Q20" i="2"/>
  <c r="Q17" i="2"/>
  <c r="Q22" i="2"/>
  <c r="O8" i="8"/>
  <c r="O9" i="8" s="1"/>
  <c r="O7" i="8"/>
  <c r="P15" i="3"/>
  <c r="P12" i="3"/>
  <c r="P8" i="3"/>
  <c r="P5" i="3"/>
  <c r="P36" i="2"/>
  <c r="P35" i="2"/>
  <c r="P33" i="2"/>
  <c r="P30" i="2"/>
  <c r="P27" i="2"/>
  <c r="P19" i="2"/>
  <c r="P18" i="2"/>
  <c r="P16" i="2"/>
  <c r="P15" i="2"/>
  <c r="P14" i="2"/>
  <c r="P11" i="2"/>
  <c r="P8" i="2"/>
  <c r="P5" i="2"/>
  <c r="P20" i="2" l="1"/>
  <c r="O10" i="8"/>
  <c r="P23" i="2"/>
  <c r="P22" i="2"/>
  <c r="P17" i="2"/>
  <c r="N5" i="7" l="1"/>
  <c r="O15" i="3" l="1"/>
  <c r="O12" i="3"/>
  <c r="O8" i="3"/>
  <c r="O5" i="3"/>
  <c r="O36" i="2"/>
  <c r="O35" i="2"/>
  <c r="O33" i="2"/>
  <c r="O30" i="2"/>
  <c r="O27" i="2"/>
  <c r="O19" i="2"/>
  <c r="O18" i="2"/>
  <c r="O16" i="2"/>
  <c r="O15" i="2"/>
  <c r="O14" i="2"/>
  <c r="O11" i="2"/>
  <c r="O8" i="2"/>
  <c r="O5" i="2"/>
  <c r="O22" i="2" l="1"/>
  <c r="O23" i="2"/>
  <c r="O20" i="2"/>
  <c r="O17" i="2"/>
  <c r="M5" i="7"/>
  <c r="N8" i="8"/>
  <c r="N10" i="8" s="1"/>
  <c r="N7" i="8"/>
  <c r="N9" i="8" l="1"/>
  <c r="N27" i="2"/>
  <c r="M27" i="2"/>
  <c r="L27" i="2"/>
  <c r="K27" i="2"/>
  <c r="J27" i="2"/>
  <c r="I27" i="2"/>
  <c r="H27" i="2"/>
  <c r="G27" i="2"/>
  <c r="F27" i="2"/>
  <c r="E27" i="2"/>
  <c r="M8" i="8" l="1"/>
  <c r="M9" i="8" s="1"/>
  <c r="M7" i="8"/>
  <c r="L5" i="7"/>
  <c r="M10" i="8" l="1"/>
  <c r="N15" i="3" l="1"/>
  <c r="N8" i="3"/>
  <c r="N5" i="3"/>
  <c r="N36" i="2"/>
  <c r="N35" i="2"/>
  <c r="N33" i="2"/>
  <c r="N30" i="2"/>
  <c r="N19" i="2"/>
  <c r="N18" i="2"/>
  <c r="N16" i="2"/>
  <c r="N15" i="2"/>
  <c r="N14" i="2"/>
  <c r="N11" i="2"/>
  <c r="N8" i="2"/>
  <c r="N5" i="2"/>
  <c r="N20" i="2" l="1"/>
  <c r="N22" i="2"/>
  <c r="N23" i="2"/>
  <c r="N17" i="2"/>
  <c r="L8" i="8"/>
  <c r="L10" i="8" s="1"/>
  <c r="L7" i="8"/>
  <c r="L9" i="8" l="1"/>
  <c r="M15" i="3"/>
  <c r="M8" i="3"/>
  <c r="M5" i="3"/>
  <c r="M36" i="2"/>
  <c r="M35" i="2"/>
  <c r="M33" i="2"/>
  <c r="M30" i="2"/>
  <c r="M19" i="2"/>
  <c r="M18" i="2"/>
  <c r="M16" i="2"/>
  <c r="M15" i="2"/>
  <c r="M14" i="2"/>
  <c r="M11" i="2"/>
  <c r="M8" i="2"/>
  <c r="M5" i="2"/>
  <c r="K5" i="7"/>
  <c r="M23" i="2" l="1"/>
  <c r="M20" i="2"/>
  <c r="M22" i="2"/>
  <c r="M17" i="2"/>
  <c r="K8" i="8" l="1"/>
  <c r="K10" i="8" s="1"/>
  <c r="K7" i="8"/>
  <c r="K9" i="8" l="1"/>
  <c r="J5" i="7"/>
  <c r="L15" i="3" l="1"/>
  <c r="L8" i="3"/>
  <c r="L5" i="3"/>
  <c r="L36" i="2"/>
  <c r="L35" i="2"/>
  <c r="L33" i="2"/>
  <c r="L30" i="2"/>
  <c r="L19" i="2"/>
  <c r="L18" i="2"/>
  <c r="L16" i="2"/>
  <c r="L15" i="2"/>
  <c r="L14" i="2"/>
  <c r="L11" i="2"/>
  <c r="L8" i="2"/>
  <c r="L5" i="2"/>
  <c r="L20" i="2" l="1"/>
  <c r="L22" i="2"/>
  <c r="L23" i="2"/>
  <c r="L17" i="2"/>
  <c r="J8" i="8" l="1"/>
  <c r="J10" i="8" s="1"/>
  <c r="J7" i="8"/>
  <c r="J9" i="8" l="1"/>
  <c r="I5" i="7"/>
  <c r="H5" i="7"/>
  <c r="J15" i="3" l="1"/>
  <c r="J8" i="3"/>
  <c r="J5" i="3"/>
  <c r="E5" i="2"/>
  <c r="E8" i="2"/>
  <c r="J36" i="2"/>
  <c r="J35" i="2"/>
  <c r="J33" i="2"/>
  <c r="J30" i="2"/>
  <c r="J19" i="2"/>
  <c r="J18" i="2"/>
  <c r="J16" i="2"/>
  <c r="J15" i="2"/>
  <c r="J14" i="2"/>
  <c r="J11" i="2"/>
  <c r="J8" i="2"/>
  <c r="J5" i="2"/>
  <c r="I8" i="8"/>
  <c r="I10" i="8" s="1"/>
  <c r="I7" i="8"/>
  <c r="J17" i="2" l="1"/>
  <c r="J20" i="2"/>
  <c r="J23" i="2"/>
  <c r="J22" i="2"/>
  <c r="I9" i="8"/>
  <c r="G5" i="7" l="1"/>
  <c r="H8" i="8" l="1"/>
  <c r="H10" i="8" s="1"/>
  <c r="H7" i="8"/>
  <c r="K15" i="3"/>
  <c r="K8" i="3"/>
  <c r="K5" i="3"/>
  <c r="H9" i="8" l="1"/>
  <c r="K36" i="2"/>
  <c r="K35" i="2"/>
  <c r="K33" i="2"/>
  <c r="K30" i="2"/>
  <c r="K19" i="2"/>
  <c r="K18" i="2"/>
  <c r="K16" i="2"/>
  <c r="K15" i="2"/>
  <c r="K14" i="2"/>
  <c r="K11" i="2"/>
  <c r="K8" i="2"/>
  <c r="K5" i="2"/>
  <c r="K20" i="2" l="1"/>
  <c r="K22" i="2"/>
  <c r="K23" i="2"/>
  <c r="K17" i="2"/>
  <c r="F5" i="7"/>
  <c r="E5" i="7"/>
  <c r="D5" i="7"/>
  <c r="G8" i="8" l="1"/>
  <c r="G10" i="8" s="1"/>
  <c r="G7" i="8"/>
  <c r="I15" i="3"/>
  <c r="I8" i="3"/>
  <c r="I5" i="3"/>
  <c r="G9" i="8" l="1"/>
  <c r="I36" i="2"/>
  <c r="I35" i="2"/>
  <c r="I33" i="2"/>
  <c r="I30" i="2"/>
  <c r="I19" i="2"/>
  <c r="I18" i="2"/>
  <c r="I16" i="2"/>
  <c r="I15" i="2"/>
  <c r="I14" i="2"/>
  <c r="I11" i="2"/>
  <c r="I8" i="2"/>
  <c r="I5" i="2"/>
  <c r="I20" i="2" l="1"/>
  <c r="I17" i="2"/>
  <c r="I23" i="2"/>
  <c r="I22" i="2"/>
  <c r="H15" i="3"/>
  <c r="H8" i="3"/>
  <c r="H5" i="3"/>
  <c r="H34" i="4"/>
  <c r="G34" i="4"/>
  <c r="H36" i="2"/>
  <c r="H35" i="2"/>
  <c r="H33" i="2"/>
  <c r="H30" i="2"/>
  <c r="H19" i="2"/>
  <c r="H18" i="2"/>
  <c r="H16" i="2"/>
  <c r="H15" i="2"/>
  <c r="H14" i="2"/>
  <c r="H11" i="2"/>
  <c r="H8" i="2"/>
  <c r="H5" i="2"/>
  <c r="H20" i="2" l="1"/>
  <c r="H17" i="2"/>
  <c r="H23" i="2"/>
  <c r="H22" i="2"/>
  <c r="F8" i="8" l="1"/>
  <c r="F10" i="8" s="1"/>
  <c r="F7" i="8"/>
  <c r="G15" i="3"/>
  <c r="G8" i="3"/>
  <c r="G5" i="3"/>
  <c r="G36" i="2"/>
  <c r="G35" i="2"/>
  <c r="G33" i="2"/>
  <c r="G30" i="2"/>
  <c r="G19" i="2"/>
  <c r="G18" i="2"/>
  <c r="G16" i="2"/>
  <c r="G15" i="2"/>
  <c r="G14" i="2"/>
  <c r="G11" i="2"/>
  <c r="G8" i="2"/>
  <c r="G5" i="2"/>
  <c r="E12" i="3"/>
  <c r="D8" i="8"/>
  <c r="D10" i="8" s="1"/>
  <c r="D7" i="8"/>
  <c r="E15" i="3"/>
  <c r="E8" i="3"/>
  <c r="E5" i="3"/>
  <c r="E36" i="2"/>
  <c r="E35" i="2"/>
  <c r="E33" i="2"/>
  <c r="E30" i="2"/>
  <c r="E19" i="2"/>
  <c r="E18" i="2"/>
  <c r="E16" i="2"/>
  <c r="E15" i="2"/>
  <c r="E14" i="2"/>
  <c r="E11" i="2"/>
  <c r="F15" i="3"/>
  <c r="F12" i="3"/>
  <c r="F36" i="2"/>
  <c r="F35" i="2"/>
  <c r="F33" i="2"/>
  <c r="F30" i="2"/>
  <c r="F19" i="2"/>
  <c r="F18" i="2"/>
  <c r="F16" i="2"/>
  <c r="F15" i="2"/>
  <c r="F22" i="2" s="1"/>
  <c r="F14" i="2"/>
  <c r="F11" i="2"/>
  <c r="F8" i="2"/>
  <c r="F5" i="2"/>
  <c r="F5" i="3"/>
  <c r="F8" i="3"/>
  <c r="E7" i="8"/>
  <c r="E8" i="8"/>
  <c r="E10" i="8" s="1"/>
  <c r="E23" i="2" l="1"/>
  <c r="F23" i="2"/>
  <c r="E22" i="2"/>
  <c r="F17" i="2"/>
  <c r="F20" i="2"/>
  <c r="E20" i="2"/>
  <c r="E17" i="2"/>
  <c r="D9" i="8"/>
  <c r="F9" i="8"/>
  <c r="E9" i="8"/>
  <c r="G23" i="2"/>
  <c r="G22" i="2"/>
  <c r="G17" i="2"/>
  <c r="G20" i="2"/>
</calcChain>
</file>

<file path=xl/sharedStrings.xml><?xml version="1.0" encoding="utf-8"?>
<sst xmlns="http://schemas.openxmlformats.org/spreadsheetml/2006/main" count="287" uniqueCount="119">
  <si>
    <t>1. Comércio Internacional</t>
  </si>
  <si>
    <t>Produto</t>
  </si>
  <si>
    <t>Unidade</t>
  </si>
  <si>
    <t>Fluxo</t>
  </si>
  <si>
    <t>Entradas</t>
  </si>
  <si>
    <t>Saídas</t>
  </si>
  <si>
    <t>Saldo</t>
  </si>
  <si>
    <t>Preço Médio de Importação</t>
  </si>
  <si>
    <t>EUR/Kg</t>
  </si>
  <si>
    <t>Preço Médio de Exportação</t>
  </si>
  <si>
    <t>PT</t>
  </si>
  <si>
    <t>Total</t>
  </si>
  <si>
    <t>Voltar ao índice</t>
  </si>
  <si>
    <r>
      <t xml:space="preserve">Valor 
</t>
    </r>
    <r>
      <rPr>
        <sz val="10"/>
        <color indexed="60"/>
        <rFont val="Arial"/>
        <family val="2"/>
      </rPr>
      <t>(1000 EUR)</t>
    </r>
  </si>
  <si>
    <t>TOTAL</t>
  </si>
  <si>
    <t>Rubrica</t>
  </si>
  <si>
    <t>Produção total</t>
  </si>
  <si>
    <t>Consumo Humano</t>
  </si>
  <si>
    <t>Consumo Humano per capita</t>
  </si>
  <si>
    <t>Kg/habitante/ano</t>
  </si>
  <si>
    <t>Grau de Auto-Aprovisionamento</t>
  </si>
  <si>
    <t>%</t>
  </si>
  <si>
    <t>Peso da Prod. Certificada na Prod. Total</t>
  </si>
  <si>
    <t>Produção</t>
  </si>
  <si>
    <t>Importação</t>
  </si>
  <si>
    <t>Exportação</t>
  </si>
  <si>
    <t>Orientação Exportadora</t>
  </si>
  <si>
    <t>Consumo Aparente</t>
  </si>
  <si>
    <t>Grau de Abastecimento
do mercado interno</t>
  </si>
  <si>
    <t>Nota:</t>
  </si>
  <si>
    <t>Orientação Exportadora = Exportação / Produção x 100</t>
  </si>
  <si>
    <t>Consumo Aparente = Produção + Importação - Exportação</t>
  </si>
  <si>
    <t>Grau de Auto-Aprovisionamento = Produção / Consumo Aparente x 100</t>
  </si>
  <si>
    <t>Grau de Abastecimento do mercado interno = (Produção - Exportação) / Consumo Aparente x 100</t>
  </si>
  <si>
    <t>2010</t>
  </si>
  <si>
    <t>Produção Certificada DOP *</t>
  </si>
  <si>
    <t>Produção Líquida (Abates)</t>
  </si>
  <si>
    <t>2011</t>
  </si>
  <si>
    <t>CARNE DE BOVINO</t>
  </si>
  <si>
    <t xml:space="preserve">Códigos NC: 0201 e 0202 </t>
  </si>
  <si>
    <t xml:space="preserve">Carne de Bovino - Comércio Internacional </t>
  </si>
  <si>
    <t>Carne de bovino congelada</t>
  </si>
  <si>
    <t>Total da Carne de bovino</t>
  </si>
  <si>
    <t>* dados provisórios</t>
  </si>
  <si>
    <t xml:space="preserve">Carne de Bovino - Principais destinos das Saídas </t>
  </si>
  <si>
    <t>Carne de Bovino - Produção</t>
  </si>
  <si>
    <t>Carne de Bovino - Balanço de Aprovisionamento INE</t>
  </si>
  <si>
    <t>Carne de Bovino - Produção Certificada DOP e IGP</t>
  </si>
  <si>
    <t>Carne de bovino total</t>
  </si>
  <si>
    <t>Carne de adultos</t>
  </si>
  <si>
    <t>Carne de vitelos</t>
  </si>
  <si>
    <t>Carne de Bovino - Indicadores de análise do Comércio Internacional</t>
  </si>
  <si>
    <t>Alemanha</t>
  </si>
  <si>
    <t>Angola</t>
  </si>
  <si>
    <t>Bélgica</t>
  </si>
  <si>
    <t>Cabo Verde</t>
  </si>
  <si>
    <t>Espanha</t>
  </si>
  <si>
    <t>França</t>
  </si>
  <si>
    <t>Itália</t>
  </si>
  <si>
    <t>Países Baixos</t>
  </si>
  <si>
    <t>Outros países</t>
  </si>
  <si>
    <t>2. Destinos das Saídas UE/Países Terceiros</t>
  </si>
  <si>
    <t>Carne de Bovino - Destinos das Saídas - UE e Países Terceiros</t>
  </si>
  <si>
    <t>Carne de bovino fresca/refrigerada</t>
  </si>
  <si>
    <t>3. Origens das Entradas e Destinos das Saídas</t>
  </si>
  <si>
    <t>Irlanda</t>
  </si>
  <si>
    <t>Carne de Bovino - Principais origens das Entradas</t>
  </si>
  <si>
    <t>Brasil</t>
  </si>
  <si>
    <t>Dinamarca</t>
  </si>
  <si>
    <t>Polónia</t>
  </si>
  <si>
    <t>Uruguai</t>
  </si>
  <si>
    <r>
      <t>Quantidade</t>
    </r>
    <r>
      <rPr>
        <sz val="10"/>
        <color indexed="60"/>
        <rFont val="Arial"/>
        <family val="2"/>
      </rPr>
      <t xml:space="preserve"> 
(tonelada)</t>
    </r>
  </si>
  <si>
    <t>tonelada</t>
  </si>
  <si>
    <t>UE</t>
  </si>
  <si>
    <t>2012</t>
  </si>
  <si>
    <t>a) bovinos domésticos, exceto reprodutores de raça pura</t>
  </si>
  <si>
    <t>2013</t>
  </si>
  <si>
    <t>2014</t>
  </si>
  <si>
    <r>
      <rPr>
        <sz val="11"/>
        <rFont val="Calibri"/>
        <family val="2"/>
        <scheme val="minor"/>
      </rPr>
      <t>Fonte:</t>
    </r>
    <r>
      <rPr>
        <sz val="11"/>
        <rFont val="Arial"/>
        <family val="2"/>
      </rPr>
      <t xml:space="preserve"> </t>
    </r>
  </si>
  <si>
    <t>2015</t>
  </si>
  <si>
    <t>5. Produção</t>
  </si>
  <si>
    <t>6. Balanço de Aprovisionamento INE</t>
  </si>
  <si>
    <t>7. Produção Certificada de Carne de Bovino DOP e IGP</t>
  </si>
  <si>
    <t>8. Indicadores de análise do Comércio Internacional</t>
  </si>
  <si>
    <t>Efetivo Bovino</t>
  </si>
  <si>
    <t>2017</t>
  </si>
  <si>
    <t>Bovinos com menos de 1 ano (Vitelos)</t>
  </si>
  <si>
    <t>Adultos</t>
  </si>
  <si>
    <t>Bovinos de 1 ano a menos de 2 anos</t>
  </si>
  <si>
    <t>Bovinos de 2 anos e mais</t>
  </si>
  <si>
    <t>Vacas</t>
  </si>
  <si>
    <t>Vacas leiteiras</t>
  </si>
  <si>
    <t>Outras vacas</t>
  </si>
  <si>
    <t>1000 cabeças</t>
  </si>
  <si>
    <t>2018</t>
  </si>
  <si>
    <r>
      <t>a)</t>
    </r>
    <r>
      <rPr>
        <sz val="9"/>
        <rFont val="Arial"/>
        <family val="2"/>
      </rPr>
      <t xml:space="preserve"> Produção líquida acrescida do saldo do comércio externo de animais vivos (exportação - importação), convertido a peso carcaça</t>
    </r>
  </si>
  <si>
    <r>
      <t>b)</t>
    </r>
    <r>
      <rPr>
        <sz val="9"/>
        <rFont val="Arial"/>
        <family val="2"/>
      </rPr>
      <t xml:space="preserve"> Entradas e Saídas totais - incluem animais vivos e carnes (tudo convertido a peso carcaça)</t>
    </r>
  </si>
  <si>
    <t>Número de Explorações com Bovinos</t>
  </si>
  <si>
    <t>4. Efetivo e Nº de Explorações com bovinos</t>
  </si>
  <si>
    <t>Nº Explorações</t>
  </si>
  <si>
    <t>2019</t>
  </si>
  <si>
    <t>Luxemburgo</t>
  </si>
  <si>
    <t>Argentina</t>
  </si>
  <si>
    <t>Nota: Efetivo presente a 1 de dezembro</t>
  </si>
  <si>
    <t>Total - Efetivo bovino</t>
  </si>
  <si>
    <t>2020</t>
  </si>
  <si>
    <t>2022*</t>
  </si>
  <si>
    <r>
      <t xml:space="preserve">Quantidade
</t>
    </r>
    <r>
      <rPr>
        <sz val="10"/>
        <color rgb="FF808000"/>
        <rFont val="Arial"/>
        <family val="2"/>
      </rPr>
      <t>(tonelada)</t>
    </r>
  </si>
  <si>
    <r>
      <t xml:space="preserve">Valor
</t>
    </r>
    <r>
      <rPr>
        <sz val="10"/>
        <color rgb="FF808000"/>
        <rFont val="Arial"/>
        <family val="2"/>
      </rPr>
      <t>(1000 EUR)</t>
    </r>
  </si>
  <si>
    <r>
      <t xml:space="preserve">Bovinos vivos </t>
    </r>
    <r>
      <rPr>
        <b/>
        <vertAlign val="superscript"/>
        <sz val="10"/>
        <color rgb="FF808000"/>
        <rFont val="Arial"/>
        <family val="2"/>
      </rPr>
      <t>a)</t>
    </r>
  </si>
  <si>
    <r>
      <t xml:space="preserve">Quantidade
</t>
    </r>
    <r>
      <rPr>
        <sz val="10"/>
        <color rgb="FF808000"/>
        <rFont val="Arial"/>
        <family val="2"/>
      </rPr>
      <t>(1000 Unidades)</t>
    </r>
  </si>
  <si>
    <r>
      <t xml:space="preserve">Produção Indígena Bruta </t>
    </r>
    <r>
      <rPr>
        <b/>
        <vertAlign val="superscript"/>
        <sz val="10"/>
        <color rgb="FF808000"/>
        <rFont val="Arial"/>
        <family val="2"/>
      </rPr>
      <t>a)</t>
    </r>
  </si>
  <si>
    <r>
      <t>10</t>
    </r>
    <r>
      <rPr>
        <vertAlign val="superscript"/>
        <sz val="9"/>
        <color rgb="FF808000"/>
        <rFont val="Arial"/>
        <family val="2"/>
      </rPr>
      <t>3</t>
    </r>
    <r>
      <rPr>
        <sz val="9"/>
        <color rgb="FF808000"/>
        <rFont val="Arial"/>
        <family val="2"/>
      </rPr>
      <t xml:space="preserve"> tonelada</t>
    </r>
  </si>
  <si>
    <r>
      <t xml:space="preserve">Comércio Internacional - Entradas </t>
    </r>
    <r>
      <rPr>
        <b/>
        <vertAlign val="superscript"/>
        <sz val="10"/>
        <color rgb="FF808000"/>
        <rFont val="Arial"/>
        <family val="2"/>
      </rPr>
      <t>b)</t>
    </r>
  </si>
  <si>
    <r>
      <t xml:space="preserve">Comércio Internacional - Saídas </t>
    </r>
    <r>
      <rPr>
        <b/>
        <vertAlign val="superscript"/>
        <sz val="10"/>
        <color rgb="FF808000"/>
        <rFont val="Arial"/>
        <family val="2"/>
      </rPr>
      <t>b)</t>
    </r>
  </si>
  <si>
    <t>atualizado em: set/2023</t>
  </si>
  <si>
    <t>Grécia</t>
  </si>
  <si>
    <r>
      <t>Reino Unido</t>
    </r>
    <r>
      <rPr>
        <sz val="10"/>
        <color indexed="19"/>
        <rFont val="Arial"/>
        <family val="2"/>
      </rPr>
      <t xml:space="preserve"> (não inc. Irlanda Norte)</t>
    </r>
  </si>
  <si>
    <r>
      <t xml:space="preserve">Reino Unido </t>
    </r>
    <r>
      <rPr>
        <sz val="10"/>
        <color indexed="19"/>
        <rFont val="Arial"/>
        <family val="2"/>
      </rPr>
      <t>(não inc. Irlanda Norte)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</si>
</sst>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27" x14ac:knownFonts="1">
    <font>
      <sz val="10"/>
      <name val="Arial"/>
      <family val="2"/>
    </font>
    <font>
      <b/>
      <sz val="10"/>
      <color indexed="60"/>
      <name val="Arial"/>
      <family val="2"/>
    </font>
    <font>
      <sz val="10"/>
      <color indexed="19"/>
      <name val="Arial"/>
      <family val="2"/>
    </font>
    <font>
      <u/>
      <sz val="10"/>
      <color indexed="12"/>
      <name val="Arial"/>
      <family val="2"/>
    </font>
    <font>
      <b/>
      <sz val="12"/>
      <color indexed="56"/>
      <name val="Arial"/>
      <family val="2"/>
    </font>
    <font>
      <sz val="10"/>
      <color indexed="60"/>
      <name val="Arial"/>
      <family val="2"/>
    </font>
    <font>
      <b/>
      <sz val="10"/>
      <color indexed="19"/>
      <name val="Arial"/>
      <family val="2"/>
    </font>
    <font>
      <i/>
      <sz val="10"/>
      <name val="Arial"/>
      <family val="2"/>
    </font>
    <font>
      <sz val="9"/>
      <name val="Arial"/>
      <family val="2"/>
    </font>
    <font>
      <sz val="8"/>
      <name val="Arial"/>
      <family val="2"/>
    </font>
    <font>
      <b/>
      <sz val="9"/>
      <color indexed="60"/>
      <name val="Arial"/>
      <family val="2"/>
    </font>
    <font>
      <sz val="9.5"/>
      <name val="Arial"/>
      <family val="2"/>
    </font>
    <font>
      <sz val="10"/>
      <name val="Arial"/>
      <family val="2"/>
    </font>
    <font>
      <b/>
      <sz val="16"/>
      <color theme="0"/>
      <name val="Calibri"/>
      <family val="2"/>
      <scheme val="minor"/>
    </font>
    <font>
      <b/>
      <sz val="12"/>
      <color theme="0"/>
      <name val="Calibri"/>
      <family val="2"/>
      <scheme val="minor"/>
    </font>
    <font>
      <sz val="9"/>
      <name val="Calibri"/>
      <family val="2"/>
      <scheme val="minor"/>
    </font>
    <font>
      <b/>
      <sz val="10"/>
      <name val="Arial"/>
      <family val="2"/>
    </font>
    <font>
      <sz val="11"/>
      <name val="Arial"/>
      <family val="2"/>
    </font>
    <font>
      <sz val="11"/>
      <name val="Calibri"/>
      <family val="2"/>
      <scheme val="minor"/>
    </font>
    <font>
      <sz val="9"/>
      <color theme="1"/>
      <name val="Calibri"/>
      <family val="2"/>
      <scheme val="minor"/>
    </font>
    <font>
      <vertAlign val="superscript"/>
      <sz val="9"/>
      <name val="Arial"/>
      <family val="2"/>
    </font>
    <font>
      <b/>
      <sz val="10"/>
      <color rgb="FF808000"/>
      <name val="Arial"/>
      <family val="2"/>
    </font>
    <font>
      <sz val="10"/>
      <color rgb="FF808000"/>
      <name val="Arial"/>
      <family val="2"/>
    </font>
    <font>
      <b/>
      <sz val="9"/>
      <color rgb="FF808000"/>
      <name val="Arial"/>
      <family val="2"/>
    </font>
    <font>
      <sz val="9"/>
      <color rgb="FF808000"/>
      <name val="Arial"/>
      <family val="2"/>
    </font>
    <font>
      <b/>
      <vertAlign val="superscript"/>
      <sz val="10"/>
      <color rgb="FF808000"/>
      <name val="Arial"/>
      <family val="2"/>
    </font>
    <font>
      <vertAlign val="superscript"/>
      <sz val="9"/>
      <color rgb="FF808000"/>
      <name val="Arial"/>
      <family val="2"/>
    </font>
  </fonts>
  <fills count="8">
    <fill>
      <patternFill patternType="none"/>
    </fill>
    <fill>
      <patternFill patternType="gray125"/>
    </fill>
    <fill>
      <patternFill patternType="solid">
        <fgColor indexed="47"/>
        <bgColor indexed="9"/>
      </patternFill>
    </fill>
    <fill>
      <patternFill patternType="solid">
        <fgColor indexed="9"/>
        <bgColor indexed="26"/>
      </patternFill>
    </fill>
    <fill>
      <patternFill patternType="solid">
        <fgColor indexed="9"/>
        <bgColor indexed="64"/>
      </patternFill>
    </fill>
    <fill>
      <patternFill patternType="solid">
        <fgColor rgb="FFEAEAEA"/>
        <bgColor indexed="64"/>
      </patternFill>
    </fill>
    <fill>
      <patternFill patternType="solid">
        <fgColor theme="0" tint="-0.14999847407452621"/>
        <bgColor indexed="64"/>
      </patternFill>
    </fill>
    <fill>
      <patternFill patternType="solid">
        <fgColor rgb="FF008080"/>
        <bgColor indexed="64"/>
      </patternFill>
    </fill>
  </fills>
  <borders count="10">
    <border>
      <left/>
      <right/>
      <top/>
      <bottom/>
      <diagonal/>
    </border>
    <border>
      <left/>
      <right/>
      <top/>
      <bottom style="hair">
        <color indexed="47"/>
      </bottom>
      <diagonal/>
    </border>
    <border>
      <left/>
      <right/>
      <top/>
      <bottom style="thin">
        <color indexed="47"/>
      </bottom>
      <diagonal/>
    </border>
    <border>
      <left/>
      <right/>
      <top style="hair">
        <color indexed="47"/>
      </top>
      <bottom/>
      <diagonal/>
    </border>
    <border>
      <left/>
      <right/>
      <top style="hair">
        <color indexed="47"/>
      </top>
      <bottom style="hair">
        <color indexed="47"/>
      </bottom>
      <diagonal/>
    </border>
    <border>
      <left/>
      <right/>
      <top style="thin">
        <color indexed="47"/>
      </top>
      <bottom style="thin">
        <color indexed="47"/>
      </bottom>
      <diagonal/>
    </border>
    <border>
      <left/>
      <right/>
      <top style="hair">
        <color indexed="47"/>
      </top>
      <bottom style="thin">
        <color indexed="47"/>
      </bottom>
      <diagonal/>
    </border>
    <border>
      <left/>
      <right/>
      <top style="hair">
        <color theme="9" tint="0.39991454817346722"/>
      </top>
      <bottom style="hair">
        <color theme="9" tint="0.39994506668294322"/>
      </bottom>
      <diagonal/>
    </border>
    <border>
      <left/>
      <right/>
      <top style="thin">
        <color indexed="47"/>
      </top>
      <bottom/>
      <diagonal/>
    </border>
    <border>
      <left/>
      <right/>
      <top style="thin">
        <color indexed="47"/>
      </top>
      <bottom style="hair">
        <color indexed="47"/>
      </bottom>
      <diagonal/>
    </border>
  </borders>
  <cellStyleXfs count="7">
    <xf numFmtId="0" fontId="0" fillId="0" borderId="0"/>
    <xf numFmtId="0" fontId="2" fillId="0" borderId="0" applyNumberFormat="0" applyFill="0" applyProtection="0">
      <alignment vertical="center"/>
    </xf>
    <xf numFmtId="0" fontId="4" fillId="0" borderId="0" applyNumberFormat="0" applyFill="0" applyBorder="0" applyProtection="0">
      <alignment vertical="center"/>
    </xf>
    <xf numFmtId="0" fontId="3" fillId="0" borderId="0" applyNumberFormat="0" applyFill="0" applyBorder="0" applyAlignment="0" applyProtection="0"/>
    <xf numFmtId="0" fontId="1" fillId="2" borderId="0" applyNumberFormat="0" applyProtection="0">
      <alignment horizontal="center" vertical="center"/>
    </xf>
    <xf numFmtId="0" fontId="12" fillId="0" borderId="0"/>
    <xf numFmtId="43" fontId="12" fillId="0" borderId="0" applyFont="0" applyFill="0" applyBorder="0" applyAlignment="0" applyProtection="0"/>
  </cellStyleXfs>
  <cellXfs count="153">
    <xf numFmtId="0" fontId="0" fillId="0" borderId="0" xfId="0"/>
    <xf numFmtId="0" fontId="3" fillId="0" borderId="0" xfId="3" applyNumberFormat="1" applyFont="1" applyFill="1" applyBorder="1" applyAlignment="1" applyProtection="1"/>
    <xf numFmtId="0" fontId="0" fillId="0" borderId="0" xfId="0" applyAlignment="1">
      <alignment vertical="center"/>
    </xf>
    <xf numFmtId="0" fontId="4" fillId="0" borderId="0" xfId="0" applyFont="1" applyAlignment="1">
      <alignment vertical="center"/>
    </xf>
    <xf numFmtId="0" fontId="1" fillId="2" borderId="0" xfId="4" applyNumberFormat="1" applyFont="1" applyBorder="1" applyProtection="1">
      <alignment horizontal="center" vertical="center"/>
    </xf>
    <xf numFmtId="0" fontId="5" fillId="2" borderId="0" xfId="4" applyNumberFormat="1" applyFont="1" applyBorder="1" applyProtection="1">
      <alignment horizontal="center" vertical="center"/>
    </xf>
    <xf numFmtId="0" fontId="1" fillId="2" borderId="0" xfId="4" applyNumberFormat="1" applyFont="1" applyBorder="1" applyAlignment="1" applyProtection="1">
      <alignment vertical="center"/>
    </xf>
    <xf numFmtId="0" fontId="1" fillId="2" borderId="0" xfId="4" applyNumberFormat="1" applyFont="1" applyBorder="1" applyAlignment="1" applyProtection="1">
      <alignment horizontal="right" vertical="center"/>
    </xf>
    <xf numFmtId="3" fontId="0" fillId="0" borderId="0" xfId="0" applyNumberFormat="1" applyFill="1" applyBorder="1" applyAlignment="1">
      <alignment vertical="center"/>
    </xf>
    <xf numFmtId="3" fontId="0" fillId="0" borderId="0" xfId="0" applyNumberFormat="1" applyBorder="1" applyAlignment="1">
      <alignment vertical="center"/>
    </xf>
    <xf numFmtId="3" fontId="7" fillId="3" borderId="1" xfId="0" applyNumberFormat="1" applyFont="1" applyFill="1" applyBorder="1" applyAlignment="1">
      <alignment vertical="center"/>
    </xf>
    <xf numFmtId="3" fontId="7" fillId="3" borderId="2" xfId="0" applyNumberFormat="1" applyFont="1" applyFill="1" applyBorder="1" applyAlignment="1">
      <alignment vertical="center"/>
    </xf>
    <xf numFmtId="0" fontId="8" fillId="0" borderId="0" xfId="0" applyFont="1" applyAlignment="1">
      <alignment vertical="center"/>
    </xf>
    <xf numFmtId="164" fontId="0" fillId="0" borderId="3" xfId="0" applyNumberFormat="1" applyBorder="1" applyAlignment="1">
      <alignment vertical="center"/>
    </xf>
    <xf numFmtId="164" fontId="0" fillId="3" borderId="1" xfId="0" applyNumberFormat="1" applyFill="1" applyBorder="1" applyAlignment="1">
      <alignment vertical="center"/>
    </xf>
    <xf numFmtId="1" fontId="0" fillId="0" borderId="0" xfId="0" applyNumberFormat="1" applyAlignment="1">
      <alignment vertical="center"/>
    </xf>
    <xf numFmtId="0" fontId="3" fillId="0" borderId="0" xfId="3" applyNumberFormat="1" applyFont="1" applyFill="1" applyBorder="1" applyAlignment="1" applyProtection="1">
      <alignment horizontal="right" vertical="center"/>
    </xf>
    <xf numFmtId="3" fontId="9" fillId="0" borderId="0" xfId="0" applyNumberFormat="1" applyFont="1" applyAlignment="1">
      <alignment vertical="center"/>
    </xf>
    <xf numFmtId="0" fontId="9" fillId="0" borderId="0" xfId="0" applyFont="1" applyAlignment="1">
      <alignment vertical="center"/>
    </xf>
    <xf numFmtId="0" fontId="10" fillId="2" borderId="0" xfId="4" applyNumberFormat="1" applyFont="1" applyBorder="1" applyAlignment="1" applyProtection="1">
      <alignment horizontal="right" vertical="center" wrapText="1"/>
    </xf>
    <xf numFmtId="3" fontId="0" fillId="3" borderId="0" xfId="0" applyNumberFormat="1" applyFill="1" applyBorder="1" applyAlignment="1">
      <alignment vertical="center"/>
    </xf>
    <xf numFmtId="0" fontId="6" fillId="3" borderId="4" xfId="0" applyNumberFormat="1" applyFont="1" applyFill="1" applyBorder="1" applyAlignment="1" applyProtection="1">
      <alignment vertical="center"/>
    </xf>
    <xf numFmtId="3" fontId="0" fillId="0" borderId="0" xfId="0" applyNumberFormat="1" applyAlignment="1">
      <alignment vertical="center"/>
    </xf>
    <xf numFmtId="3" fontId="0" fillId="3" borderId="0" xfId="0" applyNumberFormat="1" applyFont="1" applyFill="1" applyBorder="1" applyAlignment="1">
      <alignment horizontal="right" vertical="center"/>
    </xf>
    <xf numFmtId="3" fontId="0" fillId="0" borderId="1" xfId="0" applyNumberFormat="1" applyBorder="1" applyAlignment="1">
      <alignment vertical="center"/>
    </xf>
    <xf numFmtId="3" fontId="0" fillId="0" borderId="0" xfId="0" applyNumberFormat="1"/>
    <xf numFmtId="3" fontId="0" fillId="0" borderId="0" xfId="0" applyNumberFormat="1" applyFont="1" applyFill="1" applyBorder="1" applyAlignment="1">
      <alignment horizontal="right" vertical="center"/>
    </xf>
    <xf numFmtId="0" fontId="9" fillId="0" borderId="0" xfId="0" applyFont="1" applyFill="1" applyBorder="1" applyAlignment="1">
      <alignment vertical="center"/>
    </xf>
    <xf numFmtId="165" fontId="0" fillId="3" borderId="5" xfId="0" applyNumberFormat="1" applyFill="1" applyBorder="1" applyAlignment="1">
      <alignment vertical="center"/>
    </xf>
    <xf numFmtId="3" fontId="0" fillId="0" borderId="5" xfId="0" applyNumberFormat="1" applyBorder="1" applyAlignment="1">
      <alignment vertical="center"/>
    </xf>
    <xf numFmtId="165" fontId="0" fillId="0" borderId="2" xfId="0" applyNumberFormat="1" applyBorder="1" applyAlignment="1">
      <alignment vertical="center"/>
    </xf>
    <xf numFmtId="3" fontId="0" fillId="3" borderId="0" xfId="0" applyNumberFormat="1" applyFill="1" applyBorder="1" applyAlignment="1">
      <alignment horizontal="right" vertical="center"/>
    </xf>
    <xf numFmtId="0" fontId="1" fillId="2" borderId="0" xfId="4" quotePrefix="1" applyNumberFormat="1" applyFont="1" applyBorder="1" applyAlignment="1" applyProtection="1">
      <alignment horizontal="right" vertical="center"/>
    </xf>
    <xf numFmtId="0" fontId="4" fillId="0" borderId="0" xfId="2" quotePrefix="1" applyNumberFormat="1" applyFont="1" applyFill="1" applyBorder="1" applyAlignment="1" applyProtection="1">
      <alignment horizontal="left" vertical="center"/>
    </xf>
    <xf numFmtId="0" fontId="4" fillId="0" borderId="0" xfId="0" quotePrefix="1" applyFont="1" applyAlignment="1">
      <alignment horizontal="left" vertical="center"/>
    </xf>
    <xf numFmtId="0" fontId="0" fillId="0" borderId="0" xfId="0" applyAlignment="1">
      <alignment horizontal="center"/>
    </xf>
    <xf numFmtId="3" fontId="0" fillId="0" borderId="0" xfId="0" applyNumberFormat="1" applyFont="1" applyBorder="1" applyAlignment="1">
      <alignment horizontal="right" vertical="center"/>
    </xf>
    <xf numFmtId="3" fontId="0" fillId="4" borderId="0" xfId="0" applyNumberFormat="1" applyFill="1" applyBorder="1" applyAlignment="1">
      <alignment vertical="center"/>
    </xf>
    <xf numFmtId="3" fontId="0" fillId="0" borderId="1" xfId="0" applyNumberFormat="1" applyFont="1" applyFill="1" applyBorder="1" applyAlignment="1">
      <alignment horizontal="right" vertical="center"/>
    </xf>
    <xf numFmtId="3" fontId="0" fillId="4" borderId="0" xfId="0" applyNumberFormat="1" applyFont="1" applyFill="1" applyBorder="1" applyAlignment="1">
      <alignment horizontal="right" vertical="center"/>
    </xf>
    <xf numFmtId="0" fontId="0" fillId="0" borderId="0" xfId="0" applyAlignment="1">
      <alignment horizontal="center" vertical="center"/>
    </xf>
    <xf numFmtId="4" fontId="0" fillId="0" borderId="0" xfId="0" applyNumberFormat="1" applyAlignment="1">
      <alignment vertical="center"/>
    </xf>
    <xf numFmtId="0" fontId="0" fillId="0" borderId="5" xfId="0" applyBorder="1" applyAlignment="1">
      <alignment vertical="center"/>
    </xf>
    <xf numFmtId="165" fontId="0" fillId="0" borderId="1" xfId="0" applyNumberFormat="1" applyFont="1" applyFill="1" applyBorder="1" applyAlignment="1">
      <alignment horizontal="right" vertical="center"/>
    </xf>
    <xf numFmtId="165" fontId="0" fillId="5" borderId="0" xfId="0" applyNumberFormat="1" applyFont="1" applyFill="1" applyBorder="1" applyAlignment="1">
      <alignment horizontal="right" vertical="center"/>
    </xf>
    <xf numFmtId="0" fontId="3" fillId="6" borderId="0" xfId="3" applyNumberFormat="1" applyFont="1" applyFill="1" applyBorder="1" applyAlignment="1" applyProtection="1"/>
    <xf numFmtId="0" fontId="13" fillId="7" borderId="0" xfId="5" applyFont="1" applyFill="1" applyAlignment="1">
      <alignment horizontal="center" vertical="center"/>
    </xf>
    <xf numFmtId="0" fontId="14" fillId="7" borderId="0" xfId="5" applyFont="1" applyFill="1" applyAlignment="1">
      <alignment horizontal="center" vertical="center" wrapText="1"/>
    </xf>
    <xf numFmtId="165" fontId="0" fillId="0" borderId="0" xfId="0" applyNumberFormat="1"/>
    <xf numFmtId="165" fontId="0" fillId="3" borderId="0" xfId="0" applyNumberFormat="1" applyFill="1" applyBorder="1" applyAlignment="1">
      <alignment horizontal="right" vertical="center"/>
    </xf>
    <xf numFmtId="165" fontId="11" fillId="0" borderId="1" xfId="0" applyNumberFormat="1" applyFont="1" applyBorder="1" applyAlignment="1">
      <alignment vertical="center"/>
    </xf>
    <xf numFmtId="165" fontId="0" fillId="0" borderId="0" xfId="0" applyNumberFormat="1" applyFill="1"/>
    <xf numFmtId="0" fontId="0" fillId="0" borderId="0" xfId="0" applyFill="1"/>
    <xf numFmtId="3" fontId="0" fillId="0" borderId="0" xfId="0" applyNumberFormat="1" applyFill="1"/>
    <xf numFmtId="164" fontId="0" fillId="0" borderId="0" xfId="0" applyNumberFormat="1"/>
    <xf numFmtId="1" fontId="0" fillId="0" borderId="0" xfId="0" applyNumberFormat="1"/>
    <xf numFmtId="0" fontId="0" fillId="0" borderId="6" xfId="0" applyBorder="1"/>
    <xf numFmtId="0" fontId="6" fillId="0" borderId="0" xfId="0" applyNumberFormat="1" applyFont="1" applyFill="1" applyAlignment="1" applyProtection="1">
      <alignment vertical="center"/>
    </xf>
    <xf numFmtId="0" fontId="6" fillId="3" borderId="0" xfId="0" applyNumberFormat="1" applyFont="1" applyFill="1" applyAlignment="1" applyProtection="1">
      <alignment vertical="center"/>
    </xf>
    <xf numFmtId="0" fontId="6" fillId="0" borderId="0" xfId="0" quotePrefix="1" applyNumberFormat="1" applyFont="1" applyFill="1" applyAlignment="1" applyProtection="1">
      <alignment horizontal="left" vertical="center"/>
    </xf>
    <xf numFmtId="0" fontId="1" fillId="2" borderId="0" xfId="4" applyNumberFormat="1" applyFont="1" applyBorder="1" applyAlignment="1" applyProtection="1">
      <alignment horizontal="center" vertical="center"/>
    </xf>
    <xf numFmtId="0" fontId="5" fillId="2" borderId="0" xfId="4" applyNumberFormat="1" applyFont="1" applyBorder="1" applyAlignment="1" applyProtection="1">
      <alignment horizontal="center" vertical="center"/>
    </xf>
    <xf numFmtId="0" fontId="8" fillId="0" borderId="3" xfId="0" quotePrefix="1" applyFont="1" applyBorder="1" applyAlignment="1">
      <alignment vertical="center" wrapText="1"/>
    </xf>
    <xf numFmtId="0" fontId="0" fillId="0" borderId="0" xfId="0" quotePrefix="1" applyFont="1" applyAlignment="1">
      <alignment horizontal="left" vertical="center"/>
    </xf>
    <xf numFmtId="0" fontId="0" fillId="0" borderId="0" xfId="0" applyFont="1" applyAlignment="1">
      <alignment vertical="center"/>
    </xf>
    <xf numFmtId="165" fontId="0" fillId="0" borderId="0" xfId="0" applyNumberFormat="1" applyBorder="1" applyAlignment="1">
      <alignment vertical="center"/>
    </xf>
    <xf numFmtId="0" fontId="9" fillId="0" borderId="0" xfId="0" applyFont="1" applyAlignment="1">
      <alignment horizontal="right"/>
    </xf>
    <xf numFmtId="14" fontId="9" fillId="0" borderId="0" xfId="0" applyNumberFormat="1" applyFont="1" applyAlignment="1">
      <alignment horizontal="left"/>
    </xf>
    <xf numFmtId="0" fontId="15" fillId="0" borderId="0" xfId="0" quotePrefix="1" applyFont="1" applyAlignment="1">
      <alignment horizontal="center" vertical="center"/>
    </xf>
    <xf numFmtId="3" fontId="0" fillId="0" borderId="0" xfId="0" applyNumberFormat="1" applyBorder="1" applyAlignment="1">
      <alignment horizontal="right" vertical="center"/>
    </xf>
    <xf numFmtId="3" fontId="0" fillId="4" borderId="0" xfId="0" applyNumberFormat="1" applyFill="1" applyBorder="1" applyAlignment="1">
      <alignment horizontal="right" vertical="center"/>
    </xf>
    <xf numFmtId="3" fontId="0" fillId="0" borderId="1" xfId="0" applyNumberFormat="1" applyBorder="1" applyAlignment="1">
      <alignment horizontal="right" vertical="center"/>
    </xf>
    <xf numFmtId="3" fontId="16" fillId="3" borderId="4" xfId="0" applyNumberFormat="1" applyFont="1" applyFill="1" applyBorder="1" applyAlignment="1">
      <alignment vertical="center"/>
    </xf>
    <xf numFmtId="0" fontId="0" fillId="0" borderId="3" xfId="0" quotePrefix="1" applyFont="1" applyBorder="1" applyAlignment="1">
      <alignment vertical="center" wrapText="1"/>
    </xf>
    <xf numFmtId="0" fontId="17" fillId="0" borderId="0" xfId="0" quotePrefix="1" applyFont="1" applyAlignment="1">
      <alignment horizontal="left" vertical="center"/>
    </xf>
    <xf numFmtId="0" fontId="19" fillId="0" borderId="0" xfId="0" quotePrefix="1" applyFont="1" applyAlignment="1">
      <alignment horizontal="center" vertical="top"/>
    </xf>
    <xf numFmtId="1" fontId="0" fillId="0" borderId="0" xfId="0" applyNumberFormat="1" applyFont="1" applyAlignment="1">
      <alignment vertical="center"/>
    </xf>
    <xf numFmtId="0" fontId="8" fillId="0" borderId="0" xfId="0" quotePrefix="1" applyFont="1" applyBorder="1" applyAlignment="1">
      <alignment vertical="center" wrapText="1"/>
    </xf>
    <xf numFmtId="3" fontId="0" fillId="0" borderId="0" xfId="0" applyNumberFormat="1" applyFill="1" applyBorder="1" applyAlignment="1">
      <alignment horizontal="right" vertical="center"/>
    </xf>
    <xf numFmtId="0" fontId="20" fillId="0" borderId="0" xfId="0" quotePrefix="1" applyFont="1" applyAlignment="1">
      <alignment horizontal="left" vertical="center"/>
    </xf>
    <xf numFmtId="3" fontId="0" fillId="4" borderId="7" xfId="0" applyNumberFormat="1" applyFill="1" applyBorder="1" applyAlignment="1">
      <alignment vertical="center"/>
    </xf>
    <xf numFmtId="3" fontId="0" fillId="4" borderId="7" xfId="0" applyNumberFormat="1" applyFill="1" applyBorder="1" applyAlignment="1">
      <alignment horizontal="right" vertical="center"/>
    </xf>
    <xf numFmtId="3" fontId="7" fillId="3" borderId="0" xfId="0" applyNumberFormat="1" applyFont="1" applyFill="1" applyBorder="1" applyAlignment="1">
      <alignment vertical="center"/>
    </xf>
    <xf numFmtId="3" fontId="0" fillId="0" borderId="8" xfId="0" applyNumberFormat="1" applyFill="1" applyBorder="1" applyAlignment="1">
      <alignment vertical="center"/>
    </xf>
    <xf numFmtId="0" fontId="3" fillId="6" borderId="0" xfId="3" applyNumberFormat="1" applyFill="1" applyBorder="1" applyAlignment="1" applyProtection="1"/>
    <xf numFmtId="0" fontId="3" fillId="6" borderId="0" xfId="3" quotePrefix="1" applyNumberFormat="1" applyFill="1" applyBorder="1" applyAlignment="1" applyProtection="1">
      <alignment horizontal="left"/>
    </xf>
    <xf numFmtId="3" fontId="0" fillId="0" borderId="0" xfId="0" applyNumberFormat="1" applyFont="1" applyAlignment="1">
      <alignment vertical="center"/>
    </xf>
    <xf numFmtId="0" fontId="4" fillId="0" borderId="0" xfId="0" applyFont="1" applyFill="1" applyAlignment="1">
      <alignment vertical="center"/>
    </xf>
    <xf numFmtId="0" fontId="0" fillId="0" borderId="0" xfId="0" applyFill="1" applyAlignment="1">
      <alignment vertical="center"/>
    </xf>
    <xf numFmtId="0" fontId="18" fillId="0" borderId="0" xfId="0" quotePrefix="1" applyFont="1" applyBorder="1" applyAlignment="1">
      <alignment vertical="center" wrapText="1"/>
    </xf>
    <xf numFmtId="166" fontId="0" fillId="0" borderId="0" xfId="6" applyNumberFormat="1" applyFont="1" applyAlignment="1">
      <alignment vertical="center"/>
    </xf>
    <xf numFmtId="0" fontId="21" fillId="0" borderId="0" xfId="0" applyFont="1" applyBorder="1" applyAlignment="1">
      <alignment vertical="center"/>
    </xf>
    <xf numFmtId="0" fontId="22" fillId="0" borderId="0" xfId="0" applyFont="1" applyBorder="1" applyAlignment="1">
      <alignment horizontal="center" vertical="center"/>
    </xf>
    <xf numFmtId="0" fontId="21" fillId="3" borderId="0" xfId="0" applyFont="1" applyFill="1" applyBorder="1" applyAlignment="1">
      <alignment vertical="center"/>
    </xf>
    <xf numFmtId="0" fontId="22" fillId="3" borderId="0" xfId="0" applyFont="1" applyFill="1" applyBorder="1" applyAlignment="1">
      <alignment horizontal="center" vertical="center"/>
    </xf>
    <xf numFmtId="0" fontId="23" fillId="0" borderId="1" xfId="0" applyNumberFormat="1" applyFont="1" applyFill="1" applyBorder="1" applyAlignment="1" applyProtection="1">
      <alignment vertical="center"/>
    </xf>
    <xf numFmtId="0" fontId="22" fillId="0" borderId="1" xfId="1" applyNumberFormat="1" applyFont="1" applyFill="1" applyBorder="1" applyAlignment="1" applyProtection="1">
      <alignment horizontal="center" vertical="center"/>
    </xf>
    <xf numFmtId="0" fontId="21" fillId="3" borderId="5" xfId="0" applyFont="1" applyFill="1" applyBorder="1" applyAlignment="1">
      <alignment vertical="center"/>
    </xf>
    <xf numFmtId="0" fontId="22" fillId="3" borderId="5" xfId="0" applyFont="1" applyFill="1" applyBorder="1" applyAlignment="1">
      <alignment horizontal="center" vertical="center"/>
    </xf>
    <xf numFmtId="0" fontId="21" fillId="0" borderId="5" xfId="0" applyFont="1" applyBorder="1" applyAlignment="1">
      <alignment vertical="center"/>
    </xf>
    <xf numFmtId="0" fontId="22" fillId="0" borderId="5" xfId="0" applyFont="1" applyBorder="1" applyAlignment="1">
      <alignment horizontal="center" vertical="center"/>
    </xf>
    <xf numFmtId="0" fontId="21" fillId="0" borderId="2" xfId="0" applyFont="1" applyBorder="1" applyAlignment="1">
      <alignment vertical="center" wrapText="1"/>
    </xf>
    <xf numFmtId="0" fontId="22" fillId="0" borderId="2" xfId="0" applyFont="1" applyBorder="1" applyAlignment="1">
      <alignment horizontal="center" vertical="center"/>
    </xf>
    <xf numFmtId="0" fontId="22" fillId="0" borderId="0" xfId="1" applyNumberFormat="1" applyFont="1" applyFill="1" applyProtection="1">
      <alignment vertical="center"/>
    </xf>
    <xf numFmtId="0" fontId="22" fillId="0" borderId="0" xfId="0" applyFont="1" applyBorder="1" applyAlignment="1">
      <alignment vertical="center"/>
    </xf>
    <xf numFmtId="0" fontId="22" fillId="3" borderId="1" xfId="0" applyFont="1" applyFill="1" applyBorder="1" applyAlignment="1">
      <alignment vertical="center"/>
    </xf>
    <xf numFmtId="0" fontId="22" fillId="3" borderId="0" xfId="0" applyFont="1" applyFill="1" applyBorder="1" applyAlignment="1">
      <alignment vertical="center"/>
    </xf>
    <xf numFmtId="0" fontId="22" fillId="0" borderId="8" xfId="1" applyNumberFormat="1" applyFont="1" applyFill="1" applyBorder="1" applyProtection="1">
      <alignment vertical="center"/>
    </xf>
    <xf numFmtId="0" fontId="22" fillId="0" borderId="0" xfId="1" applyNumberFormat="1" applyFont="1" applyFill="1" applyBorder="1" applyProtection="1">
      <alignment vertical="center"/>
    </xf>
    <xf numFmtId="0" fontId="22" fillId="3" borderId="2" xfId="0" applyFont="1" applyFill="1" applyBorder="1" applyAlignment="1">
      <alignment vertical="center"/>
    </xf>
    <xf numFmtId="0" fontId="24" fillId="0" borderId="0" xfId="0" applyFont="1" applyAlignment="1">
      <alignment vertical="center"/>
    </xf>
    <xf numFmtId="0" fontId="22" fillId="0" borderId="0" xfId="0" applyFont="1" applyAlignment="1">
      <alignment vertical="center"/>
    </xf>
    <xf numFmtId="0" fontId="21" fillId="0" borderId="3" xfId="0" applyFont="1" applyBorder="1" applyAlignment="1">
      <alignment vertical="center"/>
    </xf>
    <xf numFmtId="0" fontId="22" fillId="0" borderId="3" xfId="0" applyFont="1" applyBorder="1" applyAlignment="1">
      <alignment vertical="center"/>
    </xf>
    <xf numFmtId="0" fontId="22" fillId="0" borderId="3" xfId="0" applyFont="1" applyBorder="1" applyAlignment="1">
      <alignment horizontal="center" vertical="center"/>
    </xf>
    <xf numFmtId="0" fontId="21" fillId="0" borderId="1" xfId="0" applyFont="1" applyBorder="1" applyAlignment="1">
      <alignment vertical="center"/>
    </xf>
    <xf numFmtId="0" fontId="22" fillId="0" borderId="1" xfId="0" applyFont="1" applyBorder="1" applyAlignment="1">
      <alignment vertical="center"/>
    </xf>
    <xf numFmtId="0" fontId="22" fillId="3" borderId="1" xfId="0" applyFont="1" applyFill="1" applyBorder="1" applyAlignment="1">
      <alignment horizontal="center" vertical="center"/>
    </xf>
    <xf numFmtId="0" fontId="22" fillId="0" borderId="6" xfId="0" applyFont="1" applyBorder="1" applyAlignment="1">
      <alignment vertical="center"/>
    </xf>
    <xf numFmtId="0" fontId="24" fillId="0" borderId="5" xfId="0" quotePrefix="1" applyFont="1" applyBorder="1" applyAlignment="1">
      <alignment horizontal="left" vertical="center"/>
    </xf>
    <xf numFmtId="0" fontId="22" fillId="0" borderId="5" xfId="0" applyFont="1" applyBorder="1" applyAlignment="1">
      <alignment vertical="center"/>
    </xf>
    <xf numFmtId="0" fontId="21" fillId="0" borderId="0" xfId="0" quotePrefix="1" applyFont="1" applyBorder="1" applyAlignment="1">
      <alignment horizontal="left" vertical="center"/>
    </xf>
    <xf numFmtId="0" fontId="21" fillId="4" borderId="0" xfId="0" quotePrefix="1" applyFont="1" applyFill="1" applyBorder="1" applyAlignment="1">
      <alignment horizontal="left" vertical="center"/>
    </xf>
    <xf numFmtId="0" fontId="22" fillId="4" borderId="0" xfId="0" applyFont="1" applyFill="1" applyBorder="1" applyAlignment="1">
      <alignment horizontal="center" vertical="center"/>
    </xf>
    <xf numFmtId="0" fontId="21" fillId="0" borderId="0" xfId="0" quotePrefix="1" applyFont="1" applyBorder="1" applyAlignment="1">
      <alignment horizontal="left" vertical="center" indent="2"/>
    </xf>
    <xf numFmtId="0" fontId="21" fillId="4" borderId="0" xfId="0" quotePrefix="1" applyFont="1" applyFill="1" applyBorder="1" applyAlignment="1">
      <alignment horizontal="left" vertical="center" indent="4"/>
    </xf>
    <xf numFmtId="0" fontId="21" fillId="0" borderId="0" xfId="0" quotePrefix="1" applyFont="1" applyFill="1" applyBorder="1" applyAlignment="1">
      <alignment horizontal="left" vertical="center" indent="6"/>
    </xf>
    <xf numFmtId="0" fontId="22" fillId="0" borderId="0" xfId="0" applyFont="1" applyFill="1" applyBorder="1" applyAlignment="1">
      <alignment horizontal="center" vertical="center"/>
    </xf>
    <xf numFmtId="0" fontId="21" fillId="4" borderId="7" xfId="0" quotePrefix="1" applyFont="1" applyFill="1" applyBorder="1" applyAlignment="1">
      <alignment horizontal="left" vertical="center"/>
    </xf>
    <xf numFmtId="0" fontId="22" fillId="4" borderId="7" xfId="0" applyFont="1" applyFill="1" applyBorder="1" applyAlignment="1">
      <alignment horizontal="center" vertical="center"/>
    </xf>
    <xf numFmtId="0" fontId="21" fillId="4" borderId="0" xfId="0" quotePrefix="1" applyFont="1" applyFill="1" applyBorder="1" applyAlignment="1">
      <alignment horizontal="left" vertical="center" indent="2"/>
    </xf>
    <xf numFmtId="0" fontId="21" fillId="0" borderId="0" xfId="0" applyFont="1" applyBorder="1" applyAlignment="1">
      <alignment horizontal="left" vertical="center" indent="2"/>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1" fillId="0" borderId="0" xfId="0" applyFont="1" applyFill="1" applyBorder="1" applyAlignment="1">
      <alignment vertical="center"/>
    </xf>
    <xf numFmtId="0" fontId="24" fillId="0" borderId="0" xfId="0" applyFont="1" applyFill="1" applyBorder="1" applyAlignment="1">
      <alignment horizontal="center" vertical="center"/>
    </xf>
    <xf numFmtId="0" fontId="21" fillId="5" borderId="0" xfId="0" applyFont="1" applyFill="1" applyBorder="1" applyAlignment="1">
      <alignment vertical="center"/>
    </xf>
    <xf numFmtId="0" fontId="24" fillId="5" borderId="0" xfId="0" applyFont="1" applyFill="1" applyBorder="1" applyAlignment="1">
      <alignment horizontal="center" vertical="center"/>
    </xf>
    <xf numFmtId="0" fontId="21" fillId="0" borderId="1" xfId="0" applyFont="1" applyFill="1" applyBorder="1" applyAlignment="1">
      <alignment vertical="center"/>
    </xf>
    <xf numFmtId="0" fontId="22" fillId="0" borderId="1" xfId="0" applyFont="1" applyFill="1" applyBorder="1" applyAlignment="1">
      <alignment horizontal="center" vertical="center"/>
    </xf>
    <xf numFmtId="0" fontId="21" fillId="3" borderId="0" xfId="0" quotePrefix="1" applyFont="1" applyFill="1" applyBorder="1" applyAlignment="1">
      <alignment horizontal="left" vertical="center"/>
    </xf>
    <xf numFmtId="0" fontId="22"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quotePrefix="1" applyFont="1" applyBorder="1" applyAlignment="1">
      <alignment horizontal="center" vertical="center" wrapText="1"/>
    </xf>
    <xf numFmtId="0" fontId="21" fillId="0" borderId="0" xfId="0" quotePrefix="1" applyFont="1" applyBorder="1" applyAlignment="1">
      <alignment horizontal="center" vertical="center" wrapText="1"/>
    </xf>
    <xf numFmtId="0" fontId="21" fillId="0" borderId="2" xfId="0" quotePrefix="1" applyFont="1" applyBorder="1" applyAlignment="1">
      <alignment horizontal="center" vertical="center" wrapText="1"/>
    </xf>
    <xf numFmtId="0" fontId="21" fillId="0" borderId="5" xfId="0" quotePrefix="1"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3" fontId="0" fillId="0" borderId="0" xfId="6" applyNumberFormat="1" applyFont="1" applyAlignment="1">
      <alignment vertical="center"/>
    </xf>
  </cellXfs>
  <cellStyles count="7">
    <cellStyle name="Col_Unidade" xfId="1"/>
    <cellStyle name="H1" xfId="2"/>
    <cellStyle name="Hiperligação" xfId="3" builtinId="8"/>
    <cellStyle name="Linha1" xfId="4"/>
    <cellStyle name="Normal" xfId="0" builtinId="0"/>
    <cellStyle name="Normal_Tarifs préférentiels PAR zone et SH2  2" xfId="5"/>
    <cellStyle name="Vírgula" xfId="6"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9966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804C19"/>
      <rgbColor rgb="00993366"/>
      <rgbColor rgb="00333399"/>
      <rgbColor rgb="00333333"/>
    </indexedColors>
    <mruColors>
      <color rgb="FF808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Arial"/>
                <a:cs typeface="Arial"/>
              </a:rPr>
              <a:t>Carne de  Bovino - Preço Médio de Importação e de Exportação </a:t>
            </a:r>
            <a:r>
              <a:rPr lang="pt-PT" sz="1200" b="0" i="0" u="none" strike="noStrike" baseline="0">
                <a:solidFill>
                  <a:srgbClr val="008080"/>
                </a:solidFill>
                <a:latin typeface="Arial"/>
                <a:cs typeface="Arial"/>
              </a:rPr>
              <a:t>(€/kg)</a:t>
            </a:r>
            <a:endParaRPr lang="pt-PT"/>
          </a:p>
        </c:rich>
      </c:tx>
      <c:layout>
        <c:manualLayout>
          <c:xMode val="edge"/>
          <c:yMode val="edge"/>
          <c:x val="0.16263011295592217"/>
          <c:y val="1.8435010369020389E-2"/>
        </c:manualLayout>
      </c:layout>
      <c:overlay val="0"/>
      <c:spPr>
        <a:noFill/>
        <a:ln w="25400">
          <a:noFill/>
        </a:ln>
      </c:spPr>
    </c:title>
    <c:autoTitleDeleted val="0"/>
    <c:plotArea>
      <c:layout>
        <c:manualLayout>
          <c:layoutTarget val="inner"/>
          <c:xMode val="edge"/>
          <c:yMode val="edge"/>
          <c:x val="9.5246808248185683E-2"/>
          <c:y val="0.14898634644116915"/>
          <c:w val="0.8450551559854057"/>
          <c:h val="0.65381809176590122"/>
        </c:manualLayout>
      </c:layout>
      <c:lineChart>
        <c:grouping val="standard"/>
        <c:varyColors val="0"/>
        <c:ser>
          <c:idx val="1"/>
          <c:order val="0"/>
          <c:tx>
            <c:strRef>
              <c:f>'1'!$B$22</c:f>
              <c:strCache>
                <c:ptCount val="1"/>
                <c:pt idx="0">
                  <c:v>Preço Médio de Importação</c:v>
                </c:pt>
              </c:strCache>
            </c:strRef>
          </c:tx>
          <c:spPr>
            <a:ln w="34925">
              <a:solidFill>
                <a:srgbClr val="F79646">
                  <a:lumMod val="75000"/>
                </a:srgbClr>
              </a:solidFill>
              <a:prstDash val="solid"/>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'1'!$E$22:$Q$22</c:f>
              <c:numCache>
                <c:formatCode>0.0</c:formatCode>
                <c:ptCount val="13"/>
                <c:pt idx="0">
                  <c:v>3.8619096687080958</c:v>
                </c:pt>
                <c:pt idx="1">
                  <c:v>4.1241892069212938</c:v>
                </c:pt>
                <c:pt idx="2">
                  <c:v>4.3545379814633982</c:v>
                </c:pt>
                <c:pt idx="3">
                  <c:v>4.376346326456126</c:v>
                </c:pt>
                <c:pt idx="4">
                  <c:v>4.2388185876129851</c:v>
                </c:pt>
                <c:pt idx="5">
                  <c:v>4.3989151285557631</c:v>
                </c:pt>
                <c:pt idx="6">
                  <c:v>4.5010066558521933</c:v>
                </c:pt>
                <c:pt idx="7">
                  <c:v>4.6434426335382648</c:v>
                </c:pt>
                <c:pt idx="8">
                  <c:v>4.7517534236184726</c:v>
                </c:pt>
                <c:pt idx="9">
                  <c:v>4.6979505512884785</c:v>
                </c:pt>
                <c:pt idx="10">
                  <c:v>4.5336547311166351</c:v>
                </c:pt>
                <c:pt idx="11">
                  <c:v>4.917744429359467</c:v>
                </c:pt>
                <c:pt idx="12">
                  <c:v>6.3545322679940428</c:v>
                </c:pt>
              </c:numCache>
            </c:numRef>
          </c:val>
          <c:smooth val="0"/>
        </c:ser>
        <c:ser>
          <c:idx val="0"/>
          <c:order val="1"/>
          <c:tx>
            <c:strRef>
              <c:f>'1'!$B$23</c:f>
              <c:strCache>
                <c:ptCount val="1"/>
                <c:pt idx="0">
                  <c:v>Preço Médio de Exportação</c:v>
                </c:pt>
              </c:strCache>
            </c:strRef>
          </c:tx>
          <c:spPr>
            <a:ln w="38100">
              <a:solidFill>
                <a:srgbClr val="008080"/>
              </a:solidFill>
              <a:prstDash val="sysDot"/>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'1'!$E$23:$Q$23</c:f>
              <c:numCache>
                <c:formatCode>0.0</c:formatCode>
                <c:ptCount val="13"/>
                <c:pt idx="0">
                  <c:v>2.4403339636943135</c:v>
                </c:pt>
                <c:pt idx="1">
                  <c:v>2.6202162138975904</c:v>
                </c:pt>
                <c:pt idx="2">
                  <c:v>2.9889006162239689</c:v>
                </c:pt>
                <c:pt idx="3">
                  <c:v>3.1848844904720837</c:v>
                </c:pt>
                <c:pt idx="4">
                  <c:v>3.0349145146859384</c:v>
                </c:pt>
                <c:pt idx="5">
                  <c:v>3.10856091952299</c:v>
                </c:pt>
                <c:pt idx="6">
                  <c:v>3.081504239224262</c:v>
                </c:pt>
                <c:pt idx="7">
                  <c:v>3.0367277970256037</c:v>
                </c:pt>
                <c:pt idx="8">
                  <c:v>3.3184024010294815</c:v>
                </c:pt>
                <c:pt idx="9">
                  <c:v>3.2091706133541886</c:v>
                </c:pt>
                <c:pt idx="10">
                  <c:v>3.1299498170308313</c:v>
                </c:pt>
                <c:pt idx="11">
                  <c:v>3.6685346414309716</c:v>
                </c:pt>
                <c:pt idx="12">
                  <c:v>4.8606446662799154</c:v>
                </c:pt>
              </c:numCache>
            </c:numRef>
          </c:val>
          <c:smooth val="0"/>
        </c:ser>
        <c:dLbls>
          <c:showLegendKey val="0"/>
          <c:showVal val="0"/>
          <c:showCatName val="0"/>
          <c:showSerName val="0"/>
          <c:showPercent val="0"/>
          <c:showBubbleSize val="0"/>
        </c:dLbls>
        <c:smooth val="0"/>
        <c:axId val="-1436764112"/>
        <c:axId val="-1436774992"/>
      </c:lineChart>
      <c:catAx>
        <c:axId val="-143676411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436774992"/>
        <c:crosses val="autoZero"/>
        <c:auto val="1"/>
        <c:lblAlgn val="ctr"/>
        <c:lblOffset val="100"/>
        <c:tickLblSkip val="1"/>
        <c:tickMarkSkip val="1"/>
        <c:noMultiLvlLbl val="0"/>
      </c:catAx>
      <c:valAx>
        <c:axId val="-1436774992"/>
        <c:scaling>
          <c:orientation val="minMax"/>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1436764112"/>
        <c:crosses val="autoZero"/>
        <c:crossBetween val="between"/>
      </c:valAx>
      <c:spPr>
        <a:solidFill>
          <a:schemeClr val="bg1">
            <a:lumMod val="95000"/>
          </a:schemeClr>
        </a:solidFill>
        <a:ln w="12700">
          <a:noFill/>
          <a:prstDash val="solid"/>
        </a:ln>
      </c:spPr>
    </c:plotArea>
    <c:legend>
      <c:legendPos val="b"/>
      <c:layout>
        <c:manualLayout>
          <c:xMode val="edge"/>
          <c:yMode val="edge"/>
          <c:x val="9.5697651320155022E-2"/>
          <c:y val="0.89631628013711395"/>
          <c:w val="0.82042865414770016"/>
          <c:h val="5.343229637278945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Arial"/>
                <a:cs typeface="Arial"/>
              </a:rPr>
              <a:t>Bovinos vivos - Preço Médio de Importação e de Exportação </a:t>
            </a:r>
            <a:r>
              <a:rPr lang="pt-PT" sz="1200" b="0" i="0" u="none" strike="noStrike" baseline="0">
                <a:solidFill>
                  <a:srgbClr val="008080"/>
                </a:solidFill>
                <a:latin typeface="Arial"/>
                <a:cs typeface="Arial"/>
              </a:rPr>
              <a:t>(€/kg)</a:t>
            </a:r>
            <a:endParaRPr lang="pt-PT"/>
          </a:p>
        </c:rich>
      </c:tx>
      <c:layout>
        <c:manualLayout>
          <c:xMode val="edge"/>
          <c:yMode val="edge"/>
          <c:x val="0.12780157757661403"/>
          <c:y val="7.8127735243037431E-3"/>
        </c:manualLayout>
      </c:layout>
      <c:overlay val="0"/>
      <c:spPr>
        <a:noFill/>
        <a:ln w="25400">
          <a:noFill/>
        </a:ln>
      </c:spPr>
    </c:title>
    <c:autoTitleDeleted val="0"/>
    <c:plotArea>
      <c:layout>
        <c:manualLayout>
          <c:layoutTarget val="inner"/>
          <c:xMode val="edge"/>
          <c:yMode val="edge"/>
          <c:x val="9.9320082365811385E-2"/>
          <c:y val="0.13138813005517166"/>
          <c:w val="0.84563312426075798"/>
          <c:h val="0.66582914572864327"/>
        </c:manualLayout>
      </c:layout>
      <c:lineChart>
        <c:grouping val="standard"/>
        <c:varyColors val="0"/>
        <c:ser>
          <c:idx val="1"/>
          <c:order val="0"/>
          <c:tx>
            <c:strRef>
              <c:f>'1'!$B$35</c:f>
              <c:strCache>
                <c:ptCount val="1"/>
                <c:pt idx="0">
                  <c:v>Preço Médio de Importação</c:v>
                </c:pt>
              </c:strCache>
            </c:strRef>
          </c:tx>
          <c:spPr>
            <a:ln w="34925">
              <a:solidFill>
                <a:srgbClr val="F79646">
                  <a:lumMod val="75000"/>
                </a:srgbClr>
              </a:solidFill>
              <a:prstDash val="solid"/>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'1'!$E$35:$Q$35</c:f>
              <c:numCache>
                <c:formatCode>0.0</c:formatCode>
                <c:ptCount val="13"/>
                <c:pt idx="0">
                  <c:v>1.6406440679057599</c:v>
                </c:pt>
                <c:pt idx="1">
                  <c:v>2.0959549925005545</c:v>
                </c:pt>
                <c:pt idx="2">
                  <c:v>2.3488830360129844</c:v>
                </c:pt>
                <c:pt idx="3">
                  <c:v>2.4692818932233007</c:v>
                </c:pt>
                <c:pt idx="4">
                  <c:v>2.3871276169213287</c:v>
                </c:pt>
                <c:pt idx="5">
                  <c:v>2.0749093404508114</c:v>
                </c:pt>
                <c:pt idx="6">
                  <c:v>2.1958012828290183</c:v>
                </c:pt>
                <c:pt idx="7">
                  <c:v>2.949796440345875</c:v>
                </c:pt>
                <c:pt idx="8">
                  <c:v>3.4766183937834767</c:v>
                </c:pt>
                <c:pt idx="9">
                  <c:v>3.6410443241606418</c:v>
                </c:pt>
                <c:pt idx="10">
                  <c:v>2.496062822375325</c:v>
                </c:pt>
                <c:pt idx="11">
                  <c:v>3.5918705292604622</c:v>
                </c:pt>
                <c:pt idx="12">
                  <c:v>3.4072447117658986</c:v>
                </c:pt>
              </c:numCache>
            </c:numRef>
          </c:val>
          <c:smooth val="0"/>
        </c:ser>
        <c:ser>
          <c:idx val="0"/>
          <c:order val="1"/>
          <c:tx>
            <c:strRef>
              <c:f>'1'!$B$36</c:f>
              <c:strCache>
                <c:ptCount val="1"/>
                <c:pt idx="0">
                  <c:v>Preço Médio de Exportação</c:v>
                </c:pt>
              </c:strCache>
            </c:strRef>
          </c:tx>
          <c:spPr>
            <a:ln w="38100">
              <a:solidFill>
                <a:srgbClr val="008080"/>
              </a:solidFill>
              <a:prstDash val="sysDot"/>
            </a:ln>
          </c:spPr>
          <c:marker>
            <c:symbol val="none"/>
          </c:marker>
          <c:cat>
            <c:numRef>
              <c:f>'1'!$E$2:$Q$2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'1'!$E$36:$Q$36</c:f>
              <c:numCache>
                <c:formatCode>0.0</c:formatCode>
                <c:ptCount val="13"/>
                <c:pt idx="0">
                  <c:v>2.1194340031805696</c:v>
                </c:pt>
                <c:pt idx="1">
                  <c:v>1.8627520361886196</c:v>
                </c:pt>
                <c:pt idx="2">
                  <c:v>1.8419557002969438</c:v>
                </c:pt>
                <c:pt idx="3">
                  <c:v>2.0965748775483894</c:v>
                </c:pt>
                <c:pt idx="4">
                  <c:v>2.2099836026749515</c:v>
                </c:pt>
                <c:pt idx="5">
                  <c:v>2.2355132109516593</c:v>
                </c:pt>
                <c:pt idx="6">
                  <c:v>2.6943140243239787</c:v>
                </c:pt>
                <c:pt idx="7">
                  <c:v>2.669373444339513</c:v>
                </c:pt>
                <c:pt idx="8">
                  <c:v>2.6386640242418644</c:v>
                </c:pt>
                <c:pt idx="9">
                  <c:v>2.6569140726142786</c:v>
                </c:pt>
                <c:pt idx="10">
                  <c:v>2.6519909737255118</c:v>
                </c:pt>
                <c:pt idx="11">
                  <c:v>2.7611201728645076</c:v>
                </c:pt>
                <c:pt idx="12">
                  <c:v>3.2470829078851118</c:v>
                </c:pt>
              </c:numCache>
            </c:numRef>
          </c:val>
          <c:smooth val="0"/>
        </c:ser>
        <c:dLbls>
          <c:showLegendKey val="0"/>
          <c:showVal val="0"/>
          <c:showCatName val="0"/>
          <c:showSerName val="0"/>
          <c:showPercent val="0"/>
          <c:showBubbleSize val="0"/>
        </c:dLbls>
        <c:smooth val="0"/>
        <c:axId val="-1436782064"/>
        <c:axId val="-1436770640"/>
      </c:lineChart>
      <c:catAx>
        <c:axId val="-1436782064"/>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436770640"/>
        <c:crosses val="autoZero"/>
        <c:auto val="1"/>
        <c:lblAlgn val="ctr"/>
        <c:lblOffset val="100"/>
        <c:tickLblSkip val="1"/>
        <c:tickMarkSkip val="1"/>
        <c:noMultiLvlLbl val="0"/>
      </c:catAx>
      <c:valAx>
        <c:axId val="-1436770640"/>
        <c:scaling>
          <c:orientation val="minMax"/>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1436782064"/>
        <c:crosses val="autoZero"/>
        <c:crossBetween val="between"/>
      </c:valAx>
      <c:spPr>
        <a:solidFill>
          <a:schemeClr val="bg1">
            <a:lumMod val="95000"/>
          </a:schemeClr>
        </a:solidFill>
        <a:ln w="12700">
          <a:noFill/>
          <a:prstDash val="solid"/>
        </a:ln>
      </c:spPr>
    </c:plotArea>
    <c:legend>
      <c:legendPos val="b"/>
      <c:layout>
        <c:manualLayout>
          <c:xMode val="edge"/>
          <c:yMode val="edge"/>
          <c:x val="9.5697651320155022E-2"/>
          <c:y val="0.89631628013711395"/>
          <c:w val="0.82042865414770016"/>
          <c:h val="5.3432296372789456E-2"/>
        </c:manualLayout>
      </c:layout>
      <c:overlay val="1"/>
      <c:spPr>
        <a:solidFill>
          <a:srgbClr val="FFFFFF"/>
        </a:solidFill>
        <a:ln w="0">
          <a:noFill/>
          <a:prstDash val="solid"/>
        </a:ln>
      </c:spPr>
      <c:txPr>
        <a:bodyPr/>
        <a:lstStyle/>
        <a:p>
          <a:pPr>
            <a:defRPr sz="900"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Arial"/>
                <a:cs typeface="Arial"/>
              </a:rPr>
              <a:t>Carne de Bovino - Destinos das Saídas - UE e PT </a:t>
            </a:r>
            <a:r>
              <a:rPr lang="pt-PT" sz="1200" b="0" i="0" u="none" strike="noStrike" baseline="0">
                <a:solidFill>
                  <a:srgbClr val="008080"/>
                </a:solidFill>
                <a:latin typeface="Arial"/>
                <a:cs typeface="Arial"/>
              </a:rPr>
              <a:t>(t)</a:t>
            </a:r>
            <a:endParaRPr lang="pt-PT"/>
          </a:p>
        </c:rich>
      </c:tx>
      <c:layout>
        <c:manualLayout>
          <c:xMode val="edge"/>
          <c:yMode val="edge"/>
          <c:x val="0.13684999857910662"/>
          <c:y val="3.4525544575395917E-2"/>
        </c:manualLayout>
      </c:layout>
      <c:overlay val="0"/>
      <c:spPr>
        <a:noFill/>
        <a:ln w="25400">
          <a:noFill/>
        </a:ln>
      </c:spPr>
    </c:title>
    <c:autoTitleDeleted val="0"/>
    <c:plotArea>
      <c:layout>
        <c:manualLayout>
          <c:layoutTarget val="inner"/>
          <c:xMode val="edge"/>
          <c:yMode val="edge"/>
          <c:x val="9.5246808248185683E-2"/>
          <c:y val="0.13819095477386933"/>
          <c:w val="0.85733053107744051"/>
          <c:h val="0.66582914572864327"/>
        </c:manualLayout>
      </c:layout>
      <c:lineChart>
        <c:grouping val="standard"/>
        <c:varyColors val="0"/>
        <c:ser>
          <c:idx val="1"/>
          <c:order val="0"/>
          <c:tx>
            <c:strRef>
              <c:f>'2'!$D$3</c:f>
              <c:strCache>
                <c:ptCount val="1"/>
                <c:pt idx="0">
                  <c:v>UE</c:v>
                </c:pt>
              </c:strCache>
            </c:strRef>
          </c:tx>
          <c:spPr>
            <a:ln w="34925">
              <a:solidFill>
                <a:srgbClr val="F79646">
                  <a:lumMod val="75000"/>
                </a:srgbClr>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'2'!$E$3:$Q$3</c:f>
              <c:numCache>
                <c:formatCode>#,##0</c:formatCode>
                <c:ptCount val="13"/>
                <c:pt idx="0">
                  <c:v>7106.2719999999999</c:v>
                </c:pt>
                <c:pt idx="1">
                  <c:v>7384.3180000000002</c:v>
                </c:pt>
                <c:pt idx="2">
                  <c:v>8530.1020000000008</c:v>
                </c:pt>
                <c:pt idx="3">
                  <c:v>6666.2240000000002</c:v>
                </c:pt>
                <c:pt idx="4">
                  <c:v>5233.4930000000004</c:v>
                </c:pt>
                <c:pt idx="5">
                  <c:v>8660.1530000000002</c:v>
                </c:pt>
                <c:pt idx="6">
                  <c:v>9730.7389999999996</c:v>
                </c:pt>
                <c:pt idx="7">
                  <c:v>9945.3880000000008</c:v>
                </c:pt>
                <c:pt idx="8">
                  <c:v>13524.964</c:v>
                </c:pt>
                <c:pt idx="9">
                  <c:v>13565.419</c:v>
                </c:pt>
                <c:pt idx="10">
                  <c:v>12915.473</c:v>
                </c:pt>
                <c:pt idx="11">
                  <c:v>13787.448</c:v>
                </c:pt>
                <c:pt idx="12">
                  <c:v>15891.459000000001</c:v>
                </c:pt>
              </c:numCache>
            </c:numRef>
          </c:val>
          <c:smooth val="0"/>
        </c:ser>
        <c:ser>
          <c:idx val="0"/>
          <c:order val="1"/>
          <c:tx>
            <c:strRef>
              <c:f>'2'!$D$4</c:f>
              <c:strCache>
                <c:ptCount val="1"/>
                <c:pt idx="0">
                  <c:v>PT</c:v>
                </c:pt>
              </c:strCache>
            </c:strRef>
          </c:tx>
          <c:spPr>
            <a:ln w="34925">
              <a:solidFill>
                <a:srgbClr val="008080"/>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'2'!$E$4:$Q$4</c:f>
              <c:numCache>
                <c:formatCode>#,##0</c:formatCode>
                <c:ptCount val="13"/>
                <c:pt idx="0">
                  <c:v>363.52199999999999</c:v>
                </c:pt>
                <c:pt idx="1">
                  <c:v>542.09199999999998</c:v>
                </c:pt>
                <c:pt idx="2">
                  <c:v>501.03</c:v>
                </c:pt>
                <c:pt idx="3">
                  <c:v>511.10599999999999</c:v>
                </c:pt>
                <c:pt idx="4">
                  <c:v>617.51199999999994</c:v>
                </c:pt>
                <c:pt idx="5">
                  <c:v>940.82500000000005</c:v>
                </c:pt>
                <c:pt idx="6">
                  <c:v>872.73400000000004</c:v>
                </c:pt>
                <c:pt idx="7">
                  <c:v>1187.76</c:v>
                </c:pt>
                <c:pt idx="8">
                  <c:v>1339.9929999999999</c:v>
                </c:pt>
                <c:pt idx="9">
                  <c:v>594.76800000000003</c:v>
                </c:pt>
                <c:pt idx="10">
                  <c:v>1170.78</c:v>
                </c:pt>
                <c:pt idx="11">
                  <c:v>2772.3760000000002</c:v>
                </c:pt>
                <c:pt idx="12">
                  <c:v>2175.2840000000001</c:v>
                </c:pt>
              </c:numCache>
            </c:numRef>
          </c:val>
          <c:smooth val="0"/>
        </c:ser>
        <c:dLbls>
          <c:showLegendKey val="0"/>
          <c:showVal val="0"/>
          <c:showCatName val="0"/>
          <c:showSerName val="0"/>
          <c:showPercent val="0"/>
          <c:showBubbleSize val="0"/>
        </c:dLbls>
        <c:smooth val="0"/>
        <c:axId val="-1436788592"/>
        <c:axId val="-1436766832"/>
      </c:lineChart>
      <c:catAx>
        <c:axId val="-1436788592"/>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436766832"/>
        <c:crosses val="autoZero"/>
        <c:auto val="1"/>
        <c:lblAlgn val="ctr"/>
        <c:lblOffset val="100"/>
        <c:tickLblSkip val="1"/>
        <c:tickMarkSkip val="1"/>
        <c:noMultiLvlLbl val="0"/>
      </c:catAx>
      <c:valAx>
        <c:axId val="-1436766832"/>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1436788592"/>
        <c:crosses val="autoZero"/>
        <c:crossBetween val="between"/>
        <c:majorUnit val="2000"/>
      </c:valAx>
      <c:spPr>
        <a:solidFill>
          <a:schemeClr val="bg1">
            <a:lumMod val="95000"/>
          </a:schemeClr>
        </a:solidFill>
        <a:ln w="12700">
          <a:noFill/>
          <a:prstDash val="solid"/>
        </a:ln>
      </c:spPr>
    </c:plotArea>
    <c:legend>
      <c:legendPos val="b"/>
      <c:layout>
        <c:manualLayout>
          <c:xMode val="edge"/>
          <c:yMode val="edge"/>
          <c:x val="0.19291980462241215"/>
          <c:y val="0.89631653392029165"/>
          <c:w val="0.60931745340877619"/>
          <c:h val="0.10223997216486269"/>
        </c:manualLayout>
      </c:layout>
      <c:overlay val="1"/>
      <c:spPr>
        <a:solidFill>
          <a:srgbClr val="FFFFFF"/>
        </a:solidFill>
        <a:ln w="0">
          <a:noFill/>
          <a:prstDash val="solid"/>
        </a:ln>
      </c:spPr>
      <c:txPr>
        <a:bodyPr/>
        <a:lstStyle/>
        <a:p>
          <a:pPr>
            <a:defRPr sz="825"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Arial"/>
                <a:cs typeface="Arial"/>
              </a:rPr>
              <a:t>Bovinos vivos - Destinos das Saídas - UE e PT </a:t>
            </a:r>
            <a:r>
              <a:rPr lang="pt-PT" sz="1200" b="0" i="0" u="none" strike="noStrike" baseline="0">
                <a:solidFill>
                  <a:srgbClr val="008080"/>
                </a:solidFill>
                <a:latin typeface="Arial"/>
                <a:cs typeface="Arial"/>
              </a:rPr>
              <a:t>(t)</a:t>
            </a:r>
            <a:endParaRPr lang="pt-PT"/>
          </a:p>
        </c:rich>
      </c:tx>
      <c:layout>
        <c:manualLayout>
          <c:xMode val="edge"/>
          <c:yMode val="edge"/>
          <c:x val="0.20060534856985904"/>
          <c:y val="3.7825904896976272E-2"/>
        </c:manualLayout>
      </c:layout>
      <c:overlay val="0"/>
      <c:spPr>
        <a:noFill/>
        <a:ln w="25400">
          <a:noFill/>
        </a:ln>
      </c:spPr>
    </c:title>
    <c:autoTitleDeleted val="0"/>
    <c:plotArea>
      <c:layout>
        <c:manualLayout>
          <c:layoutTarget val="inner"/>
          <c:xMode val="edge"/>
          <c:yMode val="edge"/>
          <c:x val="9.5246808248185683E-2"/>
          <c:y val="0.13819095477386933"/>
          <c:w val="0.82683291873111164"/>
          <c:h val="0.68254145477072015"/>
        </c:manualLayout>
      </c:layout>
      <c:lineChart>
        <c:grouping val="standard"/>
        <c:varyColors val="0"/>
        <c:ser>
          <c:idx val="1"/>
          <c:order val="0"/>
          <c:tx>
            <c:strRef>
              <c:f>'2'!$D$10</c:f>
              <c:strCache>
                <c:ptCount val="1"/>
                <c:pt idx="0">
                  <c:v>UE</c:v>
                </c:pt>
              </c:strCache>
            </c:strRef>
          </c:tx>
          <c:spPr>
            <a:ln w="34925">
              <a:solidFill>
                <a:srgbClr val="F79646">
                  <a:lumMod val="75000"/>
                </a:srgbClr>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'2'!$E$10:$Q$10</c:f>
              <c:numCache>
                <c:formatCode>#,##0</c:formatCode>
                <c:ptCount val="13"/>
                <c:pt idx="0">
                  <c:v>9794.4719999999998</c:v>
                </c:pt>
                <c:pt idx="1">
                  <c:v>10626.102999999999</c:v>
                </c:pt>
                <c:pt idx="2">
                  <c:v>13667.902</c:v>
                </c:pt>
                <c:pt idx="3">
                  <c:v>11922.873</c:v>
                </c:pt>
                <c:pt idx="4">
                  <c:v>11958.048000000001</c:v>
                </c:pt>
                <c:pt idx="5">
                  <c:v>15322.133</c:v>
                </c:pt>
                <c:pt idx="6">
                  <c:v>10676.005999999999</c:v>
                </c:pt>
                <c:pt idx="7">
                  <c:v>9853.277</c:v>
                </c:pt>
                <c:pt idx="8">
                  <c:v>7665.4350000000004</c:v>
                </c:pt>
                <c:pt idx="9">
                  <c:v>3855.1570000000002</c:v>
                </c:pt>
                <c:pt idx="10">
                  <c:v>4155.6980000000003</c:v>
                </c:pt>
                <c:pt idx="11">
                  <c:v>3378.1660000000002</c:v>
                </c:pt>
                <c:pt idx="12">
                  <c:v>4630.143</c:v>
                </c:pt>
              </c:numCache>
            </c:numRef>
          </c:val>
          <c:smooth val="0"/>
        </c:ser>
        <c:ser>
          <c:idx val="0"/>
          <c:order val="1"/>
          <c:tx>
            <c:strRef>
              <c:f>'2'!$D$11</c:f>
              <c:strCache>
                <c:ptCount val="1"/>
                <c:pt idx="0">
                  <c:v>PT</c:v>
                </c:pt>
              </c:strCache>
            </c:strRef>
          </c:tx>
          <c:spPr>
            <a:ln w="34925">
              <a:solidFill>
                <a:srgbClr val="008080"/>
              </a:solidFill>
              <a:prstDash val="solid"/>
            </a:ln>
          </c:spPr>
          <c:marker>
            <c:symbol val="none"/>
          </c:marker>
          <c:cat>
            <c:numRef>
              <c:f>'2'!$E$2:$Q$2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'2'!$E$11:$Q$11</c:f>
              <c:numCache>
                <c:formatCode>#\ ##0.0</c:formatCode>
                <c:ptCount val="13"/>
                <c:pt idx="0">
                  <c:v>0</c:v>
                </c:pt>
                <c:pt idx="1">
                  <c:v>0</c:v>
                </c:pt>
                <c:pt idx="2">
                  <c:v>0</c:v>
                </c:pt>
                <c:pt idx="3">
                  <c:v>0</c:v>
                </c:pt>
                <c:pt idx="4">
                  <c:v>0</c:v>
                </c:pt>
                <c:pt idx="5" formatCode="#,##0">
                  <c:v>3222.7460000000001</c:v>
                </c:pt>
                <c:pt idx="6" formatCode="#,##0">
                  <c:v>18079.569</c:v>
                </c:pt>
                <c:pt idx="7" formatCode="#,##0">
                  <c:v>20010.646000000001</c:v>
                </c:pt>
                <c:pt idx="8" formatCode="#,##0">
                  <c:v>23862.172999999999</c:v>
                </c:pt>
                <c:pt idx="9" formatCode="#,##0">
                  <c:v>26041.47</c:v>
                </c:pt>
                <c:pt idx="10" formatCode="#,##0">
                  <c:v>36026.550000000003</c:v>
                </c:pt>
                <c:pt idx="11" formatCode="#,##0">
                  <c:v>42907.332999999999</c:v>
                </c:pt>
                <c:pt idx="12" formatCode="#,##0">
                  <c:v>46577.616000000002</c:v>
                </c:pt>
              </c:numCache>
            </c:numRef>
          </c:val>
          <c:smooth val="0"/>
        </c:ser>
        <c:dLbls>
          <c:showLegendKey val="0"/>
          <c:showVal val="0"/>
          <c:showCatName val="0"/>
          <c:showSerName val="0"/>
          <c:showPercent val="0"/>
          <c:showBubbleSize val="0"/>
        </c:dLbls>
        <c:smooth val="0"/>
        <c:axId val="-1436789680"/>
        <c:axId val="-1436767920"/>
      </c:lineChart>
      <c:catAx>
        <c:axId val="-143678968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850" b="0" i="0" u="none" strike="noStrike" baseline="0">
                <a:solidFill>
                  <a:srgbClr val="000000"/>
                </a:solidFill>
                <a:latin typeface="Arial"/>
                <a:ea typeface="Arial"/>
                <a:cs typeface="Arial"/>
              </a:defRPr>
            </a:pPr>
            <a:endParaRPr lang="pt-PT"/>
          </a:p>
        </c:txPr>
        <c:crossAx val="-1436767920"/>
        <c:crosses val="autoZero"/>
        <c:auto val="1"/>
        <c:lblAlgn val="ctr"/>
        <c:lblOffset val="100"/>
        <c:tickLblSkip val="1"/>
        <c:tickMarkSkip val="1"/>
        <c:noMultiLvlLbl val="0"/>
      </c:catAx>
      <c:valAx>
        <c:axId val="-1436767920"/>
        <c:scaling>
          <c:orientation val="minMax"/>
        </c:scaling>
        <c:delete val="0"/>
        <c:axPos val="l"/>
        <c:majorGridlines>
          <c:spPr>
            <a:ln w="38100">
              <a:solidFill>
                <a:schemeClr val="bg1"/>
              </a:solidFill>
              <a:prstDash val="solid"/>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1436789680"/>
        <c:crosses val="autoZero"/>
        <c:crossBetween val="between"/>
        <c:majorUnit val="10000"/>
      </c:valAx>
      <c:spPr>
        <a:solidFill>
          <a:schemeClr val="bg1">
            <a:lumMod val="95000"/>
          </a:schemeClr>
        </a:solidFill>
        <a:ln w="12700">
          <a:noFill/>
          <a:prstDash val="solid"/>
        </a:ln>
      </c:spPr>
    </c:plotArea>
    <c:legend>
      <c:legendPos val="b"/>
      <c:layout>
        <c:manualLayout>
          <c:xMode val="edge"/>
          <c:yMode val="edge"/>
          <c:x val="0.19291980462241215"/>
          <c:y val="0.91366807592507193"/>
          <c:w val="0.60931745340877619"/>
          <c:h val="8.4888326837191302E-2"/>
        </c:manualLayout>
      </c:layout>
      <c:overlay val="1"/>
      <c:spPr>
        <a:solidFill>
          <a:srgbClr val="FFFFFF"/>
        </a:solidFill>
        <a:ln w="0">
          <a:noFill/>
          <a:prstDash val="solid"/>
        </a:ln>
      </c:spPr>
      <c:txPr>
        <a:bodyPr/>
        <a:lstStyle/>
        <a:p>
          <a:pPr>
            <a:defRPr sz="825" b="0" i="0" u="none" strike="noStrike" baseline="0">
              <a:solidFill>
                <a:srgbClr val="000000"/>
              </a:solidFill>
              <a:latin typeface="Arial"/>
              <a:ea typeface="Arial"/>
              <a:cs typeface="Arial"/>
            </a:defRPr>
          </a:pPr>
          <a:endParaRPr lang="pt-PT"/>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Arial"/>
                <a:ea typeface="Arial"/>
                <a:cs typeface="Arial"/>
              </a:defRPr>
            </a:pPr>
            <a:r>
              <a:rPr lang="pt-PT"/>
              <a:t>Carne de Bovino - Peso da Prod. Certificada na Prod. Total (%)</a:t>
            </a:r>
          </a:p>
        </c:rich>
      </c:tx>
      <c:layout>
        <c:manualLayout>
          <c:xMode val="edge"/>
          <c:yMode val="edge"/>
          <c:x val="0.13999015748031496"/>
          <c:y val="2.6569204446713788E-3"/>
        </c:manualLayout>
      </c:layout>
      <c:overlay val="0"/>
      <c:spPr>
        <a:noFill/>
        <a:ln w="25400">
          <a:noFill/>
        </a:ln>
      </c:spPr>
    </c:title>
    <c:autoTitleDeleted val="0"/>
    <c:plotArea>
      <c:layout>
        <c:manualLayout>
          <c:layoutTarget val="inner"/>
          <c:xMode val="edge"/>
          <c:yMode val="edge"/>
          <c:x val="9.2761181279016322E-2"/>
          <c:y val="0.17336879518475093"/>
          <c:w val="0.86698647829502962"/>
          <c:h val="0.72779623019990558"/>
        </c:manualLayout>
      </c:layout>
      <c:lineChart>
        <c:grouping val="standard"/>
        <c:varyColors val="0"/>
        <c:ser>
          <c:idx val="1"/>
          <c:order val="0"/>
          <c:tx>
            <c:strRef>
              <c:f>'7'!$B$5</c:f>
              <c:strCache>
                <c:ptCount val="1"/>
                <c:pt idx="0">
                  <c:v>Peso da Prod. Certificada na Prod. Total</c:v>
                </c:pt>
              </c:strCache>
            </c:strRef>
          </c:tx>
          <c:spPr>
            <a:ln w="34925">
              <a:solidFill>
                <a:srgbClr val="F79646">
                  <a:lumMod val="75000"/>
                </a:srgbClr>
              </a:solidFill>
              <a:prstDash val="solid"/>
            </a:ln>
          </c:spPr>
          <c:marker>
            <c:symbol val="none"/>
          </c:marker>
          <c:cat>
            <c:strRef>
              <c:f>'7'!$D$2:$P$2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'7'!$D$5:$P$5</c:f>
              <c:numCache>
                <c:formatCode>#\ ##0.0</c:formatCode>
                <c:ptCount val="13"/>
                <c:pt idx="0">
                  <c:v>2.0825288699964575</c:v>
                </c:pt>
                <c:pt idx="1">
                  <c:v>2.3886181994312676</c:v>
                </c:pt>
                <c:pt idx="2">
                  <c:v>2.5027091345119801</c:v>
                </c:pt>
                <c:pt idx="3">
                  <c:v>2.6089511849638742</c:v>
                </c:pt>
                <c:pt idx="4">
                  <c:v>2.6689796598281612</c:v>
                </c:pt>
                <c:pt idx="5">
                  <c:v>2.5932257882565288</c:v>
                </c:pt>
                <c:pt idx="6">
                  <c:v>2.5810534613730831</c:v>
                </c:pt>
                <c:pt idx="7">
                  <c:v>2.5432653748300216</c:v>
                </c:pt>
                <c:pt idx="8">
                  <c:v>2.5689649671367492</c:v>
                </c:pt>
                <c:pt idx="9">
                  <c:v>2.6306592343884128</c:v>
                </c:pt>
                <c:pt idx="10">
                  <c:v>2.1371113138564048</c:v>
                </c:pt>
              </c:numCache>
            </c:numRef>
          </c:val>
          <c:smooth val="0"/>
        </c:ser>
        <c:dLbls>
          <c:showLegendKey val="0"/>
          <c:showVal val="0"/>
          <c:showCatName val="0"/>
          <c:showSerName val="0"/>
          <c:showPercent val="0"/>
          <c:showBubbleSize val="0"/>
        </c:dLbls>
        <c:smooth val="0"/>
        <c:axId val="-1436765744"/>
        <c:axId val="-1436789136"/>
      </c:lineChart>
      <c:catAx>
        <c:axId val="-1436765744"/>
        <c:scaling>
          <c:orientation val="minMax"/>
        </c:scaling>
        <c:delete val="0"/>
        <c:axPos val="b"/>
        <c:numFmt formatCode="0" sourceLinked="0"/>
        <c:majorTickMark val="none"/>
        <c:minorTickMark val="in"/>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pt-PT"/>
          </a:p>
        </c:txPr>
        <c:crossAx val="-1436789136"/>
        <c:crosses val="autoZero"/>
        <c:auto val="1"/>
        <c:lblAlgn val="ctr"/>
        <c:lblOffset val="100"/>
        <c:tickLblSkip val="1"/>
        <c:tickMarkSkip val="1"/>
        <c:noMultiLvlLbl val="0"/>
      </c:catAx>
      <c:valAx>
        <c:axId val="-1436789136"/>
        <c:scaling>
          <c:orientation val="minMax"/>
          <c:max val="5"/>
        </c:scaling>
        <c:delete val="0"/>
        <c:axPos val="l"/>
        <c:majorGridlines>
          <c:spPr>
            <a:ln w="38100">
              <a:solidFill>
                <a:schemeClr val="bg1"/>
              </a:solidFill>
              <a:prstDash val="solid"/>
            </a:ln>
          </c:spPr>
        </c:majorGridlines>
        <c:numFmt formatCode="#,##0.00" sourceLinked="0"/>
        <c:majorTickMark val="none"/>
        <c:minorTickMark val="none"/>
        <c:tickLblPos val="nextTo"/>
        <c:spPr>
          <a:ln w="3175">
            <a:noFill/>
            <a:prstDash val="solid"/>
          </a:ln>
        </c:spPr>
        <c:txPr>
          <a:bodyPr rot="0" vert="horz"/>
          <a:lstStyle/>
          <a:p>
            <a:pPr>
              <a:defRPr sz="900" b="0" i="0" u="none" strike="noStrike" baseline="0">
                <a:solidFill>
                  <a:srgbClr val="FF6600"/>
                </a:solidFill>
                <a:latin typeface="Arial"/>
                <a:ea typeface="Arial"/>
                <a:cs typeface="Arial"/>
              </a:defRPr>
            </a:pPr>
            <a:endParaRPr lang="pt-PT"/>
          </a:p>
        </c:txPr>
        <c:crossAx val="-1436765744"/>
        <c:crosses val="autoZero"/>
        <c:crossBetween val="between"/>
        <c:majorUnit val="1"/>
      </c:valAx>
      <c:spPr>
        <a:solidFill>
          <a:schemeClr val="bg1">
            <a:lumMod val="95000"/>
          </a:schemeClr>
        </a:solid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pt-PT" sz="1200" b="1" i="0" u="none" strike="noStrike" baseline="0">
                <a:solidFill>
                  <a:srgbClr val="008080"/>
                </a:solidFill>
                <a:latin typeface="Calibri"/>
                <a:cs typeface="Calibri"/>
              </a:rPr>
              <a:t>Carne de Bovino - Produção, Importação, Exportação e Consumo Aparente </a:t>
            </a:r>
            <a:r>
              <a:rPr lang="pt-PT" sz="1200" b="0" i="0" u="none" strike="noStrike" baseline="0">
                <a:solidFill>
                  <a:srgbClr val="008080"/>
                </a:solidFill>
                <a:latin typeface="Calibri"/>
                <a:cs typeface="Calibri"/>
              </a:rPr>
              <a:t>(t)</a:t>
            </a:r>
            <a:endParaRPr lang="pt-PT"/>
          </a:p>
        </c:rich>
      </c:tx>
      <c:layout>
        <c:manualLayout>
          <c:xMode val="edge"/>
          <c:yMode val="edge"/>
          <c:x val="0.16012625004152958"/>
          <c:y val="1.0589423140093888E-3"/>
        </c:manualLayout>
      </c:layout>
      <c:overlay val="0"/>
      <c:spPr>
        <a:noFill/>
        <a:ln w="25400">
          <a:noFill/>
        </a:ln>
      </c:spPr>
    </c:title>
    <c:autoTitleDeleted val="0"/>
    <c:plotArea>
      <c:layout>
        <c:manualLayout>
          <c:layoutTarget val="inner"/>
          <c:xMode val="edge"/>
          <c:yMode val="edge"/>
          <c:x val="0.13214144060994432"/>
          <c:y val="0.12798109627797913"/>
          <c:w val="0.84564540543543165"/>
          <c:h val="0.68168918125357525"/>
        </c:manualLayout>
      </c:layout>
      <c:barChart>
        <c:barDir val="col"/>
        <c:grouping val="clustered"/>
        <c:varyColors val="0"/>
        <c:ser>
          <c:idx val="0"/>
          <c:order val="1"/>
          <c:tx>
            <c:strRef>
              <c:f>'8'!$B$4</c:f>
              <c:strCache>
                <c:ptCount val="1"/>
                <c:pt idx="0">
                  <c:v>Importação</c:v>
                </c:pt>
              </c:strCache>
            </c:strRef>
          </c:tx>
          <c:spPr>
            <a:ln w="38100">
              <a:noFill/>
              <a:prstDash val="sysDot"/>
            </a:ln>
          </c:spPr>
          <c:invertIfNegative val="0"/>
          <c:cat>
            <c:numRef>
              <c:f>'8'!$D$2:$P$2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'8'!$D$4:$P$4</c:f>
              <c:numCache>
                <c:formatCode>#,##0</c:formatCode>
                <c:ptCount val="13"/>
                <c:pt idx="0">
                  <c:v>100423.251</c:v>
                </c:pt>
                <c:pt idx="1">
                  <c:v>87503.521999999997</c:v>
                </c:pt>
                <c:pt idx="2">
                  <c:v>80665.27</c:v>
                </c:pt>
                <c:pt idx="3">
                  <c:v>87790.186000000002</c:v>
                </c:pt>
                <c:pt idx="4">
                  <c:v>96575.455999999991</c:v>
                </c:pt>
                <c:pt idx="5">
                  <c:v>92447.819999999992</c:v>
                </c:pt>
                <c:pt idx="6">
                  <c:v>95801.857000000004</c:v>
                </c:pt>
                <c:pt idx="7">
                  <c:v>104128.899</c:v>
                </c:pt>
                <c:pt idx="8">
                  <c:v>116912.70600000001</c:v>
                </c:pt>
                <c:pt idx="9">
                  <c:v>120991.46399999999</c:v>
                </c:pt>
                <c:pt idx="10">
                  <c:v>107387.175</c:v>
                </c:pt>
                <c:pt idx="11">
                  <c:v>110980.909</c:v>
                </c:pt>
                <c:pt idx="12">
                  <c:v>122854.507</c:v>
                </c:pt>
              </c:numCache>
            </c:numRef>
          </c:val>
        </c:ser>
        <c:ser>
          <c:idx val="2"/>
          <c:order val="2"/>
          <c:tx>
            <c:strRef>
              <c:f>'8'!$B$5</c:f>
              <c:strCache>
                <c:ptCount val="1"/>
                <c:pt idx="0">
                  <c:v>Exportação</c:v>
                </c:pt>
              </c:strCache>
            </c:strRef>
          </c:tx>
          <c:invertIfNegative val="0"/>
          <c:cat>
            <c:numRef>
              <c:f>'8'!$D$2:$P$2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'8'!$D$5:$P$5</c:f>
              <c:numCache>
                <c:formatCode>#,##0</c:formatCode>
                <c:ptCount val="13"/>
                <c:pt idx="0">
                  <c:v>7469.7939999999999</c:v>
                </c:pt>
                <c:pt idx="1">
                  <c:v>7926.41</c:v>
                </c:pt>
                <c:pt idx="2">
                  <c:v>9031.1319999999996</c:v>
                </c:pt>
                <c:pt idx="3">
                  <c:v>7177.33</c:v>
                </c:pt>
                <c:pt idx="4">
                  <c:v>5851.0050000000001</c:v>
                </c:pt>
                <c:pt idx="5">
                  <c:v>9600.978000000001</c:v>
                </c:pt>
                <c:pt idx="6">
                  <c:v>10603.473</c:v>
                </c:pt>
                <c:pt idx="7">
                  <c:v>11133.147999999999</c:v>
                </c:pt>
                <c:pt idx="8">
                  <c:v>14864.957</c:v>
                </c:pt>
                <c:pt idx="9">
                  <c:v>14160.187</c:v>
                </c:pt>
                <c:pt idx="10">
                  <c:v>14086.253000000001</c:v>
                </c:pt>
                <c:pt idx="11">
                  <c:v>16559.824000000001</c:v>
                </c:pt>
                <c:pt idx="12">
                  <c:v>18066.743000000002</c:v>
                </c:pt>
              </c:numCache>
            </c:numRef>
          </c:val>
        </c:ser>
        <c:dLbls>
          <c:showLegendKey val="0"/>
          <c:showVal val="0"/>
          <c:showCatName val="0"/>
          <c:showSerName val="0"/>
          <c:showPercent val="0"/>
          <c:showBubbleSize val="0"/>
        </c:dLbls>
        <c:gapWidth val="150"/>
        <c:axId val="-1436784240"/>
        <c:axId val="-1436774448"/>
      </c:barChart>
      <c:lineChart>
        <c:grouping val="standard"/>
        <c:varyColors val="0"/>
        <c:ser>
          <c:idx val="1"/>
          <c:order val="0"/>
          <c:tx>
            <c:strRef>
              <c:f>'8'!$B$3</c:f>
              <c:strCache>
                <c:ptCount val="1"/>
                <c:pt idx="0">
                  <c:v>Produção</c:v>
                </c:pt>
              </c:strCache>
            </c:strRef>
          </c:tx>
          <c:spPr>
            <a:ln w="34925">
              <a:solidFill>
                <a:srgbClr val="F79646">
                  <a:lumMod val="75000"/>
                </a:srgbClr>
              </a:solidFill>
              <a:prstDash val="solid"/>
            </a:ln>
          </c:spPr>
          <c:marker>
            <c:symbol val="none"/>
          </c:marker>
          <c:cat>
            <c:numRef>
              <c:f>'8'!$D$2:$P$2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'8'!$D$3:$P$3</c:f>
              <c:numCache>
                <c:formatCode>#,##0</c:formatCode>
                <c:ptCount val="13"/>
                <c:pt idx="0">
                  <c:v>93159</c:v>
                </c:pt>
                <c:pt idx="1">
                  <c:v>96003</c:v>
                </c:pt>
                <c:pt idx="2">
                  <c:v>92988</c:v>
                </c:pt>
                <c:pt idx="3">
                  <c:v>84011</c:v>
                </c:pt>
                <c:pt idx="4">
                  <c:v>79842</c:v>
                </c:pt>
                <c:pt idx="5">
                  <c:v>88645</c:v>
                </c:pt>
                <c:pt idx="6">
                  <c:v>90701</c:v>
                </c:pt>
                <c:pt idx="7">
                  <c:v>91188</c:v>
                </c:pt>
                <c:pt idx="8">
                  <c:v>94026</c:v>
                </c:pt>
                <c:pt idx="9">
                  <c:v>92031</c:v>
                </c:pt>
                <c:pt idx="10">
                  <c:v>97753.741999999998</c:v>
                </c:pt>
                <c:pt idx="11">
                  <c:v>102951.33299999998</c:v>
                </c:pt>
                <c:pt idx="12">
                  <c:v>103760.027</c:v>
                </c:pt>
              </c:numCache>
            </c:numRef>
          </c:val>
          <c:smooth val="0"/>
        </c:ser>
        <c:ser>
          <c:idx val="3"/>
          <c:order val="3"/>
          <c:tx>
            <c:strRef>
              <c:f>'8'!$B$8</c:f>
              <c:strCache>
                <c:ptCount val="1"/>
                <c:pt idx="0">
                  <c:v>Consumo Aparente</c:v>
                </c:pt>
              </c:strCache>
            </c:strRef>
          </c:tx>
          <c:spPr>
            <a:ln w="38100">
              <a:solidFill>
                <a:srgbClr val="009999"/>
              </a:solidFill>
              <a:prstDash val="sysDot"/>
            </a:ln>
          </c:spPr>
          <c:marker>
            <c:symbol val="none"/>
          </c:marker>
          <c:cat>
            <c:numRef>
              <c:f>'8'!$D$2:$P$2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'8'!$D$8:$P$8</c:f>
              <c:numCache>
                <c:formatCode>#,##0</c:formatCode>
                <c:ptCount val="13"/>
                <c:pt idx="0">
                  <c:v>186112.45699999999</c:v>
                </c:pt>
                <c:pt idx="1">
                  <c:v>175580.11199999999</c:v>
                </c:pt>
                <c:pt idx="2">
                  <c:v>164622.13800000001</c:v>
                </c:pt>
                <c:pt idx="3">
                  <c:v>164623.856</c:v>
                </c:pt>
                <c:pt idx="4">
                  <c:v>170566.451</c:v>
                </c:pt>
                <c:pt idx="5">
                  <c:v>171491.842</c:v>
                </c:pt>
                <c:pt idx="6">
                  <c:v>175899.38400000002</c:v>
                </c:pt>
                <c:pt idx="7">
                  <c:v>184183.75100000002</c:v>
                </c:pt>
                <c:pt idx="8">
                  <c:v>196073.74900000001</c:v>
                </c:pt>
                <c:pt idx="9">
                  <c:v>198862.27699999997</c:v>
                </c:pt>
                <c:pt idx="10">
                  <c:v>191054.66400000002</c:v>
                </c:pt>
                <c:pt idx="11">
                  <c:v>197372.41799999998</c:v>
                </c:pt>
                <c:pt idx="12">
                  <c:v>208547.79099999997</c:v>
                </c:pt>
              </c:numCache>
            </c:numRef>
          </c:val>
          <c:smooth val="0"/>
        </c:ser>
        <c:dLbls>
          <c:showLegendKey val="0"/>
          <c:showVal val="0"/>
          <c:showCatName val="0"/>
          <c:showSerName val="0"/>
          <c:showPercent val="0"/>
          <c:showBubbleSize val="0"/>
        </c:dLbls>
        <c:marker val="1"/>
        <c:smooth val="0"/>
        <c:axId val="-1436784240"/>
        <c:axId val="-1436774448"/>
      </c:lineChart>
      <c:catAx>
        <c:axId val="-1436784240"/>
        <c:scaling>
          <c:orientation val="minMax"/>
        </c:scaling>
        <c:delete val="0"/>
        <c:axPos val="b"/>
        <c:numFmt formatCode="General" sourceLinked="1"/>
        <c:majorTickMark val="none"/>
        <c:minorTickMark val="in"/>
        <c:tickLblPos val="nextTo"/>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1436774448"/>
        <c:crosses val="autoZero"/>
        <c:auto val="1"/>
        <c:lblAlgn val="ctr"/>
        <c:lblOffset val="100"/>
        <c:tickLblSkip val="1"/>
        <c:tickMarkSkip val="1"/>
        <c:noMultiLvlLbl val="0"/>
      </c:catAx>
      <c:valAx>
        <c:axId val="-1436774448"/>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1436784240"/>
        <c:crosses val="autoZero"/>
        <c:crossBetween val="between"/>
      </c:valAx>
      <c:spPr>
        <a:solidFill>
          <a:sysClr val="window" lastClr="FFFFFF">
            <a:lumMod val="95000"/>
          </a:sysClr>
        </a:solidFill>
        <a:ln w="12700">
          <a:noFill/>
          <a:prstDash val="solid"/>
        </a:ln>
      </c:spPr>
    </c:plotArea>
    <c:legend>
      <c:legendPos val="b"/>
      <c:legendEntry>
        <c:idx val="0"/>
        <c:txPr>
          <a:bodyPr/>
          <a:lstStyle/>
          <a:p>
            <a:pPr>
              <a:defRPr sz="900" b="0" i="0" u="none" strike="noStrike" baseline="0">
                <a:solidFill>
                  <a:srgbClr val="000000"/>
                </a:solidFill>
                <a:latin typeface="Calibri"/>
                <a:ea typeface="Calibri"/>
                <a:cs typeface="Calibri"/>
              </a:defRPr>
            </a:pPr>
            <a:endParaRPr lang="pt-PT"/>
          </a:p>
        </c:txPr>
      </c:legendEntry>
      <c:legendEntry>
        <c:idx val="1"/>
        <c:txPr>
          <a:bodyPr/>
          <a:lstStyle/>
          <a:p>
            <a:pPr>
              <a:defRPr sz="900" b="0" i="0" u="none" strike="noStrike" baseline="0">
                <a:solidFill>
                  <a:srgbClr val="000000"/>
                </a:solidFill>
                <a:latin typeface="Calibri"/>
                <a:ea typeface="Calibri"/>
                <a:cs typeface="Calibri"/>
              </a:defRPr>
            </a:pPr>
            <a:endParaRPr lang="pt-PT"/>
          </a:p>
        </c:txPr>
      </c:legendEntry>
      <c:legendEntry>
        <c:idx val="2"/>
        <c:txPr>
          <a:bodyPr/>
          <a:lstStyle/>
          <a:p>
            <a:pPr>
              <a:defRPr sz="900" b="0" i="0" u="none" strike="noStrike" baseline="0">
                <a:solidFill>
                  <a:srgbClr val="000000"/>
                </a:solidFill>
                <a:latin typeface="Calibri"/>
                <a:ea typeface="Calibri"/>
                <a:cs typeface="Calibri"/>
              </a:defRPr>
            </a:pPr>
            <a:endParaRPr lang="pt-PT"/>
          </a:p>
        </c:txPr>
      </c:legendEntry>
      <c:legendEntry>
        <c:idx val="3"/>
        <c:txPr>
          <a:bodyPr/>
          <a:lstStyle/>
          <a:p>
            <a:pPr>
              <a:defRPr sz="900" b="0" i="0" u="none" strike="noStrike" baseline="0">
                <a:solidFill>
                  <a:srgbClr val="000000"/>
                </a:solidFill>
                <a:latin typeface="Calibri"/>
                <a:ea typeface="Calibri"/>
                <a:cs typeface="Calibri"/>
              </a:defRPr>
            </a:pPr>
            <a:endParaRPr lang="pt-PT"/>
          </a:p>
        </c:txPr>
      </c:legendEntry>
      <c:layout>
        <c:manualLayout>
          <c:xMode val="edge"/>
          <c:yMode val="edge"/>
          <c:x val="0.12040585747355069"/>
          <c:y val="0.88117755197957004"/>
          <c:w val="0.83348719934598348"/>
          <c:h val="8.7128086889691314E-2"/>
        </c:manualLayout>
      </c:layout>
      <c:overlay val="1"/>
      <c:spPr>
        <a:solidFill>
          <a:srgbClr val="FFFFFF"/>
        </a:solidFill>
        <a:ln w="0">
          <a:noFill/>
          <a:prstDash val="solid"/>
        </a:ln>
      </c:spPr>
      <c:txPr>
        <a:bodyPr/>
        <a:lstStyle/>
        <a:p>
          <a:pPr>
            <a:defRPr sz="90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8080"/>
                </a:solidFill>
                <a:latin typeface="Calibri"/>
                <a:ea typeface="Calibri"/>
                <a:cs typeface="Calibri"/>
              </a:defRPr>
            </a:pPr>
            <a:r>
              <a:rPr lang="pt-PT" sz="1200" b="1" i="0" u="none" strike="noStrike" baseline="0">
                <a:effectLst/>
              </a:rPr>
              <a:t>Carne de Bovino - Grau de Auto-Aprovisionamento e Grau de Abastecimento do Mercado Interno </a:t>
            </a:r>
            <a:r>
              <a:rPr lang="pt-PT" sz="1200" b="0" i="0" u="none" strike="noStrike" baseline="0">
                <a:effectLst/>
              </a:rPr>
              <a:t>(%)</a:t>
            </a:r>
            <a:endParaRPr lang="pt-PT" b="0"/>
          </a:p>
        </c:rich>
      </c:tx>
      <c:layout>
        <c:manualLayout>
          <c:xMode val="edge"/>
          <c:yMode val="edge"/>
          <c:x val="0.15024543807024121"/>
          <c:y val="1.2484792342133703E-2"/>
        </c:manualLayout>
      </c:layout>
      <c:overlay val="0"/>
      <c:spPr>
        <a:noFill/>
        <a:ln w="25400">
          <a:noFill/>
        </a:ln>
      </c:spPr>
    </c:title>
    <c:autoTitleDeleted val="0"/>
    <c:plotArea>
      <c:layout>
        <c:manualLayout>
          <c:layoutTarget val="inner"/>
          <c:xMode val="edge"/>
          <c:yMode val="edge"/>
          <c:x val="9.5246795893390232E-2"/>
          <c:y val="0.13853080129689671"/>
          <c:w val="0.86536456704844966"/>
          <c:h val="0.68620213061602597"/>
        </c:manualLayout>
      </c:layout>
      <c:lineChart>
        <c:grouping val="standard"/>
        <c:varyColors val="0"/>
        <c:ser>
          <c:idx val="1"/>
          <c:order val="0"/>
          <c:tx>
            <c:strRef>
              <c:f>'8'!$B$9</c:f>
              <c:strCache>
                <c:ptCount val="1"/>
                <c:pt idx="0">
                  <c:v>Grau de Auto-Aprovisionamento</c:v>
                </c:pt>
              </c:strCache>
            </c:strRef>
          </c:tx>
          <c:spPr>
            <a:ln w="34925">
              <a:solidFill>
                <a:srgbClr val="F79646">
                  <a:lumMod val="75000"/>
                </a:srgbClr>
              </a:solidFill>
              <a:prstDash val="solid"/>
            </a:ln>
          </c:spPr>
          <c:marker>
            <c:symbol val="none"/>
          </c:marker>
          <c:cat>
            <c:numRef>
              <c:f>'8'!$D$2:$P$2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'8'!$D$9:$P$9</c:f>
              <c:numCache>
                <c:formatCode>#\ ##0.0</c:formatCode>
                <c:ptCount val="13"/>
                <c:pt idx="0">
                  <c:v>50.055220108130648</c:v>
                </c:pt>
                <c:pt idx="1">
                  <c:v>54.677604944231952</c:v>
                </c:pt>
                <c:pt idx="2">
                  <c:v>56.48572004331519</c:v>
                </c:pt>
                <c:pt idx="3">
                  <c:v>51.032093428792002</c:v>
                </c:pt>
                <c:pt idx="4">
                  <c:v>46.809908708248841</c:v>
                </c:pt>
                <c:pt idx="5">
                  <c:v>51.690505487718767</c:v>
                </c:pt>
                <c:pt idx="6">
                  <c:v>51.56413737071415</c:v>
                </c:pt>
                <c:pt idx="7">
                  <c:v>49.509253397711497</c:v>
                </c:pt>
                <c:pt idx="8">
                  <c:v>47.954405155990564</c:v>
                </c:pt>
                <c:pt idx="9">
                  <c:v>46.278762060036158</c:v>
                </c:pt>
                <c:pt idx="10">
                  <c:v>51.165326170734041</c:v>
                </c:pt>
                <c:pt idx="11">
                  <c:v>52.160952398120799</c:v>
                </c:pt>
                <c:pt idx="12">
                  <c:v>49.753596766699879</c:v>
                </c:pt>
              </c:numCache>
            </c:numRef>
          </c:val>
          <c:smooth val="0"/>
        </c:ser>
        <c:ser>
          <c:idx val="3"/>
          <c:order val="1"/>
          <c:tx>
            <c:strRef>
              <c:f>'8'!$B$10</c:f>
              <c:strCache>
                <c:ptCount val="1"/>
                <c:pt idx="0">
                  <c:v>Grau de Abastecimento
do mercado interno</c:v>
                </c:pt>
              </c:strCache>
            </c:strRef>
          </c:tx>
          <c:spPr>
            <a:ln w="38100">
              <a:solidFill>
                <a:srgbClr val="009999"/>
              </a:solidFill>
              <a:prstDash val="sysDot"/>
            </a:ln>
          </c:spPr>
          <c:marker>
            <c:symbol val="none"/>
          </c:marker>
          <c:cat>
            <c:numRef>
              <c:f>'8'!$D$2:$P$2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'8'!$D$10:$P$10</c:f>
              <c:numCache>
                <c:formatCode>#\ ##0.0</c:formatCode>
                <c:ptCount val="13"/>
                <c:pt idx="0">
                  <c:v>46.041628476271207</c:v>
                </c:pt>
                <c:pt idx="1">
                  <c:v>50.163192742467324</c:v>
                </c:pt>
                <c:pt idx="2">
                  <c:v>50.999743424544761</c:v>
                </c:pt>
                <c:pt idx="3">
                  <c:v>46.672257512908701</c:v>
                </c:pt>
                <c:pt idx="4">
                  <c:v>43.379571167837689</c:v>
                </c:pt>
                <c:pt idx="5">
                  <c:v>46.09200127432301</c:v>
                </c:pt>
                <c:pt idx="6">
                  <c:v>45.535990620637982</c:v>
                </c:pt>
                <c:pt idx="7">
                  <c:v>43.464665892269721</c:v>
                </c:pt>
                <c:pt idx="8">
                  <c:v>40.373096043570833</c:v>
                </c:pt>
                <c:pt idx="9">
                  <c:v>39.158162208914064</c:v>
                </c:pt>
                <c:pt idx="10">
                  <c:v>43.792434713868069</c:v>
                </c:pt>
                <c:pt idx="11">
                  <c:v>43.770811481875853</c:v>
                </c:pt>
                <c:pt idx="12">
                  <c:v>41.090477913525355</c:v>
                </c:pt>
              </c:numCache>
            </c:numRef>
          </c:val>
          <c:smooth val="0"/>
        </c:ser>
        <c:dLbls>
          <c:showLegendKey val="0"/>
          <c:showVal val="0"/>
          <c:showCatName val="0"/>
          <c:showSerName val="0"/>
          <c:showPercent val="0"/>
          <c:showBubbleSize val="0"/>
        </c:dLbls>
        <c:smooth val="0"/>
        <c:axId val="-1436785872"/>
        <c:axId val="-1436783696"/>
      </c:lineChart>
      <c:catAx>
        <c:axId val="-1436785872"/>
        <c:scaling>
          <c:orientation val="minMax"/>
        </c:scaling>
        <c:delete val="0"/>
        <c:axPos val="b"/>
        <c:numFmt formatCode="General" sourceLinked="1"/>
        <c:majorTickMark val="out"/>
        <c:minorTickMark val="out"/>
        <c:tickLblPos val="low"/>
        <c:spPr>
          <a:ln w="3175">
            <a:noFill/>
            <a:prstDash val="solid"/>
          </a:ln>
        </c:spPr>
        <c:txPr>
          <a:bodyPr rot="0" vert="horz"/>
          <a:lstStyle/>
          <a:p>
            <a:pPr>
              <a:defRPr sz="900" b="0" i="0" u="none" strike="noStrike" baseline="0">
                <a:solidFill>
                  <a:srgbClr val="000000"/>
                </a:solidFill>
                <a:latin typeface="Calibri"/>
                <a:ea typeface="Calibri"/>
                <a:cs typeface="Calibri"/>
              </a:defRPr>
            </a:pPr>
            <a:endParaRPr lang="pt-PT"/>
          </a:p>
        </c:txPr>
        <c:crossAx val="-1436783696"/>
        <c:crosses val="autoZero"/>
        <c:auto val="1"/>
        <c:lblAlgn val="ctr"/>
        <c:lblOffset val="100"/>
        <c:tickLblSkip val="1"/>
        <c:tickMarkSkip val="1"/>
        <c:noMultiLvlLbl val="0"/>
      </c:catAx>
      <c:valAx>
        <c:axId val="-1436783696"/>
        <c:scaling>
          <c:orientation val="minMax"/>
        </c:scaling>
        <c:delete val="0"/>
        <c:axPos val="l"/>
        <c:majorGridlines>
          <c:spPr>
            <a:ln w="38100">
              <a:solidFill>
                <a:schemeClr val="bg1"/>
              </a:solidFill>
              <a:prstDash val="solid"/>
            </a:ln>
          </c:spPr>
        </c:majorGridlines>
        <c:numFmt formatCode="#,##0" sourceLinked="0"/>
        <c:majorTickMark val="none"/>
        <c:minorTickMark val="none"/>
        <c:tickLblPos val="nextTo"/>
        <c:spPr>
          <a:ln w="3175">
            <a:noFill/>
            <a:prstDash val="solid"/>
          </a:ln>
        </c:spPr>
        <c:txPr>
          <a:bodyPr rot="0" vert="horz"/>
          <a:lstStyle/>
          <a:p>
            <a:pPr>
              <a:defRPr sz="1000" b="0" i="0" u="none" strike="noStrike" baseline="0">
                <a:solidFill>
                  <a:srgbClr val="FF6600"/>
                </a:solidFill>
                <a:latin typeface="Calibri"/>
                <a:ea typeface="Calibri"/>
                <a:cs typeface="Calibri"/>
              </a:defRPr>
            </a:pPr>
            <a:endParaRPr lang="pt-PT"/>
          </a:p>
        </c:txPr>
        <c:crossAx val="-1436785872"/>
        <c:crosses val="autoZero"/>
        <c:crossBetween val="between"/>
      </c:valAx>
      <c:spPr>
        <a:solidFill>
          <a:sysClr val="window" lastClr="FFFFFF">
            <a:lumMod val="95000"/>
          </a:sysClr>
        </a:solidFill>
        <a:ln w="12700">
          <a:noFill/>
          <a:prstDash val="solid"/>
        </a:ln>
      </c:spPr>
    </c:plotArea>
    <c:legend>
      <c:legendPos val="b"/>
      <c:legendEntry>
        <c:idx val="0"/>
        <c:txPr>
          <a:bodyPr/>
          <a:lstStyle/>
          <a:p>
            <a:pPr>
              <a:defRPr sz="920" b="0" i="0" u="none" strike="noStrike" baseline="0">
                <a:solidFill>
                  <a:srgbClr val="000000"/>
                </a:solidFill>
                <a:latin typeface="Calibri"/>
                <a:ea typeface="Calibri"/>
                <a:cs typeface="Calibri"/>
              </a:defRPr>
            </a:pPr>
            <a:endParaRPr lang="pt-PT"/>
          </a:p>
        </c:txPr>
      </c:legendEntry>
      <c:legendEntry>
        <c:idx val="1"/>
        <c:txPr>
          <a:bodyPr/>
          <a:lstStyle/>
          <a:p>
            <a:pPr>
              <a:defRPr sz="920" b="0" i="0" u="none" strike="noStrike" baseline="0">
                <a:solidFill>
                  <a:srgbClr val="000000"/>
                </a:solidFill>
                <a:latin typeface="Calibri"/>
                <a:ea typeface="Calibri"/>
                <a:cs typeface="Calibri"/>
              </a:defRPr>
            </a:pPr>
            <a:endParaRPr lang="pt-PT"/>
          </a:p>
        </c:txPr>
      </c:legendEntry>
      <c:layout>
        <c:manualLayout>
          <c:xMode val="edge"/>
          <c:yMode val="edge"/>
          <c:x val="9.0855460372485985E-2"/>
          <c:y val="0.87906098173898473"/>
          <c:w val="0.83348723658265034"/>
          <c:h val="0.10860439858810755"/>
        </c:manualLayout>
      </c:layout>
      <c:overlay val="1"/>
      <c:spPr>
        <a:solidFill>
          <a:srgbClr val="FFFFFF"/>
        </a:solidFill>
        <a:ln w="0">
          <a:noFill/>
          <a:prstDash val="solid"/>
        </a:ln>
      </c:spPr>
      <c:txPr>
        <a:bodyPr/>
        <a:lstStyle/>
        <a:p>
          <a:pPr>
            <a:defRPr sz="920" b="0" i="0" u="none" strike="noStrike" baseline="0">
              <a:solidFill>
                <a:srgbClr val="000000"/>
              </a:solidFill>
              <a:latin typeface="Calibri"/>
              <a:ea typeface="Calibri"/>
              <a:cs typeface="Calibri"/>
            </a:defRPr>
          </a:pPr>
          <a:endParaRPr lang="pt-PT"/>
        </a:p>
      </c:txPr>
    </c:legend>
    <c:plotVisOnly val="1"/>
    <c:dispBlanksAs val="gap"/>
    <c:showDLblsOverMax val="0"/>
  </c:chart>
  <c:spPr>
    <a:solidFill>
      <a:srgbClr val="FFFFFF"/>
    </a:solidFill>
    <a:ln w="3175">
      <a:noFill/>
      <a:prstDash val="dash"/>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ine.pt/" TargetMode="External"/><Relationship Id="rId5" Type="http://schemas.openxmlformats.org/officeDocument/2006/relationships/image" Target="../media/image3.png"/><Relationship Id="rId4" Type="http://schemas.openxmlformats.org/officeDocument/2006/relationships/hyperlink" Target="http://www.gpp.pt"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432953</xdr:colOff>
      <xdr:row>8</xdr:row>
      <xdr:rowOff>205253</xdr:rowOff>
    </xdr:from>
    <xdr:to>
      <xdr:col>0</xdr:col>
      <xdr:colOff>2260023</xdr:colOff>
      <xdr:row>10</xdr:row>
      <xdr:rowOff>43295</xdr:rowOff>
    </xdr:to>
    <xdr:pic>
      <xdr:nvPicPr>
        <xdr:cNvPr id="1037" name="Imagem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953" y="2214162"/>
          <a:ext cx="1827070" cy="374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181840</xdr:colOff>
      <xdr:row>2</xdr:row>
      <xdr:rowOff>173182</xdr:rowOff>
    </xdr:from>
    <xdr:to>
      <xdr:col>0</xdr:col>
      <xdr:colOff>2268681</xdr:colOff>
      <xdr:row>8</xdr:row>
      <xdr:rowOff>242455</xdr:rowOff>
    </xdr:to>
    <xdr:pic>
      <xdr:nvPicPr>
        <xdr:cNvPr id="6" name="irc_mi" descr="Resultado de imagem para carne de bov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840" y="675409"/>
          <a:ext cx="2086841" cy="1679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51955</xdr:colOff>
      <xdr:row>0</xdr:row>
      <xdr:rowOff>77932</xdr:rowOff>
    </xdr:from>
    <xdr:to>
      <xdr:col>0</xdr:col>
      <xdr:colOff>2435698</xdr:colOff>
      <xdr:row>1</xdr:row>
      <xdr:rowOff>137741</xdr:rowOff>
    </xdr:to>
    <xdr:pic>
      <xdr:nvPicPr>
        <xdr:cNvPr id="7" name="Imagem 6">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51955" y="77932"/>
          <a:ext cx="2383743" cy="310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982578</xdr:colOff>
      <xdr:row>40</xdr:row>
      <xdr:rowOff>70184</xdr:rowOff>
    </xdr:from>
    <xdr:to>
      <xdr:col>7</xdr:col>
      <xdr:colOff>782053</xdr:colOff>
      <xdr:row>62</xdr:row>
      <xdr:rowOff>70184</xdr:rowOff>
    </xdr:to>
    <xdr:graphicFrame macro="">
      <xdr:nvGraphicFramePr>
        <xdr:cNvPr id="205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601579</xdr:colOff>
      <xdr:row>41</xdr:row>
      <xdr:rowOff>80210</xdr:rowOff>
    </xdr:from>
    <xdr:to>
      <xdr:col>16</xdr:col>
      <xdr:colOff>320843</xdr:colOff>
      <xdr:row>62</xdr:row>
      <xdr:rowOff>110289</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892341</xdr:colOff>
      <xdr:row>19</xdr:row>
      <xdr:rowOff>71903</xdr:rowOff>
    </xdr:from>
    <xdr:to>
      <xdr:col>8</xdr:col>
      <xdr:colOff>210552</xdr:colOff>
      <xdr:row>42</xdr:row>
      <xdr:rowOff>70184</xdr:rowOff>
    </xdr:to>
    <xdr:graphicFrame macro="">
      <xdr:nvGraphicFramePr>
        <xdr:cNvPr id="3076"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631659</xdr:colOff>
      <xdr:row>19</xdr:row>
      <xdr:rowOff>10024</xdr:rowOff>
    </xdr:from>
    <xdr:to>
      <xdr:col>16</xdr:col>
      <xdr:colOff>531395</xdr:colOff>
      <xdr:row>41</xdr:row>
      <xdr:rowOff>90237</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431129</xdr:colOff>
      <xdr:row>11</xdr:row>
      <xdr:rowOff>20053</xdr:rowOff>
    </xdr:from>
    <xdr:to>
      <xdr:col>11</xdr:col>
      <xdr:colOff>391027</xdr:colOff>
      <xdr:row>30</xdr:row>
      <xdr:rowOff>120316</xdr:rowOff>
    </xdr:to>
    <xdr:graphicFrame macro="">
      <xdr:nvGraphicFramePr>
        <xdr:cNvPr id="4107"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27212</xdr:colOff>
      <xdr:row>6</xdr:row>
      <xdr:rowOff>45358</xdr:rowOff>
    </xdr:from>
    <xdr:to>
      <xdr:col>15</xdr:col>
      <xdr:colOff>571500</xdr:colOff>
      <xdr:row>9</xdr:row>
      <xdr:rowOff>50133</xdr:rowOff>
    </xdr:to>
    <xdr:sp macro="" textlink="">
      <xdr:nvSpPr>
        <xdr:cNvPr id="5" name="Text Box 1"/>
        <xdr:cNvSpPr txBox="1">
          <a:spLocks noChangeArrowheads="1"/>
        </xdr:cNvSpPr>
      </xdr:nvSpPr>
      <xdr:spPr bwMode="auto">
        <a:xfrm>
          <a:off x="177607" y="1699700"/>
          <a:ext cx="14009630" cy="4860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pt-PT" sz="1000" b="0" i="0" u="none" strike="noStrike" baseline="0">
              <a:solidFill>
                <a:srgbClr val="000000"/>
              </a:solidFill>
              <a:latin typeface="+mn-lt"/>
              <a:cs typeface="Arial"/>
            </a:rPr>
            <a:t>As produções de carne de bovino certificada são as seguintes: Carnalentejana DOP, Carne Arouquesa DOP, Carne Barrosã DOP, Carne Bravo do Ribatejo DOP, Carne Cachena da Peneda DOP,  Carne da Charneca DOP, Carne de Bovino Cruzado dos Lameiros de Barroso IGP, Carne dos Açores IGP, Carne Marinhoa DOP, Carne Maronesa DOP, Carne Mertolenga DOP, Carne Mirandesa DOP e Vitela de Lafões IGP</a:t>
          </a:r>
          <a:endParaRPr lang="pt-PT" sz="1050">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742950</xdr:colOff>
      <xdr:row>16</xdr:row>
      <xdr:rowOff>91907</xdr:rowOff>
    </xdr:from>
    <xdr:to>
      <xdr:col>6</xdr:col>
      <xdr:colOff>809625</xdr:colOff>
      <xdr:row>37</xdr:row>
      <xdr:rowOff>114300</xdr:rowOff>
    </xdr:to>
    <xdr:graphicFrame macro="">
      <xdr:nvGraphicFramePr>
        <xdr:cNvPr id="512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495300</xdr:colOff>
      <xdr:row>16</xdr:row>
      <xdr:rowOff>57151</xdr:rowOff>
    </xdr:from>
    <xdr:to>
      <xdr:col>15</xdr:col>
      <xdr:colOff>142875</xdr:colOff>
      <xdr:row>37</xdr:row>
      <xdr:rowOff>123826</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tabSelected="1" zoomScale="110" zoomScaleNormal="110" workbookViewId="0">
      <selection activeCell="B1" sqref="B1"/>
    </sheetView>
  </sheetViews>
  <sheetFormatPr defaultRowHeight="12.75" x14ac:dyDescent="0.2"/>
  <cols>
    <col min="1" max="1" width="37.140625" customWidth="1"/>
    <col min="2" max="2" width="48" customWidth="1"/>
  </cols>
  <sheetData>
    <row r="1" spans="1:2" ht="19.899999999999999" customHeight="1" x14ac:dyDescent="0.2">
      <c r="B1" s="46" t="s">
        <v>38</v>
      </c>
    </row>
    <row r="2" spans="1:2" ht="19.899999999999999" customHeight="1" x14ac:dyDescent="0.2">
      <c r="B2" s="47" t="s">
        <v>39</v>
      </c>
    </row>
    <row r="3" spans="1:2" ht="21" customHeight="1" x14ac:dyDescent="0.2">
      <c r="A3" s="75" t="s">
        <v>115</v>
      </c>
      <c r="B3" s="45" t="s">
        <v>0</v>
      </c>
    </row>
    <row r="4" spans="1:2" ht="21" customHeight="1" x14ac:dyDescent="0.2">
      <c r="A4" s="68"/>
      <c r="B4" s="45" t="s">
        <v>61</v>
      </c>
    </row>
    <row r="5" spans="1:2" ht="21" customHeight="1" x14ac:dyDescent="0.2">
      <c r="B5" s="45" t="s">
        <v>64</v>
      </c>
    </row>
    <row r="6" spans="1:2" ht="21" customHeight="1" x14ac:dyDescent="0.2">
      <c r="B6" s="84" t="s">
        <v>98</v>
      </c>
    </row>
    <row r="7" spans="1:2" ht="21" customHeight="1" x14ac:dyDescent="0.2">
      <c r="B7" s="84" t="s">
        <v>80</v>
      </c>
    </row>
    <row r="8" spans="1:2" ht="21" customHeight="1" x14ac:dyDescent="0.2">
      <c r="B8" s="84" t="s">
        <v>81</v>
      </c>
    </row>
    <row r="9" spans="1:2" ht="21" customHeight="1" x14ac:dyDescent="0.2">
      <c r="B9" s="85" t="s">
        <v>82</v>
      </c>
    </row>
    <row r="10" spans="1:2" ht="21" customHeight="1" x14ac:dyDescent="0.2">
      <c r="A10" s="74" t="s">
        <v>78</v>
      </c>
      <c r="B10" s="84" t="s">
        <v>83</v>
      </c>
    </row>
    <row r="11" spans="1:2" ht="19.899999999999999" customHeight="1" x14ac:dyDescent="0.2">
      <c r="B11" s="1"/>
    </row>
    <row r="12" spans="1:2" x14ac:dyDescent="0.2">
      <c r="A12" s="66"/>
      <c r="B12" s="67"/>
    </row>
  </sheetData>
  <sheetProtection selectLockedCells="1" selectUnlockedCells="1"/>
  <phoneticPr fontId="9" type="noConversion"/>
  <hyperlinks>
    <hyperlink ref="B3" location="1!A1" display="1. Comércio Internacional"/>
    <hyperlink ref="B4" location="2!A1" display="2. Destinos das Saídas UE/PT"/>
    <hyperlink ref="B8" location="'6'!A1" display="6. Balanço de Aprovisionamento INE"/>
    <hyperlink ref="B9" location="'7'!A1" display="7. Produção Certificada de Carne de Bovino DOP e IGP"/>
    <hyperlink ref="B10" location="'8'!A1" display="8. Indicadores de análise do Comércio Internacional"/>
    <hyperlink ref="B5" location="3!A1" display="3. Principais Destinos das Saídas"/>
    <hyperlink ref="B6" location="'4'!A1" display="4. Efetivo"/>
    <hyperlink ref="B7" location="'5'!A1" display="5. Produção"/>
  </hyperlink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8"/>
  <sheetViews>
    <sheetView showGridLines="0" zoomScale="95" zoomScaleNormal="95" workbookViewId="0"/>
  </sheetViews>
  <sheetFormatPr defaultRowHeight="12.75" x14ac:dyDescent="0.2"/>
  <cols>
    <col min="1" max="1" width="2.28515625" style="2" customWidth="1"/>
    <col min="2" max="2" width="20.7109375" style="2" customWidth="1"/>
    <col min="3" max="3" width="15.7109375" style="2" customWidth="1"/>
    <col min="4" max="4" width="10.7109375" style="2" customWidth="1"/>
    <col min="5" max="17" width="12.7109375" style="2" customWidth="1"/>
    <col min="18" max="22" width="9.140625" style="2"/>
    <col min="23" max="23" width="9.28515625" style="2" bestFit="1" customWidth="1"/>
    <col min="24" max="24" width="10" style="2" bestFit="1" customWidth="1"/>
    <col min="25" max="16384" width="9.140625" style="2"/>
  </cols>
  <sheetData>
    <row r="1" spans="2:27" ht="29.85" customHeight="1" x14ac:dyDescent="0.2">
      <c r="B1" s="3" t="s">
        <v>40</v>
      </c>
      <c r="J1" s="40"/>
      <c r="K1" s="40"/>
      <c r="L1" s="40"/>
      <c r="M1" s="40"/>
      <c r="N1" s="40"/>
      <c r="O1" s="40"/>
      <c r="P1" s="40"/>
      <c r="Q1" s="40"/>
      <c r="R1" s="40"/>
      <c r="S1" s="40"/>
      <c r="T1" s="40"/>
      <c r="U1" s="40"/>
      <c r="V1" s="40"/>
    </row>
    <row r="2" spans="2:27" ht="21" customHeight="1" x14ac:dyDescent="0.2">
      <c r="B2" s="4" t="s">
        <v>1</v>
      </c>
      <c r="C2" s="4" t="s">
        <v>2</v>
      </c>
      <c r="D2" s="5" t="s">
        <v>3</v>
      </c>
      <c r="E2" s="7">
        <v>2010</v>
      </c>
      <c r="F2" s="7">
        <v>2011</v>
      </c>
      <c r="G2" s="7">
        <v>2012</v>
      </c>
      <c r="H2" s="7">
        <v>2013</v>
      </c>
      <c r="I2" s="7">
        <v>2014</v>
      </c>
      <c r="J2" s="7">
        <v>2015</v>
      </c>
      <c r="K2" s="7">
        <v>2016</v>
      </c>
      <c r="L2" s="7">
        <v>2017</v>
      </c>
      <c r="M2" s="7">
        <v>2018</v>
      </c>
      <c r="N2" s="7">
        <v>2019</v>
      </c>
      <c r="O2" s="7">
        <v>2020</v>
      </c>
      <c r="P2" s="7">
        <v>2021</v>
      </c>
      <c r="Q2" s="7">
        <v>2022</v>
      </c>
      <c r="R2" s="41"/>
      <c r="S2" s="41"/>
      <c r="T2" s="41"/>
      <c r="U2" s="41"/>
      <c r="V2" s="41"/>
      <c r="W2" s="41"/>
      <c r="X2" s="41"/>
      <c r="Y2" s="41"/>
      <c r="Z2" s="41"/>
      <c r="AA2" s="41"/>
    </row>
    <row r="3" spans="2:27" ht="15.95" customHeight="1" x14ac:dyDescent="0.2">
      <c r="B3" s="149" t="s">
        <v>63</v>
      </c>
      <c r="C3" s="142" t="s">
        <v>107</v>
      </c>
      <c r="D3" s="103" t="s">
        <v>4</v>
      </c>
      <c r="E3" s="9">
        <v>81462.482000000004</v>
      </c>
      <c r="F3" s="9">
        <v>71783.702999999994</v>
      </c>
      <c r="G3" s="9">
        <v>68451.885999999999</v>
      </c>
      <c r="H3" s="9">
        <v>76748.902000000002</v>
      </c>
      <c r="I3" s="9">
        <v>84385.948999999993</v>
      </c>
      <c r="J3" s="9">
        <v>80511.676999999996</v>
      </c>
      <c r="K3" s="9">
        <v>83784.485000000001</v>
      </c>
      <c r="L3" s="9">
        <v>89809.326000000001</v>
      </c>
      <c r="M3" s="9">
        <v>100455.818</v>
      </c>
      <c r="N3" s="9">
        <v>103930.7</v>
      </c>
      <c r="O3" s="9">
        <v>93446.957999999999</v>
      </c>
      <c r="P3" s="9">
        <v>94384.456999999995</v>
      </c>
      <c r="Q3" s="9">
        <v>102595.49099999999</v>
      </c>
      <c r="R3" s="41"/>
      <c r="S3" s="41"/>
      <c r="T3" s="41"/>
      <c r="U3" s="41"/>
      <c r="V3" s="41"/>
      <c r="W3" s="41"/>
      <c r="X3" s="41"/>
      <c r="Y3" s="41"/>
      <c r="Z3" s="41"/>
      <c r="AA3" s="41"/>
    </row>
    <row r="4" spans="2:27" ht="15.95" customHeight="1" x14ac:dyDescent="0.2">
      <c r="B4" s="144"/>
      <c r="C4" s="142"/>
      <c r="D4" s="104" t="s">
        <v>5</v>
      </c>
      <c r="E4" s="9">
        <v>6108.3509999999997</v>
      </c>
      <c r="F4" s="9">
        <v>7370.6120000000001</v>
      </c>
      <c r="G4" s="9">
        <v>8398.768</v>
      </c>
      <c r="H4" s="9">
        <v>6339.6710000000003</v>
      </c>
      <c r="I4" s="9">
        <v>4961.1940000000004</v>
      </c>
      <c r="J4" s="9">
        <v>8187.55</v>
      </c>
      <c r="K4" s="9">
        <v>9288.0869999999995</v>
      </c>
      <c r="L4" s="9">
        <v>9555.0859999999993</v>
      </c>
      <c r="M4" s="9">
        <v>13078.834000000001</v>
      </c>
      <c r="N4" s="9">
        <v>11806.805</v>
      </c>
      <c r="O4" s="9">
        <v>12503.947</v>
      </c>
      <c r="P4" s="9">
        <v>14538.67</v>
      </c>
      <c r="Q4" s="9">
        <v>15757.144</v>
      </c>
      <c r="R4" s="22"/>
      <c r="S4" s="22"/>
      <c r="T4" s="76"/>
      <c r="U4" s="76"/>
      <c r="V4" s="86"/>
      <c r="W4" s="86"/>
      <c r="X4" s="86"/>
      <c r="Y4"/>
      <c r="Z4"/>
    </row>
    <row r="5" spans="2:27" ht="15.95" customHeight="1" x14ac:dyDescent="0.2">
      <c r="B5" s="144"/>
      <c r="C5" s="142"/>
      <c r="D5" s="105" t="s">
        <v>6</v>
      </c>
      <c r="E5" s="10">
        <f>E4-E3</f>
        <v>-75354.131000000008</v>
      </c>
      <c r="F5" s="10">
        <f t="shared" ref="F5" si="0">F4-F3</f>
        <v>-64413.090999999993</v>
      </c>
      <c r="G5" s="10">
        <f t="shared" ref="G5:H5" si="1">G4-G3</f>
        <v>-60053.118000000002</v>
      </c>
      <c r="H5" s="10">
        <f t="shared" si="1"/>
        <v>-70409.231</v>
      </c>
      <c r="I5" s="10">
        <f t="shared" ref="I5:K5" si="2">I4-I3</f>
        <v>-79424.75499999999</v>
      </c>
      <c r="J5" s="10">
        <f t="shared" ref="J5" si="3">J4-J3</f>
        <v>-72324.126999999993</v>
      </c>
      <c r="K5" s="10">
        <f t="shared" si="2"/>
        <v>-74496.398000000001</v>
      </c>
      <c r="L5" s="10">
        <f t="shared" ref="L5:M5" si="4">L4-L3</f>
        <v>-80254.240000000005</v>
      </c>
      <c r="M5" s="10">
        <f t="shared" si="4"/>
        <v>-87376.983999999997</v>
      </c>
      <c r="N5" s="10">
        <f t="shared" ref="N5:O5" si="5">N4-N3</f>
        <v>-92123.89499999999</v>
      </c>
      <c r="O5" s="10">
        <f t="shared" si="5"/>
        <v>-80943.010999999999</v>
      </c>
      <c r="P5" s="10">
        <f t="shared" ref="P5:Q5" si="6">P4-P3</f>
        <v>-79845.786999999997</v>
      </c>
      <c r="Q5" s="10">
        <f t="shared" si="6"/>
        <v>-86838.346999999994</v>
      </c>
      <c r="R5" s="22"/>
      <c r="S5" s="22"/>
      <c r="T5" s="76"/>
      <c r="U5" s="76"/>
      <c r="V5" s="86"/>
      <c r="W5" s="86"/>
      <c r="X5" s="86"/>
    </row>
    <row r="6" spans="2:27" ht="15.95" customHeight="1" x14ac:dyDescent="0.2">
      <c r="B6" s="144"/>
      <c r="C6" s="142" t="s">
        <v>108</v>
      </c>
      <c r="D6" s="103" t="s">
        <v>4</v>
      </c>
      <c r="E6" s="9">
        <v>309522.55599999998</v>
      </c>
      <c r="F6" s="9">
        <v>292581.74300000002</v>
      </c>
      <c r="G6" s="9">
        <v>294272.984</v>
      </c>
      <c r="H6" s="9">
        <v>333251.73200000002</v>
      </c>
      <c r="I6" s="9">
        <v>356471.07799999998</v>
      </c>
      <c r="J6" s="9">
        <v>352407.37800000003</v>
      </c>
      <c r="K6" s="9">
        <v>379532.26400000002</v>
      </c>
      <c r="L6" s="9">
        <v>419762.45400000003</v>
      </c>
      <c r="M6" s="9">
        <v>478018.598</v>
      </c>
      <c r="N6" s="9">
        <v>489455.897</v>
      </c>
      <c r="O6" s="9">
        <v>426203.87900000002</v>
      </c>
      <c r="P6" s="9">
        <v>466168.54599999997</v>
      </c>
      <c r="Q6" s="9">
        <v>639888.63100000005</v>
      </c>
      <c r="R6" s="22"/>
      <c r="S6" s="22"/>
      <c r="T6" s="76"/>
      <c r="U6" s="76"/>
      <c r="V6" s="86"/>
      <c r="W6" s="86"/>
      <c r="X6" s="86"/>
    </row>
    <row r="7" spans="2:27" ht="15.95" customHeight="1" x14ac:dyDescent="0.2">
      <c r="B7" s="144"/>
      <c r="C7" s="142"/>
      <c r="D7" s="104" t="s">
        <v>5</v>
      </c>
      <c r="E7" s="9">
        <v>13494.487999999999</v>
      </c>
      <c r="F7" s="9">
        <v>18087.266</v>
      </c>
      <c r="G7" s="9">
        <v>24242.915000000001</v>
      </c>
      <c r="H7" s="9">
        <v>19057.967000000001</v>
      </c>
      <c r="I7" s="9">
        <v>14008.855</v>
      </c>
      <c r="J7" s="9">
        <v>23788.517</v>
      </c>
      <c r="K7" s="9">
        <v>26032.161</v>
      </c>
      <c r="L7" s="9">
        <v>26134.632000000001</v>
      </c>
      <c r="M7" s="9">
        <v>39613.760999999999</v>
      </c>
      <c r="N7" s="9">
        <v>35432.51</v>
      </c>
      <c r="O7" s="9">
        <v>38285.843000000001</v>
      </c>
      <c r="P7" s="9">
        <v>52820.993000000002</v>
      </c>
      <c r="Q7" s="9">
        <v>75648.861000000004</v>
      </c>
      <c r="R7" s="22"/>
      <c r="S7" s="22"/>
      <c r="T7" s="15"/>
      <c r="V7" s="86"/>
      <c r="W7" s="86"/>
      <c r="X7" s="86"/>
    </row>
    <row r="8" spans="2:27" ht="15.95" customHeight="1" x14ac:dyDescent="0.2">
      <c r="B8" s="145"/>
      <c r="C8" s="142"/>
      <c r="D8" s="105" t="s">
        <v>6</v>
      </c>
      <c r="E8" s="10">
        <f>E7-E6</f>
        <v>-296028.06799999997</v>
      </c>
      <c r="F8" s="10">
        <f t="shared" ref="F8" si="7">F7-F6</f>
        <v>-274494.47700000001</v>
      </c>
      <c r="G8" s="10">
        <f t="shared" ref="G8:H8" si="8">G7-G6</f>
        <v>-270030.06900000002</v>
      </c>
      <c r="H8" s="10">
        <f t="shared" si="8"/>
        <v>-314193.76500000001</v>
      </c>
      <c r="I8" s="10">
        <f t="shared" ref="I8:K8" si="9">I7-I6</f>
        <v>-342462.223</v>
      </c>
      <c r="J8" s="10">
        <f t="shared" ref="J8" si="10">J7-J6</f>
        <v>-328618.86100000003</v>
      </c>
      <c r="K8" s="10">
        <f t="shared" si="9"/>
        <v>-353500.103</v>
      </c>
      <c r="L8" s="10">
        <f t="shared" ref="L8:M8" si="11">L7-L6</f>
        <v>-393627.82200000004</v>
      </c>
      <c r="M8" s="10">
        <f t="shared" si="11"/>
        <v>-438404.837</v>
      </c>
      <c r="N8" s="10">
        <f t="shared" ref="N8:O8" si="12">N7-N6</f>
        <v>-454023.38699999999</v>
      </c>
      <c r="O8" s="10">
        <f t="shared" si="12"/>
        <v>-387918.03600000002</v>
      </c>
      <c r="P8" s="10">
        <f t="shared" ref="P8:Q8" si="13">P7-P6</f>
        <v>-413347.55299999996</v>
      </c>
      <c r="Q8" s="10">
        <f t="shared" si="13"/>
        <v>-564239.77</v>
      </c>
      <c r="R8" s="22"/>
      <c r="S8" s="22"/>
      <c r="T8" s="76"/>
      <c r="U8" s="76"/>
      <c r="V8" s="86"/>
      <c r="W8" s="86"/>
      <c r="X8" s="86"/>
    </row>
    <row r="9" spans="2:27" ht="15.95" customHeight="1" x14ac:dyDescent="0.2">
      <c r="B9" s="148" t="s">
        <v>41</v>
      </c>
      <c r="C9" s="142" t="s">
        <v>107</v>
      </c>
      <c r="D9" s="103" t="s">
        <v>4</v>
      </c>
      <c r="E9" s="9">
        <v>18960.769</v>
      </c>
      <c r="F9" s="9">
        <v>15719.819</v>
      </c>
      <c r="G9" s="9">
        <v>12213.384</v>
      </c>
      <c r="H9" s="9">
        <v>11041.284</v>
      </c>
      <c r="I9" s="9">
        <v>12189.507</v>
      </c>
      <c r="J9" s="9">
        <v>11936.143</v>
      </c>
      <c r="K9" s="9">
        <v>12017.371999999999</v>
      </c>
      <c r="L9" s="9">
        <v>14319.573</v>
      </c>
      <c r="M9" s="9">
        <v>16456.887999999999</v>
      </c>
      <c r="N9" s="9">
        <v>17060.763999999999</v>
      </c>
      <c r="O9" s="9">
        <v>13940.217000000001</v>
      </c>
      <c r="P9" s="9">
        <v>16596.452000000001</v>
      </c>
      <c r="Q9" s="9">
        <v>20259.016</v>
      </c>
      <c r="R9" s="22"/>
      <c r="S9" s="22"/>
      <c r="T9" s="76"/>
      <c r="U9" s="76"/>
      <c r="V9" s="86"/>
      <c r="W9" s="86"/>
      <c r="X9" s="86"/>
    </row>
    <row r="10" spans="2:27" ht="15.95" customHeight="1" x14ac:dyDescent="0.2">
      <c r="B10" s="144"/>
      <c r="C10" s="142"/>
      <c r="D10" s="104" t="s">
        <v>5</v>
      </c>
      <c r="E10" s="9">
        <v>1361.443</v>
      </c>
      <c r="F10" s="9">
        <v>555.798</v>
      </c>
      <c r="G10" s="9">
        <v>632.36400000000003</v>
      </c>
      <c r="H10" s="9">
        <v>837.65899999999999</v>
      </c>
      <c r="I10" s="9">
        <v>889.81100000000004</v>
      </c>
      <c r="J10" s="9">
        <v>1413.4280000000001</v>
      </c>
      <c r="K10" s="9">
        <v>1315.386</v>
      </c>
      <c r="L10" s="9">
        <v>1578.0619999999999</v>
      </c>
      <c r="M10" s="9">
        <v>1786.123</v>
      </c>
      <c r="N10" s="9">
        <v>2353.3820000000001</v>
      </c>
      <c r="O10" s="9">
        <v>1582.306</v>
      </c>
      <c r="P10" s="9">
        <v>2021.154</v>
      </c>
      <c r="Q10" s="9">
        <v>2309.5990000000002</v>
      </c>
      <c r="R10" s="22"/>
      <c r="S10" s="22"/>
      <c r="T10" s="76"/>
      <c r="U10" s="76"/>
      <c r="V10" s="86"/>
      <c r="W10" s="86"/>
    </row>
    <row r="11" spans="2:27" ht="15.95" customHeight="1" x14ac:dyDescent="0.2">
      <c r="B11" s="144"/>
      <c r="C11" s="142"/>
      <c r="D11" s="105" t="s">
        <v>6</v>
      </c>
      <c r="E11" s="10">
        <f>E10-E9</f>
        <v>-17599.326000000001</v>
      </c>
      <c r="F11" s="10">
        <f t="shared" ref="F11" si="14">F10-F9</f>
        <v>-15164.020999999999</v>
      </c>
      <c r="G11" s="10">
        <f t="shared" ref="G11:H11" si="15">G10-G9</f>
        <v>-11581.02</v>
      </c>
      <c r="H11" s="10">
        <f t="shared" si="15"/>
        <v>-10203.625</v>
      </c>
      <c r="I11" s="10">
        <f t="shared" ref="I11:K11" si="16">I10-I9</f>
        <v>-11299.696</v>
      </c>
      <c r="J11" s="10">
        <f t="shared" ref="J11" si="17">J10-J9</f>
        <v>-10522.715</v>
      </c>
      <c r="K11" s="10">
        <f t="shared" si="16"/>
        <v>-10701.985999999999</v>
      </c>
      <c r="L11" s="10">
        <f t="shared" ref="L11:M11" si="18">L10-L9</f>
        <v>-12741.511</v>
      </c>
      <c r="M11" s="10">
        <f t="shared" si="18"/>
        <v>-14670.764999999999</v>
      </c>
      <c r="N11" s="10">
        <f t="shared" ref="N11:O11" si="19">N10-N9</f>
        <v>-14707.382</v>
      </c>
      <c r="O11" s="10">
        <f t="shared" si="19"/>
        <v>-12357.911</v>
      </c>
      <c r="P11" s="10">
        <f t="shared" ref="P11:Q11" si="20">P10-P9</f>
        <v>-14575.298000000001</v>
      </c>
      <c r="Q11" s="10">
        <f t="shared" si="20"/>
        <v>-17949.417000000001</v>
      </c>
      <c r="R11" s="22"/>
      <c r="S11" s="22"/>
      <c r="T11" s="15"/>
      <c r="V11" s="86"/>
      <c r="W11" s="86"/>
    </row>
    <row r="12" spans="2:27" ht="15.95" customHeight="1" x14ac:dyDescent="0.2">
      <c r="B12" s="144"/>
      <c r="C12" s="142" t="s">
        <v>108</v>
      </c>
      <c r="D12" s="103" t="s">
        <v>4</v>
      </c>
      <c r="E12" s="9">
        <v>78302.967999999993</v>
      </c>
      <c r="F12" s="9">
        <v>68299.338000000003</v>
      </c>
      <c r="G12" s="9">
        <v>56986.998</v>
      </c>
      <c r="H12" s="9">
        <v>50948.525999999998</v>
      </c>
      <c r="I12" s="9">
        <v>52894.76</v>
      </c>
      <c r="J12" s="9">
        <v>54262.735999999997</v>
      </c>
      <c r="K12" s="9">
        <v>51672.531999999999</v>
      </c>
      <c r="L12" s="9">
        <v>63754.114999999998</v>
      </c>
      <c r="M12" s="9">
        <v>77521.752999999997</v>
      </c>
      <c r="N12" s="9">
        <v>78956.017999999996</v>
      </c>
      <c r="O12" s="9">
        <v>60652.495000000003</v>
      </c>
      <c r="P12" s="9">
        <v>79607.201000000001</v>
      </c>
      <c r="Q12" s="9">
        <v>140794.29800000001</v>
      </c>
      <c r="R12" s="22"/>
      <c r="S12" s="22"/>
      <c r="T12" s="76"/>
      <c r="U12" s="76"/>
      <c r="V12" s="76"/>
      <c r="W12" s="76"/>
    </row>
    <row r="13" spans="2:27" ht="15.95" customHeight="1" x14ac:dyDescent="0.2">
      <c r="B13" s="144"/>
      <c r="C13" s="142"/>
      <c r="D13" s="104" t="s">
        <v>5</v>
      </c>
      <c r="E13" s="9">
        <v>4734.3040000000001</v>
      </c>
      <c r="F13" s="9">
        <v>2681.6419999999998</v>
      </c>
      <c r="G13" s="9">
        <v>2750.241</v>
      </c>
      <c r="H13" s="9">
        <v>3801</v>
      </c>
      <c r="I13" s="9">
        <v>3748.4450000000002</v>
      </c>
      <c r="J13" s="9">
        <v>6056.7079999999996</v>
      </c>
      <c r="K13" s="9">
        <v>6642.4859999999999</v>
      </c>
      <c r="L13" s="9">
        <v>7673.7079999999996</v>
      </c>
      <c r="M13" s="9">
        <v>9714.1479999999992</v>
      </c>
      <c r="N13" s="9">
        <v>10009.946</v>
      </c>
      <c r="O13" s="9">
        <v>5803.4219999999996</v>
      </c>
      <c r="P13" s="9">
        <v>7929.2950000000001</v>
      </c>
      <c r="Q13" s="9">
        <v>12167.156999999999</v>
      </c>
      <c r="R13" s="22"/>
      <c r="S13" s="22"/>
      <c r="T13" s="76"/>
      <c r="U13" s="76"/>
      <c r="V13" s="76"/>
      <c r="W13" s="76"/>
    </row>
    <row r="14" spans="2:27" ht="15.95" customHeight="1" x14ac:dyDescent="0.2">
      <c r="B14" s="150"/>
      <c r="C14" s="151"/>
      <c r="D14" s="106" t="s">
        <v>6</v>
      </c>
      <c r="E14" s="82">
        <f>E13-E12</f>
        <v>-73568.66399999999</v>
      </c>
      <c r="F14" s="82">
        <f t="shared" ref="F14" si="21">F13-F12</f>
        <v>-65617.695999999996</v>
      </c>
      <c r="G14" s="82">
        <f t="shared" ref="G14:H14" si="22">G13-G12</f>
        <v>-54236.756999999998</v>
      </c>
      <c r="H14" s="82">
        <f t="shared" si="22"/>
        <v>-47147.525999999998</v>
      </c>
      <c r="I14" s="82">
        <f t="shared" ref="I14:K14" si="23">I13-I12</f>
        <v>-49146.315000000002</v>
      </c>
      <c r="J14" s="82">
        <f t="shared" ref="J14" si="24">J13-J12</f>
        <v>-48206.027999999998</v>
      </c>
      <c r="K14" s="82">
        <f t="shared" si="23"/>
        <v>-45030.046000000002</v>
      </c>
      <c r="L14" s="82">
        <f t="shared" ref="L14:M14" si="25">L13-L12</f>
        <v>-56080.406999999999</v>
      </c>
      <c r="M14" s="82">
        <f t="shared" si="25"/>
        <v>-67807.604999999996</v>
      </c>
      <c r="N14" s="82">
        <f t="shared" ref="N14:O14" si="26">N13-N12</f>
        <v>-68946.072</v>
      </c>
      <c r="O14" s="82">
        <f t="shared" si="26"/>
        <v>-54849.073000000004</v>
      </c>
      <c r="P14" s="82">
        <f t="shared" ref="P14:Q14" si="27">P13-P12</f>
        <v>-71677.906000000003</v>
      </c>
      <c r="Q14" s="82">
        <f t="shared" si="27"/>
        <v>-128627.141</v>
      </c>
      <c r="R14" s="22"/>
      <c r="S14" s="22"/>
      <c r="T14" s="76"/>
      <c r="U14" s="76"/>
      <c r="V14" s="76"/>
      <c r="W14" s="76"/>
    </row>
    <row r="15" spans="2:27" ht="15.95" customHeight="1" x14ac:dyDescent="0.2">
      <c r="B15" s="144" t="s">
        <v>42</v>
      </c>
      <c r="C15" s="145" t="s">
        <v>107</v>
      </c>
      <c r="D15" s="107" t="s">
        <v>4</v>
      </c>
      <c r="E15" s="83">
        <f>SUM(E3+E9)</f>
        <v>100423.251</v>
      </c>
      <c r="F15" s="83">
        <f t="shared" ref="F15" si="28">SUM(F3+F9)</f>
        <v>87503.521999999997</v>
      </c>
      <c r="G15" s="83">
        <f t="shared" ref="G15:H15" si="29">SUM(G3+G9)</f>
        <v>80665.27</v>
      </c>
      <c r="H15" s="83">
        <f t="shared" si="29"/>
        <v>87790.186000000002</v>
      </c>
      <c r="I15" s="83">
        <f t="shared" ref="I15:K15" si="30">SUM(I3+I9)</f>
        <v>96575.455999999991</v>
      </c>
      <c r="J15" s="83">
        <f t="shared" ref="J15" si="31">SUM(J3+J9)</f>
        <v>92447.819999999992</v>
      </c>
      <c r="K15" s="83">
        <f t="shared" si="30"/>
        <v>95801.857000000004</v>
      </c>
      <c r="L15" s="83">
        <f t="shared" ref="L15:M15" si="32">SUM(L3+L9)</f>
        <v>104128.899</v>
      </c>
      <c r="M15" s="83">
        <f t="shared" si="32"/>
        <v>116912.70600000001</v>
      </c>
      <c r="N15" s="83">
        <f t="shared" ref="N15:O15" si="33">SUM(N3+N9)</f>
        <v>120991.46399999999</v>
      </c>
      <c r="O15" s="83">
        <f t="shared" si="33"/>
        <v>107387.175</v>
      </c>
      <c r="P15" s="83">
        <f t="shared" ref="P15:Q15" si="34">SUM(P3+P9)</f>
        <v>110980.909</v>
      </c>
      <c r="Q15" s="83">
        <f t="shared" si="34"/>
        <v>122854.507</v>
      </c>
      <c r="R15" s="22"/>
      <c r="S15" s="22"/>
      <c r="T15" s="15"/>
      <c r="U15" s="15"/>
      <c r="V15" s="76"/>
      <c r="W15" s="76"/>
    </row>
    <row r="16" spans="2:27" ht="15.95" customHeight="1" x14ac:dyDescent="0.2">
      <c r="B16" s="144"/>
      <c r="C16" s="142"/>
      <c r="D16" s="104" t="s">
        <v>5</v>
      </c>
      <c r="E16" s="8">
        <f>SUM(E4+E10)</f>
        <v>7469.7939999999999</v>
      </c>
      <c r="F16" s="8">
        <f t="shared" ref="F16" si="35">SUM(F4+F10)</f>
        <v>7926.41</v>
      </c>
      <c r="G16" s="8">
        <f t="shared" ref="G16:H16" si="36">SUM(G4+G10)</f>
        <v>9031.1319999999996</v>
      </c>
      <c r="H16" s="8">
        <f t="shared" si="36"/>
        <v>7177.33</v>
      </c>
      <c r="I16" s="8">
        <f t="shared" ref="I16:K16" si="37">SUM(I4+I10)</f>
        <v>5851.0050000000001</v>
      </c>
      <c r="J16" s="8">
        <f t="shared" ref="J16" si="38">SUM(J4+J10)</f>
        <v>9600.978000000001</v>
      </c>
      <c r="K16" s="8">
        <f t="shared" si="37"/>
        <v>10603.473</v>
      </c>
      <c r="L16" s="8">
        <f t="shared" ref="L16:M16" si="39">SUM(L4+L10)</f>
        <v>11133.147999999999</v>
      </c>
      <c r="M16" s="8">
        <f t="shared" si="39"/>
        <v>14864.957</v>
      </c>
      <c r="N16" s="8">
        <f t="shared" ref="N16:O16" si="40">SUM(N4+N10)</f>
        <v>14160.187</v>
      </c>
      <c r="O16" s="8">
        <f t="shared" si="40"/>
        <v>14086.253000000001</v>
      </c>
      <c r="P16" s="8">
        <f t="shared" ref="P16:Q16" si="41">SUM(P4+P10)</f>
        <v>16559.824000000001</v>
      </c>
      <c r="Q16" s="8">
        <f t="shared" si="41"/>
        <v>18066.743000000002</v>
      </c>
      <c r="R16" s="22"/>
      <c r="S16" s="22"/>
      <c r="T16" s="76"/>
      <c r="U16" s="76"/>
      <c r="V16" s="76"/>
      <c r="W16" s="76"/>
    </row>
    <row r="17" spans="2:24" ht="15.95" customHeight="1" x14ac:dyDescent="0.2">
      <c r="B17" s="144"/>
      <c r="C17" s="142"/>
      <c r="D17" s="105" t="s">
        <v>6</v>
      </c>
      <c r="E17" s="10">
        <f>E16-E15</f>
        <v>-92953.457000000009</v>
      </c>
      <c r="F17" s="10">
        <f t="shared" ref="F17" si="42">F16-F15</f>
        <v>-79577.111999999994</v>
      </c>
      <c r="G17" s="10">
        <f t="shared" ref="G17:H17" si="43">G16-G15</f>
        <v>-71634.138000000006</v>
      </c>
      <c r="H17" s="10">
        <f t="shared" si="43"/>
        <v>-80612.856</v>
      </c>
      <c r="I17" s="10">
        <f t="shared" ref="I17:K17" si="44">I16-I15</f>
        <v>-90724.450999999986</v>
      </c>
      <c r="J17" s="10">
        <f>J16-J15</f>
        <v>-82846.84199999999</v>
      </c>
      <c r="K17" s="10">
        <f t="shared" si="44"/>
        <v>-85198.384000000005</v>
      </c>
      <c r="L17" s="10">
        <f t="shared" ref="L17:M17" si="45">L16-L15</f>
        <v>-92995.751000000004</v>
      </c>
      <c r="M17" s="10">
        <f t="shared" si="45"/>
        <v>-102047.74900000001</v>
      </c>
      <c r="N17" s="10">
        <f t="shared" ref="N17:O17" si="46">N16-N15</f>
        <v>-106831.27699999999</v>
      </c>
      <c r="O17" s="10">
        <f t="shared" si="46"/>
        <v>-93300.922000000006</v>
      </c>
      <c r="P17" s="10">
        <f t="shared" ref="P17:Q17" si="47">P16-P15</f>
        <v>-94421.084999999992</v>
      </c>
      <c r="Q17" s="10">
        <f t="shared" si="47"/>
        <v>-104787.764</v>
      </c>
      <c r="R17" s="22"/>
      <c r="S17" s="22"/>
      <c r="T17" s="76"/>
      <c r="U17" s="76"/>
      <c r="V17" s="76"/>
      <c r="W17" s="76"/>
    </row>
    <row r="18" spans="2:24" ht="15.95" customHeight="1" x14ac:dyDescent="0.2">
      <c r="B18" s="144"/>
      <c r="C18" s="143" t="s">
        <v>108</v>
      </c>
      <c r="D18" s="108" t="s">
        <v>4</v>
      </c>
      <c r="E18" s="8">
        <f>SUM(E6+E12)</f>
        <v>387825.52399999998</v>
      </c>
      <c r="F18" s="8">
        <f t="shared" ref="F18" si="48">SUM(F6+F12)</f>
        <v>360881.08100000001</v>
      </c>
      <c r="G18" s="8">
        <f t="shared" ref="G18:H18" si="49">SUM(G6+G12)</f>
        <v>351259.98200000002</v>
      </c>
      <c r="H18" s="8">
        <f t="shared" si="49"/>
        <v>384200.25800000003</v>
      </c>
      <c r="I18" s="8">
        <f t="shared" ref="I18:K18" si="50">SUM(I6+I12)</f>
        <v>409365.83799999999</v>
      </c>
      <c r="J18" s="8">
        <f t="shared" ref="J18" si="51">SUM(J6+J12)</f>
        <v>406670.114</v>
      </c>
      <c r="K18" s="8">
        <f t="shared" si="50"/>
        <v>431204.79600000003</v>
      </c>
      <c r="L18" s="8">
        <f t="shared" ref="L18:M18" si="52">SUM(L6+L12)</f>
        <v>483516.56900000002</v>
      </c>
      <c r="M18" s="8">
        <f t="shared" si="52"/>
        <v>555540.35100000002</v>
      </c>
      <c r="N18" s="8">
        <f t="shared" ref="N18:O18" si="53">SUM(N6+N12)</f>
        <v>568411.91500000004</v>
      </c>
      <c r="O18" s="8">
        <f t="shared" si="53"/>
        <v>486856.37400000001</v>
      </c>
      <c r="P18" s="8">
        <f t="shared" ref="P18:Q18" si="54">SUM(P6+P12)</f>
        <v>545775.74699999997</v>
      </c>
      <c r="Q18" s="8">
        <f t="shared" si="54"/>
        <v>780682.929</v>
      </c>
      <c r="R18" s="22"/>
      <c r="S18" s="22"/>
      <c r="T18" s="76"/>
      <c r="U18" s="76"/>
      <c r="V18" s="76"/>
      <c r="W18" s="76"/>
    </row>
    <row r="19" spans="2:24" ht="15.95" customHeight="1" x14ac:dyDescent="0.2">
      <c r="B19" s="144"/>
      <c r="C19" s="143"/>
      <c r="D19" s="104" t="s">
        <v>5</v>
      </c>
      <c r="E19" s="8">
        <f>SUM(E7+E13)</f>
        <v>18228.792000000001</v>
      </c>
      <c r="F19" s="8">
        <f t="shared" ref="F19" si="55">SUM(F7+F13)</f>
        <v>20768.907999999999</v>
      </c>
      <c r="G19" s="8">
        <f t="shared" ref="G19:H19" si="56">SUM(G7+G13)</f>
        <v>26993.156000000003</v>
      </c>
      <c r="H19" s="8">
        <f t="shared" si="56"/>
        <v>22858.967000000001</v>
      </c>
      <c r="I19" s="8">
        <f t="shared" ref="I19:K19" si="57">SUM(I7+I13)</f>
        <v>17757.3</v>
      </c>
      <c r="J19" s="8">
        <f t="shared" ref="J19" si="58">SUM(J7+J13)</f>
        <v>29845.224999999999</v>
      </c>
      <c r="K19" s="8">
        <f t="shared" si="57"/>
        <v>32674.647000000001</v>
      </c>
      <c r="L19" s="8">
        <f t="shared" ref="L19:M19" si="59">SUM(L7+L13)</f>
        <v>33808.340000000004</v>
      </c>
      <c r="M19" s="8">
        <f t="shared" si="59"/>
        <v>49327.909</v>
      </c>
      <c r="N19" s="8">
        <f t="shared" ref="N19:O19" si="60">SUM(N7+N13)</f>
        <v>45442.456000000006</v>
      </c>
      <c r="O19" s="8">
        <f t="shared" si="60"/>
        <v>44089.264999999999</v>
      </c>
      <c r="P19" s="8">
        <f t="shared" ref="P19:Q19" si="61">SUM(P7+P13)</f>
        <v>60750.288</v>
      </c>
      <c r="Q19" s="8">
        <f t="shared" si="61"/>
        <v>87816.018000000011</v>
      </c>
      <c r="R19" s="22"/>
      <c r="S19" s="22"/>
      <c r="T19" s="15"/>
      <c r="U19" s="15"/>
      <c r="V19" s="76"/>
      <c r="W19" s="76"/>
    </row>
    <row r="20" spans="2:24" ht="15.95" customHeight="1" x14ac:dyDescent="0.2">
      <c r="B20" s="144"/>
      <c r="C20" s="143"/>
      <c r="D20" s="109" t="s">
        <v>6</v>
      </c>
      <c r="E20" s="11">
        <f>E19-E18</f>
        <v>-369596.73199999996</v>
      </c>
      <c r="F20" s="11">
        <f t="shared" ref="F20" si="62">F19-F18</f>
        <v>-340112.17300000001</v>
      </c>
      <c r="G20" s="11">
        <f t="shared" ref="G20:H20" si="63">G19-G18</f>
        <v>-324266.826</v>
      </c>
      <c r="H20" s="11">
        <f t="shared" si="63"/>
        <v>-361341.29100000003</v>
      </c>
      <c r="I20" s="11">
        <f t="shared" ref="I20:K20" si="64">I19-I18</f>
        <v>-391608.538</v>
      </c>
      <c r="J20" s="11">
        <f t="shared" ref="J20" si="65">J19-J18</f>
        <v>-376824.88900000002</v>
      </c>
      <c r="K20" s="11">
        <f t="shared" si="64"/>
        <v>-398530.14900000003</v>
      </c>
      <c r="L20" s="11">
        <f t="shared" ref="L20:M20" si="66">L19-L18</f>
        <v>-449708.22899999999</v>
      </c>
      <c r="M20" s="11">
        <f t="shared" si="66"/>
        <v>-506212.44200000004</v>
      </c>
      <c r="N20" s="11">
        <f t="shared" ref="N20:O20" si="67">N19-N18</f>
        <v>-522969.45900000003</v>
      </c>
      <c r="O20" s="11">
        <f t="shared" si="67"/>
        <v>-442767.109</v>
      </c>
      <c r="P20" s="11">
        <f t="shared" ref="P20:Q20" si="68">P19-P18</f>
        <v>-485025.45899999997</v>
      </c>
      <c r="Q20" s="11">
        <f t="shared" si="68"/>
        <v>-692866.91099999996</v>
      </c>
      <c r="R20" s="22"/>
      <c r="S20" s="22"/>
      <c r="T20" s="15"/>
      <c r="U20" s="15"/>
      <c r="V20" s="76"/>
      <c r="W20" s="76"/>
    </row>
    <row r="21" spans="2:24" ht="9.9499999999999993" customHeight="1" x14ac:dyDescent="0.2">
      <c r="B21" s="110"/>
      <c r="C21" s="111"/>
      <c r="D21" s="111"/>
      <c r="R21" s="22"/>
      <c r="S21" s="22"/>
      <c r="T21" s="15"/>
      <c r="U21" s="15"/>
      <c r="V21" s="76"/>
      <c r="W21" s="76"/>
    </row>
    <row r="22" spans="2:24" ht="20.100000000000001" customHeight="1" x14ac:dyDescent="0.2">
      <c r="B22" s="112" t="s">
        <v>7</v>
      </c>
      <c r="C22" s="113"/>
      <c r="D22" s="114" t="s">
        <v>8</v>
      </c>
      <c r="E22" s="13">
        <f t="shared" ref="E22:G22" si="69">E18/E15</f>
        <v>3.8619096687080958</v>
      </c>
      <c r="F22" s="13">
        <f t="shared" si="69"/>
        <v>4.1241892069212938</v>
      </c>
      <c r="G22" s="13">
        <f t="shared" si="69"/>
        <v>4.3545379814633982</v>
      </c>
      <c r="H22" s="13">
        <f t="shared" ref="H22:I22" si="70">H18/H15</f>
        <v>4.376346326456126</v>
      </c>
      <c r="I22" s="13">
        <f t="shared" si="70"/>
        <v>4.2388185876129851</v>
      </c>
      <c r="J22" s="13">
        <f t="shared" ref="J22:K22" si="71">J18/J15</f>
        <v>4.3989151285557631</v>
      </c>
      <c r="K22" s="13">
        <f t="shared" si="71"/>
        <v>4.5010066558521933</v>
      </c>
      <c r="L22" s="13">
        <f t="shared" ref="L22:M22" si="72">L18/L15</f>
        <v>4.6434426335382648</v>
      </c>
      <c r="M22" s="13">
        <f t="shared" si="72"/>
        <v>4.7517534236184726</v>
      </c>
      <c r="N22" s="13">
        <f t="shared" ref="N22:O22" si="73">N18/N15</f>
        <v>4.6979505512884785</v>
      </c>
      <c r="O22" s="13">
        <f t="shared" si="73"/>
        <v>4.5336547311166351</v>
      </c>
      <c r="P22" s="13">
        <f t="shared" ref="P22:Q22" si="74">P18/P15</f>
        <v>4.917744429359467</v>
      </c>
      <c r="Q22" s="13">
        <f t="shared" si="74"/>
        <v>6.3545322679940428</v>
      </c>
      <c r="R22" s="22"/>
      <c r="S22" s="22"/>
      <c r="T22" s="15"/>
      <c r="U22" s="15"/>
      <c r="V22" s="76"/>
      <c r="W22" s="76"/>
    </row>
    <row r="23" spans="2:24" ht="20.100000000000001" customHeight="1" x14ac:dyDescent="0.2">
      <c r="B23" s="115" t="s">
        <v>9</v>
      </c>
      <c r="C23" s="116"/>
      <c r="D23" s="117" t="s">
        <v>8</v>
      </c>
      <c r="E23" s="14">
        <f t="shared" ref="E23:G23" si="75">E19/E16</f>
        <v>2.4403339636943135</v>
      </c>
      <c r="F23" s="14">
        <f t="shared" si="75"/>
        <v>2.6202162138975904</v>
      </c>
      <c r="G23" s="14">
        <f t="shared" si="75"/>
        <v>2.9889006162239689</v>
      </c>
      <c r="H23" s="14">
        <f t="shared" ref="H23:I23" si="76">H19/H16</f>
        <v>3.1848844904720837</v>
      </c>
      <c r="I23" s="14">
        <f t="shared" si="76"/>
        <v>3.0349145146859384</v>
      </c>
      <c r="J23" s="14">
        <f t="shared" ref="J23:K23" si="77">J19/J16</f>
        <v>3.10856091952299</v>
      </c>
      <c r="K23" s="14">
        <f t="shared" si="77"/>
        <v>3.081504239224262</v>
      </c>
      <c r="L23" s="14">
        <f t="shared" ref="L23:M23" si="78">L19/L16</f>
        <v>3.0367277970256037</v>
      </c>
      <c r="M23" s="14">
        <f t="shared" si="78"/>
        <v>3.3184024010294815</v>
      </c>
      <c r="N23" s="14">
        <f t="shared" ref="N23:O23" si="79">N19/N16</f>
        <v>3.2091706133541886</v>
      </c>
      <c r="O23" s="14">
        <f t="shared" si="79"/>
        <v>3.1299498170308313</v>
      </c>
      <c r="P23" s="14">
        <f t="shared" ref="P23:Q23" si="80">P19/P16</f>
        <v>3.6685346414309716</v>
      </c>
      <c r="Q23" s="14">
        <f t="shared" si="80"/>
        <v>4.8606446662799154</v>
      </c>
      <c r="R23" s="15"/>
      <c r="S23" s="15"/>
      <c r="T23" s="15"/>
      <c r="U23" s="15"/>
      <c r="V23" s="76"/>
      <c r="W23" s="76"/>
    </row>
    <row r="24" spans="2:24" ht="15.95" customHeight="1" x14ac:dyDescent="0.2">
      <c r="B24" s="118"/>
      <c r="C24" s="118"/>
      <c r="D24" s="118"/>
      <c r="E24" s="56"/>
      <c r="F24" s="56"/>
      <c r="G24" s="56"/>
      <c r="H24" s="56"/>
      <c r="I24" s="56"/>
      <c r="J24" s="56"/>
      <c r="K24" s="56"/>
      <c r="L24" s="56"/>
      <c r="M24" s="56"/>
      <c r="N24" s="56"/>
      <c r="O24" s="56"/>
      <c r="P24" s="56"/>
      <c r="Q24" s="56"/>
      <c r="R24" s="22"/>
      <c r="S24" s="22"/>
      <c r="T24" s="15"/>
      <c r="U24" s="15"/>
      <c r="V24" s="76"/>
      <c r="W24" s="76"/>
    </row>
    <row r="25" spans="2:24" ht="15.95" customHeight="1" x14ac:dyDescent="0.2">
      <c r="B25" s="146" t="s">
        <v>109</v>
      </c>
      <c r="C25" s="142" t="s">
        <v>110</v>
      </c>
      <c r="D25" s="108" t="s">
        <v>4</v>
      </c>
      <c r="E25" s="8">
        <v>3882</v>
      </c>
      <c r="F25" s="8">
        <v>4426</v>
      </c>
      <c r="G25" s="8">
        <v>3509</v>
      </c>
      <c r="H25" s="8">
        <v>3407</v>
      </c>
      <c r="I25" s="8">
        <v>4860</v>
      </c>
      <c r="J25" s="8">
        <v>3028</v>
      </c>
      <c r="K25" s="8">
        <v>516</v>
      </c>
      <c r="L25" s="8">
        <v>190</v>
      </c>
      <c r="M25" s="8">
        <v>548</v>
      </c>
      <c r="N25" s="8">
        <v>848</v>
      </c>
      <c r="O25" s="8">
        <v>4876</v>
      </c>
      <c r="P25" s="8">
        <v>869</v>
      </c>
      <c r="Q25" s="8">
        <v>418</v>
      </c>
      <c r="R25" s="22"/>
      <c r="S25" s="22"/>
      <c r="T25" s="15"/>
      <c r="U25" s="15"/>
      <c r="V25" s="76"/>
      <c r="W25" s="76"/>
    </row>
    <row r="26" spans="2:24" ht="15.95" customHeight="1" x14ac:dyDescent="0.2">
      <c r="B26" s="147"/>
      <c r="C26" s="142"/>
      <c r="D26" s="104" t="s">
        <v>5</v>
      </c>
      <c r="E26" s="8">
        <v>39467</v>
      </c>
      <c r="F26" s="8">
        <v>38046</v>
      </c>
      <c r="G26" s="8">
        <v>44808</v>
      </c>
      <c r="H26" s="8">
        <v>38897</v>
      </c>
      <c r="I26" s="8">
        <v>41840</v>
      </c>
      <c r="J26" s="8">
        <v>62177</v>
      </c>
      <c r="K26" s="8">
        <v>90680</v>
      </c>
      <c r="L26" s="8">
        <v>93726</v>
      </c>
      <c r="M26" s="8">
        <v>98157</v>
      </c>
      <c r="N26" s="8">
        <v>86111</v>
      </c>
      <c r="O26" s="8">
        <v>117797</v>
      </c>
      <c r="P26" s="8">
        <v>134391</v>
      </c>
      <c r="Q26" s="8">
        <v>156025</v>
      </c>
      <c r="R26" s="22"/>
      <c r="S26" s="22"/>
      <c r="T26" s="15"/>
      <c r="U26" s="15"/>
    </row>
    <row r="27" spans="2:24" ht="15.95" customHeight="1" x14ac:dyDescent="0.2">
      <c r="B27" s="147"/>
      <c r="C27" s="142"/>
      <c r="D27" s="105" t="s">
        <v>6</v>
      </c>
      <c r="E27" s="10">
        <f>E26-E25</f>
        <v>35585</v>
      </c>
      <c r="F27" s="10">
        <f t="shared" ref="F27:N27" si="81">F26-F25</f>
        <v>33620</v>
      </c>
      <c r="G27" s="10">
        <f t="shared" si="81"/>
        <v>41299</v>
      </c>
      <c r="H27" s="10">
        <f t="shared" si="81"/>
        <v>35490</v>
      </c>
      <c r="I27" s="10">
        <f t="shared" si="81"/>
        <v>36980</v>
      </c>
      <c r="J27" s="10">
        <f t="shared" si="81"/>
        <v>59149</v>
      </c>
      <c r="K27" s="10">
        <f t="shared" si="81"/>
        <v>90164</v>
      </c>
      <c r="L27" s="10">
        <f t="shared" si="81"/>
        <v>93536</v>
      </c>
      <c r="M27" s="10">
        <f t="shared" si="81"/>
        <v>97609</v>
      </c>
      <c r="N27" s="10">
        <f t="shared" si="81"/>
        <v>85263</v>
      </c>
      <c r="O27" s="10">
        <f t="shared" ref="O27:P27" si="82">O26-O25</f>
        <v>112921</v>
      </c>
      <c r="P27" s="10">
        <f t="shared" si="82"/>
        <v>133522</v>
      </c>
      <c r="Q27" s="10">
        <f t="shared" ref="Q27" si="83">Q26-Q25</f>
        <v>155607</v>
      </c>
      <c r="R27" s="22"/>
      <c r="S27" s="22"/>
      <c r="T27" s="15"/>
      <c r="U27" s="15"/>
      <c r="W27" s="15"/>
      <c r="X27" s="15"/>
    </row>
    <row r="28" spans="2:24" ht="15.95" customHeight="1" x14ac:dyDescent="0.2">
      <c r="B28" s="147"/>
      <c r="C28" s="142" t="s">
        <v>107</v>
      </c>
      <c r="D28" s="108" t="s">
        <v>4</v>
      </c>
      <c r="E28" s="8">
        <v>2795.1089999999999</v>
      </c>
      <c r="F28" s="8">
        <v>2216.1640000000002</v>
      </c>
      <c r="G28" s="8">
        <v>1198.6510000000001</v>
      </c>
      <c r="H28" s="8">
        <v>1417.519</v>
      </c>
      <c r="I28" s="8">
        <v>2022.749</v>
      </c>
      <c r="J28" s="8">
        <v>1291.0940000000001</v>
      </c>
      <c r="K28" s="8">
        <v>247.26599999999999</v>
      </c>
      <c r="L28" s="8">
        <v>85.233000000000004</v>
      </c>
      <c r="M28" s="8">
        <v>236.917</v>
      </c>
      <c r="N28" s="8">
        <v>317.02800000000002</v>
      </c>
      <c r="O28" s="8">
        <v>1437.9590000000001</v>
      </c>
      <c r="P28" s="8">
        <v>266.315</v>
      </c>
      <c r="Q28" s="8">
        <v>177.56399999999999</v>
      </c>
      <c r="R28" s="22"/>
      <c r="S28" s="22"/>
      <c r="T28" s="15"/>
      <c r="U28" s="15"/>
      <c r="W28" s="15"/>
      <c r="X28" s="15"/>
    </row>
    <row r="29" spans="2:24" ht="15.95" customHeight="1" x14ac:dyDescent="0.2">
      <c r="B29" s="147"/>
      <c r="C29" s="142"/>
      <c r="D29" s="104" t="s">
        <v>5</v>
      </c>
      <c r="E29" s="8">
        <v>9794.4719999999998</v>
      </c>
      <c r="F29" s="8">
        <v>10626.102999999999</v>
      </c>
      <c r="G29" s="8">
        <v>13667.902</v>
      </c>
      <c r="H29" s="8">
        <v>11922.873</v>
      </c>
      <c r="I29" s="8">
        <v>11958.048000000001</v>
      </c>
      <c r="J29" s="8">
        <v>18544.879000000001</v>
      </c>
      <c r="K29" s="8">
        <v>28755.575000000001</v>
      </c>
      <c r="L29" s="8">
        <v>29863.922999999999</v>
      </c>
      <c r="M29" s="8">
        <v>31527.608</v>
      </c>
      <c r="N29" s="8">
        <v>29896.627</v>
      </c>
      <c r="O29" s="8">
        <v>40182.248</v>
      </c>
      <c r="P29" s="8">
        <v>46285.499000000003</v>
      </c>
      <c r="Q29" s="8">
        <v>51207.758999999998</v>
      </c>
      <c r="R29" s="22"/>
      <c r="S29" s="22"/>
      <c r="T29" s="15"/>
      <c r="U29" s="15"/>
      <c r="W29" s="15"/>
      <c r="X29" s="15"/>
    </row>
    <row r="30" spans="2:24" ht="15.95" customHeight="1" x14ac:dyDescent="0.2">
      <c r="B30" s="147"/>
      <c r="C30" s="142"/>
      <c r="D30" s="105" t="s">
        <v>6</v>
      </c>
      <c r="E30" s="10">
        <f>E29-E28</f>
        <v>6999.3629999999994</v>
      </c>
      <c r="F30" s="10">
        <f t="shared" ref="F30" si="84">F29-F28</f>
        <v>8409.9389999999985</v>
      </c>
      <c r="G30" s="10">
        <f t="shared" ref="G30:H30" si="85">G29-G28</f>
        <v>12469.251</v>
      </c>
      <c r="H30" s="10">
        <f t="shared" si="85"/>
        <v>10505.353999999999</v>
      </c>
      <c r="I30" s="10">
        <f t="shared" ref="I30:K30" si="86">I29-I28</f>
        <v>9935.2990000000009</v>
      </c>
      <c r="J30" s="10">
        <f t="shared" ref="J30" si="87">J29-J28</f>
        <v>17253.785</v>
      </c>
      <c r="K30" s="10">
        <f t="shared" si="86"/>
        <v>28508.309000000001</v>
      </c>
      <c r="L30" s="10">
        <f t="shared" ref="L30:M30" si="88">L29-L28</f>
        <v>29778.69</v>
      </c>
      <c r="M30" s="10">
        <f t="shared" si="88"/>
        <v>31290.690999999999</v>
      </c>
      <c r="N30" s="10">
        <f t="shared" ref="N30:O30" si="89">N29-N28</f>
        <v>29579.599000000002</v>
      </c>
      <c r="O30" s="10">
        <f t="shared" si="89"/>
        <v>38744.288999999997</v>
      </c>
      <c r="P30" s="10">
        <f t="shared" ref="P30:Q30" si="90">P29-P28</f>
        <v>46019.184000000001</v>
      </c>
      <c r="Q30" s="10">
        <f t="shared" si="90"/>
        <v>51030.195</v>
      </c>
      <c r="R30" s="15"/>
      <c r="S30" s="15"/>
      <c r="T30" s="15"/>
      <c r="W30" s="15"/>
      <c r="X30" s="15"/>
    </row>
    <row r="31" spans="2:24" ht="15.95" customHeight="1" x14ac:dyDescent="0.2">
      <c r="B31" s="147"/>
      <c r="C31" s="143" t="s">
        <v>108</v>
      </c>
      <c r="D31" s="103" t="s">
        <v>4</v>
      </c>
      <c r="E31" s="8">
        <v>4585.7790000000005</v>
      </c>
      <c r="F31" s="8">
        <v>4644.9799999999996</v>
      </c>
      <c r="G31" s="8">
        <v>2815.491</v>
      </c>
      <c r="H31" s="8">
        <v>3500.2539999999999</v>
      </c>
      <c r="I31" s="8">
        <v>4828.5600000000004</v>
      </c>
      <c r="J31" s="8">
        <v>2678.9029999999998</v>
      </c>
      <c r="K31" s="8">
        <v>542.947</v>
      </c>
      <c r="L31" s="8">
        <v>251.42</v>
      </c>
      <c r="M31" s="8">
        <v>823.67</v>
      </c>
      <c r="N31" s="8">
        <v>1154.3130000000001</v>
      </c>
      <c r="O31" s="8">
        <v>3589.2359999999999</v>
      </c>
      <c r="P31" s="8">
        <v>956.56899999999996</v>
      </c>
      <c r="Q31" s="8">
        <v>605.00400000000002</v>
      </c>
      <c r="R31" s="22"/>
      <c r="S31" s="22"/>
      <c r="T31" s="15"/>
      <c r="U31" s="15"/>
      <c r="W31" s="15"/>
      <c r="X31" s="15"/>
    </row>
    <row r="32" spans="2:24" ht="15.95" customHeight="1" x14ac:dyDescent="0.2">
      <c r="B32" s="147"/>
      <c r="C32" s="143"/>
      <c r="D32" s="104" t="s">
        <v>5</v>
      </c>
      <c r="E32" s="8">
        <v>20758.737000000001</v>
      </c>
      <c r="F32" s="8">
        <v>19793.794999999998</v>
      </c>
      <c r="G32" s="8">
        <v>25175.67</v>
      </c>
      <c r="H32" s="8">
        <v>24997.196</v>
      </c>
      <c r="I32" s="8">
        <v>26427.09</v>
      </c>
      <c r="J32" s="8">
        <v>41457.322</v>
      </c>
      <c r="K32" s="8">
        <v>77476.548999999999</v>
      </c>
      <c r="L32" s="8">
        <v>79717.963000000003</v>
      </c>
      <c r="M32" s="8">
        <v>83190.764999999999</v>
      </c>
      <c r="N32" s="8">
        <v>79432.769</v>
      </c>
      <c r="O32" s="8">
        <v>106562.959</v>
      </c>
      <c r="P32" s="8">
        <v>127799.825</v>
      </c>
      <c r="Q32" s="8">
        <v>166275.83900000001</v>
      </c>
      <c r="R32" s="22"/>
      <c r="S32" s="22"/>
      <c r="T32" s="15"/>
      <c r="U32" s="15"/>
      <c r="W32" s="15"/>
      <c r="X32" s="15"/>
    </row>
    <row r="33" spans="2:24" ht="15.95" customHeight="1" x14ac:dyDescent="0.2">
      <c r="B33" s="148"/>
      <c r="C33" s="143"/>
      <c r="D33" s="109" t="s">
        <v>6</v>
      </c>
      <c r="E33" s="11">
        <f>E32-E31</f>
        <v>16172.958000000001</v>
      </c>
      <c r="F33" s="11">
        <f t="shared" ref="F33" si="91">F32-F31</f>
        <v>15148.814999999999</v>
      </c>
      <c r="G33" s="11">
        <f t="shared" ref="G33:H33" si="92">G32-G31</f>
        <v>22360.178999999996</v>
      </c>
      <c r="H33" s="11">
        <f t="shared" si="92"/>
        <v>21496.941999999999</v>
      </c>
      <c r="I33" s="11">
        <f t="shared" ref="I33:K33" si="93">I32-I31</f>
        <v>21598.53</v>
      </c>
      <c r="J33" s="11">
        <f t="shared" ref="J33" si="94">J32-J31</f>
        <v>38778.419000000002</v>
      </c>
      <c r="K33" s="11">
        <f t="shared" si="93"/>
        <v>76933.601999999999</v>
      </c>
      <c r="L33" s="11">
        <f t="shared" ref="L33:M33" si="95">L32-L31</f>
        <v>79466.543000000005</v>
      </c>
      <c r="M33" s="11">
        <f t="shared" si="95"/>
        <v>82367.095000000001</v>
      </c>
      <c r="N33" s="11">
        <f t="shared" ref="N33:O33" si="96">N32-N31</f>
        <v>78278.456000000006</v>
      </c>
      <c r="O33" s="11">
        <f t="shared" si="96"/>
        <v>102973.723</v>
      </c>
      <c r="P33" s="11">
        <f t="shared" ref="P33:Q33" si="97">P32-P31</f>
        <v>126843.25599999999</v>
      </c>
      <c r="Q33" s="11">
        <f t="shared" si="97"/>
        <v>165670.83500000002</v>
      </c>
      <c r="R33" s="15"/>
      <c r="S33" s="15"/>
      <c r="T33" s="15"/>
      <c r="U33" s="15"/>
      <c r="W33" s="15"/>
      <c r="X33" s="15"/>
    </row>
    <row r="34" spans="2:24" ht="9.9499999999999993" customHeight="1" x14ac:dyDescent="0.2">
      <c r="B34" s="110"/>
      <c r="C34" s="111"/>
      <c r="D34" s="111"/>
      <c r="E34"/>
      <c r="F34"/>
      <c r="G34"/>
      <c r="H34"/>
      <c r="I34"/>
      <c r="J34"/>
      <c r="K34"/>
      <c r="L34"/>
      <c r="M34"/>
      <c r="N34"/>
      <c r="O34"/>
      <c r="P34"/>
      <c r="Q34"/>
      <c r="W34" s="15"/>
      <c r="X34" s="15"/>
    </row>
    <row r="35" spans="2:24" ht="20.100000000000001" customHeight="1" x14ac:dyDescent="0.2">
      <c r="B35" s="112" t="s">
        <v>7</v>
      </c>
      <c r="C35" s="113"/>
      <c r="D35" s="114" t="s">
        <v>8</v>
      </c>
      <c r="E35" s="13">
        <f>E31/E28</f>
        <v>1.6406440679057599</v>
      </c>
      <c r="F35" s="13">
        <f t="shared" ref="F35:F36" si="98">F31/F28</f>
        <v>2.0959549925005545</v>
      </c>
      <c r="G35" s="13">
        <f t="shared" ref="G35:H35" si="99">G31/G28</f>
        <v>2.3488830360129844</v>
      </c>
      <c r="H35" s="13">
        <f t="shared" si="99"/>
        <v>2.4692818932233007</v>
      </c>
      <c r="I35" s="13">
        <f t="shared" ref="I35:K35" si="100">I31/I28</f>
        <v>2.3871276169213287</v>
      </c>
      <c r="J35" s="13">
        <f t="shared" ref="J35" si="101">J31/J28</f>
        <v>2.0749093404508114</v>
      </c>
      <c r="K35" s="13">
        <f t="shared" si="100"/>
        <v>2.1958012828290183</v>
      </c>
      <c r="L35" s="13">
        <f t="shared" ref="L35:M35" si="102">L31/L28</f>
        <v>2.949796440345875</v>
      </c>
      <c r="M35" s="13">
        <f t="shared" si="102"/>
        <v>3.4766183937834767</v>
      </c>
      <c r="N35" s="13">
        <f t="shared" ref="N35:O35" si="103">N31/N28</f>
        <v>3.6410443241606418</v>
      </c>
      <c r="O35" s="13">
        <f t="shared" si="103"/>
        <v>2.496062822375325</v>
      </c>
      <c r="P35" s="13">
        <f t="shared" ref="P35:Q35" si="104">P31/P28</f>
        <v>3.5918705292604622</v>
      </c>
      <c r="Q35" s="13">
        <f t="shared" si="104"/>
        <v>3.4072447117658986</v>
      </c>
    </row>
    <row r="36" spans="2:24" ht="20.100000000000001" customHeight="1" x14ac:dyDescent="0.2">
      <c r="B36" s="115" t="s">
        <v>9</v>
      </c>
      <c r="C36" s="116"/>
      <c r="D36" s="117" t="s">
        <v>8</v>
      </c>
      <c r="E36" s="14">
        <f>E32/E29</f>
        <v>2.1194340031805696</v>
      </c>
      <c r="F36" s="14">
        <f t="shared" si="98"/>
        <v>1.8627520361886196</v>
      </c>
      <c r="G36" s="14">
        <f t="shared" ref="G36:H36" si="105">G32/G29</f>
        <v>1.8419557002969438</v>
      </c>
      <c r="H36" s="14">
        <f t="shared" si="105"/>
        <v>2.0965748775483894</v>
      </c>
      <c r="I36" s="14">
        <f t="shared" ref="I36:K36" si="106">I32/I29</f>
        <v>2.2099836026749515</v>
      </c>
      <c r="J36" s="14">
        <f t="shared" ref="J36" si="107">J32/J29</f>
        <v>2.2355132109516593</v>
      </c>
      <c r="K36" s="14">
        <f t="shared" si="106"/>
        <v>2.6943140243239787</v>
      </c>
      <c r="L36" s="14">
        <f t="shared" ref="L36:M36" si="108">L32/L29</f>
        <v>2.669373444339513</v>
      </c>
      <c r="M36" s="14">
        <f t="shared" si="108"/>
        <v>2.6386640242418644</v>
      </c>
      <c r="N36" s="14">
        <f t="shared" ref="N36:O36" si="109">N32/N29</f>
        <v>2.6569140726142786</v>
      </c>
      <c r="O36" s="14">
        <f t="shared" si="109"/>
        <v>2.6519909737255118</v>
      </c>
      <c r="P36" s="14">
        <f t="shared" ref="P36:Q36" si="110">P32/P29</f>
        <v>2.7611201728645076</v>
      </c>
      <c r="Q36" s="14">
        <f t="shared" si="110"/>
        <v>3.2470829078851118</v>
      </c>
    </row>
    <row r="37" spans="2:24" ht="5.25" customHeight="1" x14ac:dyDescent="0.2">
      <c r="B37" s="63"/>
      <c r="E37"/>
      <c r="F37"/>
      <c r="M37" s="15"/>
      <c r="N37" s="15"/>
    </row>
    <row r="38" spans="2:24" x14ac:dyDescent="0.2">
      <c r="B38" s="64" t="s">
        <v>75</v>
      </c>
      <c r="E38"/>
      <c r="M38" s="15"/>
      <c r="N38" s="15"/>
    </row>
    <row r="39" spans="2:24" x14ac:dyDescent="0.2">
      <c r="E39"/>
      <c r="P39" s="16" t="s">
        <v>12</v>
      </c>
    </row>
    <row r="40" spans="2:24" x14ac:dyDescent="0.2">
      <c r="M40" s="15"/>
      <c r="N40" s="15"/>
    </row>
    <row r="41" spans="2:24" x14ac:dyDescent="0.2">
      <c r="E41"/>
      <c r="M41" s="15"/>
      <c r="N41" s="15"/>
    </row>
    <row r="42" spans="2:24" x14ac:dyDescent="0.2">
      <c r="E42"/>
      <c r="M42" s="15"/>
      <c r="N42" s="15"/>
    </row>
    <row r="43" spans="2:24" x14ac:dyDescent="0.2">
      <c r="E43"/>
      <c r="M43" s="15"/>
      <c r="N43" s="15"/>
    </row>
    <row r="44" spans="2:24" x14ac:dyDescent="0.2">
      <c r="E44"/>
      <c r="M44" s="15"/>
      <c r="N44" s="15"/>
    </row>
    <row r="45" spans="2:24" x14ac:dyDescent="0.2">
      <c r="E45"/>
    </row>
    <row r="46" spans="2:24" x14ac:dyDescent="0.2">
      <c r="E46"/>
    </row>
    <row r="47" spans="2:24" x14ac:dyDescent="0.2">
      <c r="E47"/>
    </row>
    <row r="48" spans="2:24" x14ac:dyDescent="0.2">
      <c r="E48"/>
    </row>
    <row r="49" spans="5:5" x14ac:dyDescent="0.2">
      <c r="E49"/>
    </row>
    <row r="50" spans="5:5" x14ac:dyDescent="0.2">
      <c r="E50"/>
    </row>
    <row r="51" spans="5:5" x14ac:dyDescent="0.2">
      <c r="E51"/>
    </row>
    <row r="52" spans="5:5" x14ac:dyDescent="0.2">
      <c r="E52"/>
    </row>
    <row r="53" spans="5:5" x14ac:dyDescent="0.2">
      <c r="E53"/>
    </row>
    <row r="54" spans="5:5" x14ac:dyDescent="0.2">
      <c r="E54"/>
    </row>
    <row r="55" spans="5:5" x14ac:dyDescent="0.2">
      <c r="E55"/>
    </row>
    <row r="56" spans="5:5" x14ac:dyDescent="0.2">
      <c r="E56"/>
    </row>
    <row r="57" spans="5:5" x14ac:dyDescent="0.2">
      <c r="E57"/>
    </row>
    <row r="58" spans="5:5" x14ac:dyDescent="0.2">
      <c r="E58"/>
    </row>
    <row r="59" spans="5:5" x14ac:dyDescent="0.2">
      <c r="E59"/>
    </row>
    <row r="67" spans="5:15" x14ac:dyDescent="0.2">
      <c r="E67" s="22"/>
      <c r="F67" s="22"/>
      <c r="G67" s="22"/>
      <c r="H67" s="22"/>
      <c r="I67" s="22"/>
      <c r="J67" s="22"/>
      <c r="K67" s="22"/>
      <c r="L67" s="22"/>
      <c r="M67" s="22"/>
      <c r="N67" s="22"/>
      <c r="O67" s="22"/>
    </row>
    <row r="68" spans="5:15" x14ac:dyDescent="0.2">
      <c r="E68" s="22"/>
      <c r="F68" s="22"/>
      <c r="G68" s="22"/>
      <c r="H68" s="22"/>
      <c r="I68" s="22"/>
      <c r="J68" s="22"/>
      <c r="K68" s="22"/>
      <c r="L68" s="22"/>
      <c r="M68" s="22"/>
      <c r="N68" s="22"/>
      <c r="O68" s="22"/>
    </row>
  </sheetData>
  <sheetProtection selectLockedCells="1" selectUnlockedCells="1"/>
  <sortState ref="R4:V9">
    <sortCondition ref="S4:S9"/>
  </sortState>
  <mergeCells count="13">
    <mergeCell ref="B3:B8"/>
    <mergeCell ref="C3:C5"/>
    <mergeCell ref="C6:C8"/>
    <mergeCell ref="B9:B14"/>
    <mergeCell ref="C9:C11"/>
    <mergeCell ref="C12:C14"/>
    <mergeCell ref="C28:C30"/>
    <mergeCell ref="C31:C33"/>
    <mergeCell ref="B15:B20"/>
    <mergeCell ref="C15:C17"/>
    <mergeCell ref="C18:C20"/>
    <mergeCell ref="B25:B33"/>
    <mergeCell ref="C25:C27"/>
  </mergeCells>
  <phoneticPr fontId="9" type="noConversion"/>
  <hyperlinks>
    <hyperlink ref="P39" location="ÍNDICE!A1" display="Voltar ao índice"/>
  </hyperlinks>
  <pageMargins left="0.23622047244094491" right="3.937007874015748E-2" top="0.39370078740157483" bottom="0.39370078740157483" header="0" footer="0"/>
  <pageSetup paperSize="9" scale="58" firstPageNumber="0" orientation="landscape" r:id="rId1"/>
  <headerFooter alignWithMargins="0"/>
  <ignoredErrors>
    <ignoredError sqref="J17:O17 E17:I17 P17:Q1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6"/>
  <sheetViews>
    <sheetView showGridLines="0" zoomScale="95" zoomScaleNormal="95" workbookViewId="0"/>
  </sheetViews>
  <sheetFormatPr defaultRowHeight="12.75" x14ac:dyDescent="0.2"/>
  <cols>
    <col min="1" max="1" width="2.28515625" style="2" customWidth="1"/>
    <col min="2" max="2" width="20.7109375" style="2" customWidth="1"/>
    <col min="3" max="3" width="15.7109375" style="2" customWidth="1"/>
    <col min="4" max="4" width="10.7109375" style="2" customWidth="1"/>
    <col min="5" max="17" width="12.7109375" style="2" customWidth="1"/>
    <col min="18" max="16384" width="9.140625" style="2"/>
  </cols>
  <sheetData>
    <row r="1" spans="2:30" ht="29.85" customHeight="1" x14ac:dyDescent="0.2">
      <c r="B1" s="3" t="s">
        <v>62</v>
      </c>
      <c r="N1" s="17"/>
      <c r="O1" s="40"/>
      <c r="P1" s="40"/>
      <c r="Q1" s="40"/>
      <c r="R1" s="40"/>
      <c r="S1" s="40"/>
      <c r="T1" s="40"/>
      <c r="U1" s="40"/>
      <c r="V1" s="40"/>
      <c r="W1" s="40"/>
      <c r="X1" s="40"/>
      <c r="Y1" s="40"/>
    </row>
    <row r="2" spans="2:30" ht="21.75" customHeight="1" x14ac:dyDescent="0.2">
      <c r="B2" s="4" t="s">
        <v>1</v>
      </c>
      <c r="C2" s="4" t="s">
        <v>2</v>
      </c>
      <c r="D2" s="5" t="s">
        <v>3</v>
      </c>
      <c r="E2" s="7">
        <v>2010</v>
      </c>
      <c r="F2" s="7">
        <v>2011</v>
      </c>
      <c r="G2" s="7">
        <v>2012</v>
      </c>
      <c r="H2" s="7">
        <v>2013</v>
      </c>
      <c r="I2" s="7">
        <v>2014</v>
      </c>
      <c r="J2" s="7">
        <v>2015</v>
      </c>
      <c r="K2" s="7">
        <v>2016</v>
      </c>
      <c r="L2" s="7">
        <v>2017</v>
      </c>
      <c r="M2" s="7">
        <v>2018</v>
      </c>
      <c r="N2" s="7">
        <v>2019</v>
      </c>
      <c r="O2" s="7">
        <v>2020</v>
      </c>
      <c r="P2" s="7">
        <v>2021</v>
      </c>
      <c r="Q2" s="7">
        <v>2022</v>
      </c>
      <c r="S2" s="17"/>
      <c r="T2" s="22"/>
      <c r="U2" s="22"/>
      <c r="V2" s="22"/>
      <c r="W2" s="22"/>
      <c r="X2" s="22"/>
      <c r="Y2" s="22"/>
      <c r="Z2" s="22"/>
      <c r="AA2" s="22"/>
      <c r="AB2" s="22"/>
      <c r="AC2" s="22"/>
      <c r="AD2" s="22"/>
    </row>
    <row r="3" spans="2:30" ht="18" customHeight="1" x14ac:dyDescent="0.2">
      <c r="B3" s="144" t="s">
        <v>42</v>
      </c>
      <c r="C3" s="142" t="s">
        <v>107</v>
      </c>
      <c r="D3" s="103" t="s">
        <v>73</v>
      </c>
      <c r="E3" s="9">
        <v>7106.2719999999999</v>
      </c>
      <c r="F3" s="9">
        <v>7384.3180000000002</v>
      </c>
      <c r="G3" s="9">
        <v>8530.1020000000008</v>
      </c>
      <c r="H3" s="9">
        <v>6666.2240000000002</v>
      </c>
      <c r="I3" s="9">
        <v>5233.4930000000004</v>
      </c>
      <c r="J3" s="9">
        <v>8660.1530000000002</v>
      </c>
      <c r="K3" s="9">
        <v>9730.7389999999996</v>
      </c>
      <c r="L3" s="9">
        <v>9945.3880000000008</v>
      </c>
      <c r="M3" s="9">
        <v>13524.964</v>
      </c>
      <c r="N3" s="9">
        <v>13565.419</v>
      </c>
      <c r="O3" s="9">
        <v>12915.473</v>
      </c>
      <c r="P3" s="9">
        <v>13787.448</v>
      </c>
      <c r="Q3" s="9">
        <v>15891.459000000001</v>
      </c>
      <c r="S3" s="17"/>
      <c r="T3" s="22"/>
      <c r="U3" s="22"/>
      <c r="V3" s="22"/>
      <c r="W3" s="22"/>
      <c r="X3" s="22"/>
      <c r="Y3" s="22"/>
      <c r="Z3" s="22"/>
      <c r="AA3" s="22"/>
      <c r="AB3" s="22"/>
      <c r="AC3" s="22"/>
      <c r="AD3" s="22"/>
    </row>
    <row r="4" spans="2:30" ht="18" customHeight="1" x14ac:dyDescent="0.2">
      <c r="B4" s="144"/>
      <c r="C4" s="142"/>
      <c r="D4" s="104" t="s">
        <v>10</v>
      </c>
      <c r="E4" s="9">
        <v>363.52199999999999</v>
      </c>
      <c r="F4" s="9">
        <v>542.09199999999998</v>
      </c>
      <c r="G4" s="9">
        <v>501.03</v>
      </c>
      <c r="H4" s="9">
        <v>511.10599999999999</v>
      </c>
      <c r="I4" s="9">
        <v>617.51199999999994</v>
      </c>
      <c r="J4" s="9">
        <v>940.82500000000005</v>
      </c>
      <c r="K4" s="9">
        <v>872.73400000000004</v>
      </c>
      <c r="L4" s="9">
        <v>1187.76</v>
      </c>
      <c r="M4" s="9">
        <v>1339.9929999999999</v>
      </c>
      <c r="N4" s="9">
        <v>594.76800000000003</v>
      </c>
      <c r="O4" s="9">
        <v>1170.78</v>
      </c>
      <c r="P4" s="9">
        <v>2772.3760000000002</v>
      </c>
      <c r="Q4" s="9">
        <v>2175.2840000000001</v>
      </c>
      <c r="R4" s="22"/>
      <c r="V4" s="15"/>
      <c r="W4" s="15"/>
    </row>
    <row r="5" spans="2:30" ht="18" customHeight="1" x14ac:dyDescent="0.2">
      <c r="B5" s="144"/>
      <c r="C5" s="142"/>
      <c r="D5" s="105" t="s">
        <v>11</v>
      </c>
      <c r="E5" s="10">
        <f>SUM(E3:E4)</f>
        <v>7469.7939999999999</v>
      </c>
      <c r="F5" s="10">
        <f t="shared" ref="F5" si="0">SUM(F3:F4)</f>
        <v>7926.41</v>
      </c>
      <c r="G5" s="10">
        <f t="shared" ref="G5:H5" si="1">SUM(G3:G4)</f>
        <v>9031.1320000000014</v>
      </c>
      <c r="H5" s="10">
        <f t="shared" si="1"/>
        <v>7177.33</v>
      </c>
      <c r="I5" s="10">
        <f t="shared" ref="I5:K5" si="2">SUM(I3:I4)</f>
        <v>5851.0050000000001</v>
      </c>
      <c r="J5" s="10">
        <f t="shared" ref="J5" si="3">SUM(J3:J4)</f>
        <v>9600.978000000001</v>
      </c>
      <c r="K5" s="10">
        <f t="shared" si="2"/>
        <v>10603.473</v>
      </c>
      <c r="L5" s="10">
        <f t="shared" ref="L5:M5" si="4">SUM(L3:L4)</f>
        <v>11133.148000000001</v>
      </c>
      <c r="M5" s="10">
        <f t="shared" si="4"/>
        <v>14864.957</v>
      </c>
      <c r="N5" s="10">
        <f t="shared" ref="N5:O5" si="5">SUM(N3:N4)</f>
        <v>14160.187</v>
      </c>
      <c r="O5" s="10">
        <f t="shared" si="5"/>
        <v>14086.253000000001</v>
      </c>
      <c r="P5" s="10">
        <f t="shared" ref="P5:Q5" si="6">SUM(P3:P4)</f>
        <v>16559.824000000001</v>
      </c>
      <c r="Q5" s="10">
        <f t="shared" si="6"/>
        <v>18066.743000000002</v>
      </c>
      <c r="R5" s="22"/>
      <c r="S5" s="22"/>
      <c r="T5" s="22"/>
      <c r="V5" s="15"/>
      <c r="W5" s="15"/>
    </row>
    <row r="6" spans="2:30" ht="18" customHeight="1" x14ac:dyDescent="0.2">
      <c r="B6" s="144"/>
      <c r="C6" s="143" t="s">
        <v>108</v>
      </c>
      <c r="D6" s="103" t="s">
        <v>73</v>
      </c>
      <c r="E6" s="9">
        <v>16709.759999999998</v>
      </c>
      <c r="F6" s="9">
        <v>18116.314999999999</v>
      </c>
      <c r="G6" s="9">
        <v>24274.002</v>
      </c>
      <c r="H6" s="9">
        <v>20098.846000000001</v>
      </c>
      <c r="I6" s="9">
        <v>14793.620999999999</v>
      </c>
      <c r="J6" s="9">
        <v>25365.093000000001</v>
      </c>
      <c r="K6" s="9">
        <v>27434.107</v>
      </c>
      <c r="L6" s="9">
        <v>27355.423999999999</v>
      </c>
      <c r="M6" s="9">
        <v>41001.927000000003</v>
      </c>
      <c r="N6" s="9">
        <v>42214.05</v>
      </c>
      <c r="O6" s="9">
        <v>39062.686999999998</v>
      </c>
      <c r="P6" s="9">
        <v>48241.620999999999</v>
      </c>
      <c r="Q6" s="9">
        <v>76082.731</v>
      </c>
      <c r="R6" s="22"/>
      <c r="S6" s="22"/>
      <c r="T6" s="22"/>
      <c r="V6" s="15"/>
      <c r="W6" s="15"/>
    </row>
    <row r="7" spans="2:30" ht="18" customHeight="1" x14ac:dyDescent="0.2">
      <c r="B7" s="144"/>
      <c r="C7" s="143"/>
      <c r="D7" s="104" t="s">
        <v>10</v>
      </c>
      <c r="E7" s="9">
        <v>1519.0319999999999</v>
      </c>
      <c r="F7" s="9">
        <v>2652.5929999999998</v>
      </c>
      <c r="G7" s="9">
        <v>2719.154</v>
      </c>
      <c r="H7" s="9">
        <v>2760.1210000000001</v>
      </c>
      <c r="I7" s="9">
        <v>2963.6790000000001</v>
      </c>
      <c r="J7" s="9">
        <v>4480.1319999999996</v>
      </c>
      <c r="K7" s="9">
        <v>5240.54</v>
      </c>
      <c r="L7" s="9">
        <v>6452.9160000000002</v>
      </c>
      <c r="M7" s="9">
        <v>8325.982</v>
      </c>
      <c r="N7" s="9">
        <v>3228.4059999999999</v>
      </c>
      <c r="O7" s="9">
        <v>5026.5780000000004</v>
      </c>
      <c r="P7" s="9">
        <v>12508.666999999999</v>
      </c>
      <c r="Q7" s="9">
        <v>11733.287</v>
      </c>
      <c r="R7" s="22"/>
      <c r="S7" s="22"/>
      <c r="T7" s="22"/>
      <c r="V7" s="15"/>
      <c r="W7" s="15"/>
    </row>
    <row r="8" spans="2:30" ht="18" customHeight="1" x14ac:dyDescent="0.2">
      <c r="B8" s="144"/>
      <c r="C8" s="143"/>
      <c r="D8" s="109" t="s">
        <v>11</v>
      </c>
      <c r="E8" s="11">
        <f>SUM(E6:E7)</f>
        <v>18228.791999999998</v>
      </c>
      <c r="F8" s="11">
        <f t="shared" ref="F8" si="7">SUM(F6:F7)</f>
        <v>20768.907999999999</v>
      </c>
      <c r="G8" s="11">
        <f t="shared" ref="G8:H8" si="8">SUM(G6:G7)</f>
        <v>26993.155999999999</v>
      </c>
      <c r="H8" s="11">
        <f t="shared" si="8"/>
        <v>22858.967000000001</v>
      </c>
      <c r="I8" s="11">
        <f t="shared" ref="I8:K8" si="9">SUM(I6:I7)</f>
        <v>17757.3</v>
      </c>
      <c r="J8" s="11">
        <f t="shared" ref="J8" si="10">SUM(J6:J7)</f>
        <v>29845.224999999999</v>
      </c>
      <c r="K8" s="11">
        <f t="shared" si="9"/>
        <v>32674.647000000001</v>
      </c>
      <c r="L8" s="11">
        <f t="shared" ref="L8:M8" si="11">SUM(L6:L7)</f>
        <v>33808.339999999997</v>
      </c>
      <c r="M8" s="11">
        <f t="shared" si="11"/>
        <v>49327.909</v>
      </c>
      <c r="N8" s="11">
        <f t="shared" ref="N8:O8" si="12">SUM(N6:N7)</f>
        <v>45442.456000000006</v>
      </c>
      <c r="O8" s="11">
        <f t="shared" si="12"/>
        <v>44089.264999999999</v>
      </c>
      <c r="P8" s="11">
        <f t="shared" ref="P8:Q8" si="13">SUM(P6:P7)</f>
        <v>60750.288</v>
      </c>
      <c r="Q8" s="11">
        <f t="shared" si="13"/>
        <v>87816.017999999996</v>
      </c>
      <c r="R8" s="22"/>
      <c r="S8" s="22"/>
      <c r="T8" s="22"/>
      <c r="V8" s="15"/>
      <c r="W8" s="15"/>
    </row>
    <row r="9" spans="2:30" x14ac:dyDescent="0.2">
      <c r="B9" s="119"/>
      <c r="C9" s="120"/>
      <c r="D9" s="120"/>
      <c r="E9" s="42"/>
      <c r="F9" s="42"/>
      <c r="G9" s="42"/>
      <c r="H9" s="42"/>
      <c r="I9" s="42"/>
      <c r="J9" s="42"/>
      <c r="K9" s="42"/>
      <c r="L9" s="42"/>
      <c r="M9" s="42"/>
      <c r="N9" s="42"/>
      <c r="O9" s="42"/>
      <c r="P9" s="42"/>
      <c r="Q9" s="42"/>
      <c r="R9" s="22"/>
      <c r="S9" s="15"/>
      <c r="V9" s="15"/>
      <c r="W9" s="15"/>
    </row>
    <row r="10" spans="2:30" ht="18" customHeight="1" x14ac:dyDescent="0.2">
      <c r="B10" s="148" t="s">
        <v>109</v>
      </c>
      <c r="C10" s="142" t="s">
        <v>107</v>
      </c>
      <c r="D10" s="103" t="s">
        <v>73</v>
      </c>
      <c r="E10" s="9">
        <v>9794.4719999999998</v>
      </c>
      <c r="F10" s="9">
        <v>10626.102999999999</v>
      </c>
      <c r="G10" s="9">
        <v>13667.902</v>
      </c>
      <c r="H10" s="9">
        <v>11922.873</v>
      </c>
      <c r="I10" s="9">
        <v>11958.048000000001</v>
      </c>
      <c r="J10" s="9">
        <v>15322.133</v>
      </c>
      <c r="K10" s="9">
        <v>10676.005999999999</v>
      </c>
      <c r="L10" s="9">
        <v>9853.277</v>
      </c>
      <c r="M10" s="9">
        <v>7665.4350000000004</v>
      </c>
      <c r="N10" s="9">
        <v>3855.1570000000002</v>
      </c>
      <c r="O10" s="9">
        <v>4155.6980000000003</v>
      </c>
      <c r="P10" s="9">
        <v>3378.1660000000002</v>
      </c>
      <c r="Q10" s="9">
        <v>4630.143</v>
      </c>
      <c r="R10" s="22"/>
      <c r="S10" s="15"/>
      <c r="V10" s="15"/>
      <c r="W10" s="15"/>
    </row>
    <row r="11" spans="2:30" ht="18" customHeight="1" x14ac:dyDescent="0.2">
      <c r="B11" s="144"/>
      <c r="C11" s="142"/>
      <c r="D11" s="104" t="s">
        <v>10</v>
      </c>
      <c r="E11" s="65">
        <v>0</v>
      </c>
      <c r="F11" s="65">
        <v>0</v>
      </c>
      <c r="G11" s="65">
        <v>0</v>
      </c>
      <c r="H11" s="65">
        <v>0</v>
      </c>
      <c r="I11" s="65">
        <v>0</v>
      </c>
      <c r="J11" s="9">
        <v>3222.7460000000001</v>
      </c>
      <c r="K11" s="9">
        <v>18079.569</v>
      </c>
      <c r="L11" s="9">
        <v>20010.646000000001</v>
      </c>
      <c r="M11" s="9">
        <v>23862.172999999999</v>
      </c>
      <c r="N11" s="9">
        <v>26041.47</v>
      </c>
      <c r="O11" s="9">
        <v>36026.550000000003</v>
      </c>
      <c r="P11" s="9">
        <v>42907.332999999999</v>
      </c>
      <c r="Q11" s="9">
        <v>46577.616000000002</v>
      </c>
      <c r="R11" s="22"/>
      <c r="S11" s="15"/>
      <c r="V11" s="15"/>
      <c r="W11" s="15"/>
    </row>
    <row r="12" spans="2:30" ht="18" customHeight="1" x14ac:dyDescent="0.2">
      <c r="B12" s="144"/>
      <c r="C12" s="142"/>
      <c r="D12" s="105" t="s">
        <v>11</v>
      </c>
      <c r="E12" s="10">
        <f>SUM(E10:E11)</f>
        <v>9794.4719999999998</v>
      </c>
      <c r="F12" s="10">
        <f t="shared" ref="F12" si="14">SUM(F10:F11)</f>
        <v>10626.102999999999</v>
      </c>
      <c r="G12" s="10">
        <v>13667.902</v>
      </c>
      <c r="H12" s="10">
        <v>11922.873</v>
      </c>
      <c r="I12" s="10">
        <v>11958.048000000001</v>
      </c>
      <c r="J12" s="10">
        <v>15322.133</v>
      </c>
      <c r="K12" s="10">
        <v>10676.005999999999</v>
      </c>
      <c r="L12" s="10">
        <v>9853.277</v>
      </c>
      <c r="M12" s="10">
        <v>7665.4350000000004</v>
      </c>
      <c r="N12" s="10">
        <v>3855.1570000000002</v>
      </c>
      <c r="O12" s="10">
        <f t="shared" ref="O12:P12" si="15">SUM(O10:O11)</f>
        <v>40182.248000000007</v>
      </c>
      <c r="P12" s="10">
        <f t="shared" si="15"/>
        <v>46285.498999999996</v>
      </c>
      <c r="Q12" s="10">
        <f t="shared" ref="Q12" si="16">SUM(Q10:Q11)</f>
        <v>51207.759000000005</v>
      </c>
      <c r="R12" s="22"/>
      <c r="S12" s="15"/>
      <c r="V12" s="15"/>
      <c r="W12" s="15"/>
    </row>
    <row r="13" spans="2:30" ht="18" customHeight="1" x14ac:dyDescent="0.2">
      <c r="B13" s="144"/>
      <c r="C13" s="143" t="s">
        <v>108</v>
      </c>
      <c r="D13" s="103" t="s">
        <v>73</v>
      </c>
      <c r="E13" s="22">
        <v>20758.737000000001</v>
      </c>
      <c r="F13" s="22">
        <v>19793.794999999998</v>
      </c>
      <c r="G13" s="22">
        <v>25175.67</v>
      </c>
      <c r="H13" s="22">
        <v>24997.196</v>
      </c>
      <c r="I13" s="22">
        <v>26427.09</v>
      </c>
      <c r="J13" s="22">
        <v>31875.234</v>
      </c>
      <c r="K13" s="22">
        <v>25428.381000000001</v>
      </c>
      <c r="L13" s="22">
        <v>24213.912</v>
      </c>
      <c r="M13" s="22">
        <v>18482.655999999999</v>
      </c>
      <c r="N13" s="22">
        <v>9738.5059999999994</v>
      </c>
      <c r="O13" s="22">
        <v>10720.349</v>
      </c>
      <c r="P13" s="22">
        <v>8588.0249999999996</v>
      </c>
      <c r="Q13" s="22">
        <v>13872.9</v>
      </c>
      <c r="R13" s="22"/>
      <c r="S13" s="15"/>
      <c r="V13" s="15"/>
      <c r="W13" s="15"/>
    </row>
    <row r="14" spans="2:30" ht="18" customHeight="1" x14ac:dyDescent="0.2">
      <c r="B14" s="144"/>
      <c r="C14" s="143"/>
      <c r="D14" s="104" t="s">
        <v>10</v>
      </c>
      <c r="E14" s="65">
        <v>0</v>
      </c>
      <c r="F14" s="65">
        <v>0</v>
      </c>
      <c r="G14" s="65">
        <v>0</v>
      </c>
      <c r="H14" s="65">
        <v>0</v>
      </c>
      <c r="I14" s="65">
        <v>0</v>
      </c>
      <c r="J14" s="9">
        <v>9582.0879999999997</v>
      </c>
      <c r="K14" s="9">
        <v>52048.167999999998</v>
      </c>
      <c r="L14" s="9">
        <v>55504.050999999999</v>
      </c>
      <c r="M14" s="9">
        <v>64708.108999999997</v>
      </c>
      <c r="N14" s="9">
        <v>69694.263000000006</v>
      </c>
      <c r="O14" s="9">
        <v>95842.61</v>
      </c>
      <c r="P14" s="9">
        <v>119211.8</v>
      </c>
      <c r="Q14" s="9">
        <v>152402.93900000001</v>
      </c>
      <c r="R14" s="22"/>
      <c r="S14" s="15"/>
      <c r="V14" s="15"/>
      <c r="W14" s="15"/>
    </row>
    <row r="15" spans="2:30" ht="18" customHeight="1" x14ac:dyDescent="0.2">
      <c r="B15" s="144"/>
      <c r="C15" s="143"/>
      <c r="D15" s="109" t="s">
        <v>11</v>
      </c>
      <c r="E15" s="11">
        <f>SUM(E13:E14)</f>
        <v>20758.737000000001</v>
      </c>
      <c r="F15" s="11">
        <f t="shared" ref="F15" si="17">SUM(F13:F14)</f>
        <v>19793.794999999998</v>
      </c>
      <c r="G15" s="11">
        <f t="shared" ref="G15:H15" si="18">SUM(G13:G14)</f>
        <v>25175.67</v>
      </c>
      <c r="H15" s="11">
        <f t="shared" si="18"/>
        <v>24997.196</v>
      </c>
      <c r="I15" s="11">
        <f t="shared" ref="I15:K15" si="19">SUM(I13:I14)</f>
        <v>26427.09</v>
      </c>
      <c r="J15" s="11">
        <f t="shared" ref="J15" si="20">SUM(J13:J14)</f>
        <v>41457.322</v>
      </c>
      <c r="K15" s="11">
        <f t="shared" si="19"/>
        <v>77476.548999999999</v>
      </c>
      <c r="L15" s="11">
        <f t="shared" ref="L15:M15" si="21">SUM(L13:L14)</f>
        <v>79717.963000000003</v>
      </c>
      <c r="M15" s="11">
        <f t="shared" si="21"/>
        <v>83190.764999999999</v>
      </c>
      <c r="N15" s="11">
        <f t="shared" ref="N15:O15" si="22">SUM(N13:N14)</f>
        <v>79432.769</v>
      </c>
      <c r="O15" s="11">
        <f t="shared" si="22"/>
        <v>106562.959</v>
      </c>
      <c r="P15" s="11">
        <f t="shared" ref="P15:Q15" si="23">SUM(P13:P14)</f>
        <v>127799.825</v>
      </c>
      <c r="Q15" s="11">
        <f t="shared" si="23"/>
        <v>166275.83900000001</v>
      </c>
      <c r="R15" s="22"/>
      <c r="S15" s="15"/>
      <c r="V15" s="15"/>
      <c r="W15" s="15"/>
    </row>
    <row r="16" spans="2:30" ht="8.25" customHeight="1" x14ac:dyDescent="0.2">
      <c r="B16" s="63"/>
      <c r="M16" s="15"/>
      <c r="N16" s="15"/>
      <c r="V16" s="15"/>
      <c r="W16" s="15"/>
    </row>
    <row r="17" spans="2:23" x14ac:dyDescent="0.2">
      <c r="B17" s="64" t="s">
        <v>75</v>
      </c>
      <c r="N17" s="15"/>
      <c r="V17" s="15"/>
      <c r="W17" s="15"/>
    </row>
    <row r="18" spans="2:23" x14ac:dyDescent="0.2">
      <c r="B18" s="12"/>
      <c r="M18" s="15"/>
      <c r="P18" s="16" t="s">
        <v>12</v>
      </c>
      <c r="V18" s="15"/>
      <c r="W18" s="15"/>
    </row>
    <row r="19" spans="2:23" x14ac:dyDescent="0.2">
      <c r="C19" s="17"/>
      <c r="D19" s="17"/>
      <c r="E19" s="15"/>
      <c r="F19" s="15"/>
      <c r="G19" s="15"/>
      <c r="H19" s="15"/>
      <c r="I19" s="15"/>
      <c r="J19" s="15"/>
      <c r="K19" s="15"/>
      <c r="L19" s="15"/>
      <c r="M19" s="15"/>
      <c r="N19" s="15"/>
      <c r="O19" s="15"/>
      <c r="V19" s="15"/>
      <c r="W19" s="15"/>
    </row>
    <row r="20" spans="2:23" x14ac:dyDescent="0.2">
      <c r="C20" s="17"/>
      <c r="D20" s="17"/>
    </row>
    <row r="24" spans="2:23" x14ac:dyDescent="0.2">
      <c r="C24" s="17"/>
      <c r="D24" s="17"/>
    </row>
    <row r="25" spans="2:23" x14ac:dyDescent="0.2">
      <c r="D25" s="17"/>
    </row>
    <row r="26" spans="2:23" x14ac:dyDescent="0.2">
      <c r="D26" s="17"/>
    </row>
    <row r="27" spans="2:23" x14ac:dyDescent="0.2">
      <c r="D27" s="18"/>
    </row>
    <row r="44" spans="5:16" x14ac:dyDescent="0.2">
      <c r="E44" s="90"/>
      <c r="F44" s="90"/>
      <c r="G44" s="90"/>
      <c r="H44" s="90"/>
      <c r="I44" s="90"/>
      <c r="J44" s="90"/>
      <c r="K44" s="90"/>
      <c r="L44" s="90"/>
      <c r="M44" s="90"/>
      <c r="N44" s="90"/>
      <c r="O44" s="90"/>
      <c r="P44" s="90"/>
    </row>
    <row r="45" spans="5:16" x14ac:dyDescent="0.2">
      <c r="E45" s="90"/>
      <c r="F45" s="90"/>
      <c r="G45" s="90"/>
      <c r="H45" s="90"/>
      <c r="I45" s="90"/>
      <c r="J45" s="90"/>
      <c r="K45" s="90"/>
      <c r="L45" s="90"/>
      <c r="M45" s="90"/>
      <c r="N45" s="90"/>
      <c r="O45" s="90"/>
      <c r="P45" s="90"/>
    </row>
    <row r="46" spans="5:16" x14ac:dyDescent="0.2">
      <c r="E46" s="90"/>
      <c r="F46" s="90"/>
      <c r="G46" s="90"/>
      <c r="H46" s="90"/>
      <c r="I46" s="90"/>
      <c r="J46" s="90"/>
      <c r="K46" s="90"/>
      <c r="L46" s="90"/>
      <c r="M46" s="90"/>
      <c r="N46" s="90"/>
      <c r="O46" s="90"/>
      <c r="P46" s="90"/>
    </row>
  </sheetData>
  <sheetProtection selectLockedCells="1" selectUnlockedCells="1"/>
  <mergeCells count="6">
    <mergeCell ref="B3:B8"/>
    <mergeCell ref="C3:C5"/>
    <mergeCell ref="C6:C8"/>
    <mergeCell ref="B10:B15"/>
    <mergeCell ref="C10:C12"/>
    <mergeCell ref="C13:C15"/>
  </mergeCells>
  <phoneticPr fontId="9" type="noConversion"/>
  <hyperlinks>
    <hyperlink ref="P18" location="ÍNDICE!A1" display="Voltar ao índice"/>
  </hyperlinks>
  <pageMargins left="0.74803149606299213" right="0.74803149606299213" top="0.19685039370078741" bottom="0" header="0" footer="0"/>
  <pageSetup paperSize="9" scale="38" firstPageNumber="0" orientation="landscape" horizontalDpi="300" verticalDpi="300" r:id="rId1"/>
  <headerFooter alignWithMargins="0"/>
  <ignoredErrors>
    <ignoredError sqref="E5:M5 N5:Q5 G15:N1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58"/>
  <sheetViews>
    <sheetView showGridLines="0" zoomScaleNormal="100" workbookViewId="0"/>
  </sheetViews>
  <sheetFormatPr defaultRowHeight="12.75" x14ac:dyDescent="0.2"/>
  <cols>
    <col min="1" max="1" width="2.28515625" style="2" customWidth="1"/>
    <col min="2" max="2" width="31" style="2" customWidth="1"/>
    <col min="3" max="3" width="13.7109375" style="2" customWidth="1"/>
    <col min="4" max="4" width="13.28515625" style="2" customWidth="1"/>
    <col min="5" max="5" width="8.140625" style="2" customWidth="1"/>
    <col min="6" max="6" width="30.85546875" style="2" customWidth="1"/>
    <col min="7" max="7" width="11.28515625" style="2" customWidth="1"/>
    <col min="8" max="8" width="12.140625" style="2" customWidth="1"/>
    <col min="9" max="9" width="9.140625" style="2"/>
    <col min="10" max="11" width="10.28515625" style="2" bestFit="1" customWidth="1"/>
    <col min="12" max="12" width="11.7109375" style="2" customWidth="1"/>
    <col min="13" max="13" width="10.140625" style="2" customWidth="1"/>
    <col min="14" max="16384" width="9.140625" style="2"/>
  </cols>
  <sheetData>
    <row r="1" spans="2:11" ht="21.95" customHeight="1" x14ac:dyDescent="0.2">
      <c r="B1" s="87" t="s">
        <v>44</v>
      </c>
      <c r="C1" s="88"/>
      <c r="D1" s="88"/>
      <c r="E1" s="88"/>
      <c r="F1" s="88"/>
    </row>
    <row r="2" spans="2:11" ht="21.95" customHeight="1" x14ac:dyDescent="0.2">
      <c r="B2" s="33">
        <v>2021</v>
      </c>
      <c r="F2" s="33">
        <v>2022</v>
      </c>
    </row>
    <row r="3" spans="2:11" ht="29.25" customHeight="1" x14ac:dyDescent="0.2">
      <c r="B3" s="7"/>
      <c r="C3" s="19" t="s">
        <v>71</v>
      </c>
      <c r="D3" s="19" t="s">
        <v>13</v>
      </c>
      <c r="F3" s="7"/>
      <c r="G3" s="19" t="s">
        <v>71</v>
      </c>
      <c r="H3" s="19" t="s">
        <v>13</v>
      </c>
    </row>
    <row r="4" spans="2:11" ht="15.95" customHeight="1" x14ac:dyDescent="0.2">
      <c r="B4" s="57" t="s">
        <v>56</v>
      </c>
      <c r="C4" s="9">
        <v>8768.0589999999993</v>
      </c>
      <c r="D4" s="9">
        <v>29276.955000000002</v>
      </c>
      <c r="F4" s="57" t="s">
        <v>56</v>
      </c>
      <c r="G4" s="9">
        <v>9031.6710000000003</v>
      </c>
      <c r="H4" s="9">
        <v>42078.656999999999</v>
      </c>
    </row>
    <row r="5" spans="2:11" ht="15.95" customHeight="1" x14ac:dyDescent="0.2">
      <c r="B5" s="58" t="s">
        <v>117</v>
      </c>
      <c r="C5" s="20">
        <v>2019.6310000000001</v>
      </c>
      <c r="D5" s="20">
        <v>9567.2189999999991</v>
      </c>
      <c r="F5" s="58" t="s">
        <v>59</v>
      </c>
      <c r="G5" s="20">
        <v>2797.9989999999998</v>
      </c>
      <c r="H5" s="20">
        <v>11722.378000000001</v>
      </c>
    </row>
    <row r="6" spans="2:11" ht="15.95" customHeight="1" x14ac:dyDescent="0.2">
      <c r="B6" s="57" t="s">
        <v>59</v>
      </c>
      <c r="C6" s="9">
        <v>1794.895</v>
      </c>
      <c r="D6" s="9">
        <v>6323.1859999999997</v>
      </c>
      <c r="F6" s="57" t="s">
        <v>118</v>
      </c>
      <c r="G6" s="9">
        <v>1563.2280000000001</v>
      </c>
      <c r="H6" s="9">
        <v>8399.0450000000001</v>
      </c>
    </row>
    <row r="7" spans="2:11" ht="15.95" customHeight="1" x14ac:dyDescent="0.2">
      <c r="B7" s="58" t="s">
        <v>57</v>
      </c>
      <c r="C7" s="20">
        <v>1076.2570000000001</v>
      </c>
      <c r="D7" s="20">
        <v>4665.2299999999996</v>
      </c>
      <c r="F7" s="58" t="s">
        <v>57</v>
      </c>
      <c r="G7" s="20">
        <v>1228.991</v>
      </c>
      <c r="H7" s="20">
        <v>7222.625</v>
      </c>
    </row>
    <row r="8" spans="2:11" ht="15.95" customHeight="1" x14ac:dyDescent="0.2">
      <c r="B8" s="57" t="s">
        <v>52</v>
      </c>
      <c r="C8" s="9">
        <v>1170.9839999999999</v>
      </c>
      <c r="D8" s="9">
        <v>4154.2120000000004</v>
      </c>
      <c r="F8" s="57" t="s">
        <v>52</v>
      </c>
      <c r="G8" s="9">
        <v>1162.711</v>
      </c>
      <c r="H8" s="9">
        <v>5214.4210000000003</v>
      </c>
    </row>
    <row r="9" spans="2:11" ht="15.95" customHeight="1" x14ac:dyDescent="0.2">
      <c r="B9" s="58" t="s">
        <v>54</v>
      </c>
      <c r="C9" s="20">
        <v>530.19000000000005</v>
      </c>
      <c r="D9" s="20">
        <v>1575.827</v>
      </c>
      <c r="F9" s="58" t="s">
        <v>58</v>
      </c>
      <c r="G9" s="20">
        <v>460.40499999999997</v>
      </c>
      <c r="H9" s="20">
        <v>3462.5430000000001</v>
      </c>
    </row>
    <row r="10" spans="2:11" ht="15.95" customHeight="1" x14ac:dyDescent="0.2">
      <c r="B10" s="57" t="s">
        <v>53</v>
      </c>
      <c r="C10" s="9">
        <v>373.03</v>
      </c>
      <c r="D10" s="9">
        <v>1515.518</v>
      </c>
      <c r="F10" s="57" t="s">
        <v>116</v>
      </c>
      <c r="G10" s="9">
        <v>532.59400000000005</v>
      </c>
      <c r="H10" s="9">
        <v>3023.4490000000001</v>
      </c>
      <c r="K10" s="90"/>
    </row>
    <row r="11" spans="2:11" ht="15.95" customHeight="1" x14ac:dyDescent="0.2">
      <c r="B11" s="58" t="s">
        <v>58</v>
      </c>
      <c r="C11" s="20">
        <v>277.10000000000002</v>
      </c>
      <c r="D11" s="20">
        <v>1304.3</v>
      </c>
      <c r="F11" s="58" t="s">
        <v>53</v>
      </c>
      <c r="G11" s="20">
        <v>358.18599999999998</v>
      </c>
      <c r="H11" s="20">
        <v>2200.0450000000001</v>
      </c>
    </row>
    <row r="12" spans="2:11" ht="15.95" customHeight="1" x14ac:dyDescent="0.2">
      <c r="B12" s="57" t="s">
        <v>55</v>
      </c>
      <c r="C12" s="9">
        <v>131.70500000000001</v>
      </c>
      <c r="D12" s="9">
        <v>593.84100000000001</v>
      </c>
      <c r="F12" s="57" t="s">
        <v>54</v>
      </c>
      <c r="G12" s="9">
        <v>423.851</v>
      </c>
      <c r="H12" s="9">
        <v>1733.3989999999999</v>
      </c>
    </row>
    <row r="13" spans="2:11" ht="15.95" customHeight="1" x14ac:dyDescent="0.2">
      <c r="B13" s="58" t="s">
        <v>101</v>
      </c>
      <c r="C13" s="20">
        <v>68.622</v>
      </c>
      <c r="D13" s="20">
        <v>578.60900000000004</v>
      </c>
      <c r="F13" s="58" t="s">
        <v>101</v>
      </c>
      <c r="G13" s="20">
        <v>117.907</v>
      </c>
      <c r="H13" s="20">
        <v>921.08299999999997</v>
      </c>
    </row>
    <row r="14" spans="2:11" ht="15.95" customHeight="1" x14ac:dyDescent="0.2">
      <c r="B14" s="59" t="s">
        <v>60</v>
      </c>
      <c r="C14" s="9">
        <f>C15-SUM(C4:C13)</f>
        <v>349.35100000000057</v>
      </c>
      <c r="D14" s="9">
        <f>D15-SUM(D4:D13)</f>
        <v>1195.390999999996</v>
      </c>
      <c r="F14" s="59" t="s">
        <v>60</v>
      </c>
      <c r="G14" s="9">
        <f>G15-SUM(G4:G13)</f>
        <v>389.20000000000073</v>
      </c>
      <c r="H14" s="9">
        <f>H15-SUM(H4:H13)</f>
        <v>1838.3730000000214</v>
      </c>
    </row>
    <row r="15" spans="2:11" ht="20.100000000000001" customHeight="1" x14ac:dyDescent="0.2">
      <c r="B15" s="21" t="s">
        <v>14</v>
      </c>
      <c r="C15" s="72">
        <v>16559.824000000001</v>
      </c>
      <c r="D15" s="72">
        <v>60750.287999999993</v>
      </c>
      <c r="F15" s="21" t="s">
        <v>14</v>
      </c>
      <c r="G15" s="72">
        <v>18066.743000000002</v>
      </c>
      <c r="H15" s="72">
        <v>87816.018000000025</v>
      </c>
      <c r="J15" s="90"/>
    </row>
    <row r="16" spans="2:11" x14ac:dyDescent="0.2">
      <c r="J16" s="90"/>
    </row>
    <row r="17" spans="2:18" x14ac:dyDescent="0.2">
      <c r="H17" s="16" t="s">
        <v>12</v>
      </c>
      <c r="J17" s="152"/>
      <c r="K17" s="22"/>
    </row>
    <row r="18" spans="2:18" x14ac:dyDescent="0.2">
      <c r="J18" s="152"/>
      <c r="K18" s="22"/>
    </row>
    <row r="19" spans="2:18" ht="21.95" customHeight="1" x14ac:dyDescent="0.2">
      <c r="B19" s="3" t="s">
        <v>66</v>
      </c>
      <c r="J19" s="22"/>
      <c r="K19" s="22"/>
    </row>
    <row r="20" spans="2:18" ht="21.95" customHeight="1" x14ac:dyDescent="0.2">
      <c r="B20" s="33">
        <v>2021</v>
      </c>
      <c r="F20" s="33">
        <v>2022</v>
      </c>
      <c r="I20" s="22"/>
      <c r="J20" s="22"/>
      <c r="K20" s="22"/>
    </row>
    <row r="21" spans="2:18" ht="29.25" customHeight="1" x14ac:dyDescent="0.2">
      <c r="B21" s="7"/>
      <c r="C21" s="19" t="s">
        <v>71</v>
      </c>
      <c r="D21" s="19" t="s">
        <v>13</v>
      </c>
      <c r="F21" s="7"/>
      <c r="G21" s="19" t="s">
        <v>71</v>
      </c>
      <c r="H21" s="19" t="s">
        <v>13</v>
      </c>
      <c r="I21" s="22"/>
    </row>
    <row r="22" spans="2:18" ht="15.95" customHeight="1" x14ac:dyDescent="0.2">
      <c r="B22" s="57" t="s">
        <v>56</v>
      </c>
      <c r="C22" s="9">
        <v>72568.778000000006</v>
      </c>
      <c r="D22" s="9">
        <v>299033.99300000002</v>
      </c>
      <c r="F22" s="57" t="s">
        <v>56</v>
      </c>
      <c r="G22" s="9">
        <v>78832.115999999995</v>
      </c>
      <c r="H22" s="9">
        <v>410593.80499999999</v>
      </c>
      <c r="I22" s="22"/>
    </row>
    <row r="23" spans="2:18" ht="15.95" customHeight="1" x14ac:dyDescent="0.2">
      <c r="B23" s="58" t="s">
        <v>59</v>
      </c>
      <c r="C23" s="20">
        <v>16605.288</v>
      </c>
      <c r="D23" s="20">
        <v>110059.52</v>
      </c>
      <c r="F23" s="58" t="s">
        <v>59</v>
      </c>
      <c r="G23" s="20">
        <v>17437.43</v>
      </c>
      <c r="H23" s="20">
        <v>150789.82699999999</v>
      </c>
      <c r="I23" s="22"/>
    </row>
    <row r="24" spans="2:18" ht="15.95" customHeight="1" x14ac:dyDescent="0.2">
      <c r="B24" s="57" t="s">
        <v>69</v>
      </c>
      <c r="C24" s="9">
        <v>6337.5889999999999</v>
      </c>
      <c r="D24" s="9">
        <v>39374.523999999998</v>
      </c>
      <c r="F24" s="57" t="s">
        <v>69</v>
      </c>
      <c r="G24" s="9">
        <v>6750.9549999999999</v>
      </c>
      <c r="H24" s="9">
        <v>52599.616000000002</v>
      </c>
      <c r="I24" s="22"/>
      <c r="K24" s="90"/>
    </row>
    <row r="25" spans="2:18" ht="15.95" customHeight="1" x14ac:dyDescent="0.2">
      <c r="B25" s="58" t="s">
        <v>65</v>
      </c>
      <c r="C25" s="20">
        <v>2917.1109999999999</v>
      </c>
      <c r="D25" s="20">
        <v>18466.645</v>
      </c>
      <c r="F25" s="58" t="s">
        <v>65</v>
      </c>
      <c r="G25" s="20">
        <v>4973.2550000000001</v>
      </c>
      <c r="H25" s="20">
        <v>35562.847999999998</v>
      </c>
      <c r="I25" s="22"/>
      <c r="K25" s="90"/>
      <c r="R25" s="15"/>
    </row>
    <row r="26" spans="2:18" ht="15.95" customHeight="1" x14ac:dyDescent="0.2">
      <c r="B26" s="57" t="s">
        <v>57</v>
      </c>
      <c r="C26" s="9">
        <v>3035.3359999999998</v>
      </c>
      <c r="D26" s="9">
        <v>15841.573</v>
      </c>
      <c r="F26" s="57" t="s">
        <v>57</v>
      </c>
      <c r="G26" s="9">
        <v>3525.7449999999999</v>
      </c>
      <c r="H26" s="9">
        <v>24970.327000000001</v>
      </c>
      <c r="I26" s="22"/>
      <c r="R26" s="15"/>
    </row>
    <row r="27" spans="2:18" ht="15.95" customHeight="1" x14ac:dyDescent="0.2">
      <c r="B27" s="58" t="s">
        <v>54</v>
      </c>
      <c r="C27" s="20">
        <v>2878.8049999999998</v>
      </c>
      <c r="D27" s="20">
        <v>14560.945</v>
      </c>
      <c r="F27" s="58" t="s">
        <v>54</v>
      </c>
      <c r="G27" s="20">
        <v>2765.0709999999999</v>
      </c>
      <c r="H27" s="20">
        <v>20080.313999999998</v>
      </c>
      <c r="I27" s="22"/>
    </row>
    <row r="28" spans="2:18" ht="15.95" customHeight="1" x14ac:dyDescent="0.2">
      <c r="B28" s="57" t="s">
        <v>52</v>
      </c>
      <c r="C28" s="9">
        <v>1728.4659999999999</v>
      </c>
      <c r="D28" s="9">
        <v>13273.71</v>
      </c>
      <c r="F28" s="57" t="s">
        <v>70</v>
      </c>
      <c r="G28" s="9">
        <v>1517.1790000000001</v>
      </c>
      <c r="H28" s="9">
        <v>16955.207999999999</v>
      </c>
    </row>
    <row r="29" spans="2:18" ht="15.95" customHeight="1" x14ac:dyDescent="0.2">
      <c r="B29" s="58" t="s">
        <v>68</v>
      </c>
      <c r="C29" s="20">
        <v>1192.2090000000001</v>
      </c>
      <c r="D29" s="20">
        <v>9066.875</v>
      </c>
      <c r="F29" s="58" t="s">
        <v>52</v>
      </c>
      <c r="G29" s="20">
        <v>1496.3240000000001</v>
      </c>
      <c r="H29" s="20">
        <v>16734.920999999998</v>
      </c>
    </row>
    <row r="30" spans="2:18" ht="15.95" customHeight="1" x14ac:dyDescent="0.2">
      <c r="B30" s="57" t="s">
        <v>70</v>
      </c>
      <c r="C30" s="8">
        <v>987.154</v>
      </c>
      <c r="D30" s="8">
        <v>7247.65</v>
      </c>
      <c r="F30" s="57" t="s">
        <v>68</v>
      </c>
      <c r="G30" s="8">
        <v>1605.96</v>
      </c>
      <c r="H30" s="8">
        <v>13252.652</v>
      </c>
      <c r="I30" s="22"/>
    </row>
    <row r="31" spans="2:18" ht="15.95" customHeight="1" x14ac:dyDescent="0.2">
      <c r="B31" s="58" t="s">
        <v>58</v>
      </c>
      <c r="C31" s="20">
        <v>818.44500000000005</v>
      </c>
      <c r="D31" s="20">
        <v>5922.9750000000004</v>
      </c>
      <c r="F31" s="58" t="s">
        <v>67</v>
      </c>
      <c r="G31" s="20">
        <v>1379.4069999999999</v>
      </c>
      <c r="H31" s="20">
        <v>12683.453</v>
      </c>
      <c r="I31" s="22"/>
      <c r="K31" s="90"/>
    </row>
    <row r="32" spans="2:18" ht="15.95" customHeight="1" x14ac:dyDescent="0.2">
      <c r="B32" s="57" t="s">
        <v>102</v>
      </c>
      <c r="C32" s="9">
        <v>655.33900000000006</v>
      </c>
      <c r="D32" s="9">
        <v>5369.183</v>
      </c>
      <c r="F32" s="57" t="s">
        <v>102</v>
      </c>
      <c r="G32" s="9">
        <v>721.63300000000004</v>
      </c>
      <c r="H32" s="9">
        <v>8614.8490000000002</v>
      </c>
      <c r="I32" s="22"/>
    </row>
    <row r="33" spans="2:10" ht="15.95" customHeight="1" x14ac:dyDescent="0.2">
      <c r="B33" s="58" t="s">
        <v>67</v>
      </c>
      <c r="C33" s="20">
        <v>559.05399999999997</v>
      </c>
      <c r="D33" s="20">
        <v>3375.7150000000001</v>
      </c>
      <c r="F33" s="58" t="s">
        <v>58</v>
      </c>
      <c r="G33" s="20">
        <v>623.36500000000001</v>
      </c>
      <c r="H33" s="20">
        <v>6227.8559999999998</v>
      </c>
      <c r="I33" s="22"/>
    </row>
    <row r="34" spans="2:10" ht="15.95" customHeight="1" x14ac:dyDescent="0.2">
      <c r="B34" s="59" t="s">
        <v>60</v>
      </c>
      <c r="C34" s="9">
        <f>C35-SUM(C22:C33)</f>
        <v>697.33500000002095</v>
      </c>
      <c r="D34" s="9">
        <f>D35-SUM(D22:D33)</f>
        <v>4182.439000000013</v>
      </c>
      <c r="F34" s="59" t="s">
        <v>60</v>
      </c>
      <c r="G34" s="9">
        <f>G35-SUM(G22:G33)</f>
        <v>1226.06700000001</v>
      </c>
      <c r="H34" s="9">
        <f>H35-SUM(H22:H33)</f>
        <v>11617.25299999991</v>
      </c>
      <c r="I34" s="22"/>
    </row>
    <row r="35" spans="2:10" ht="20.100000000000001" customHeight="1" x14ac:dyDescent="0.2">
      <c r="B35" s="21" t="s">
        <v>14</v>
      </c>
      <c r="C35" s="72">
        <v>110980.90900000003</v>
      </c>
      <c r="D35" s="72">
        <v>545775.74699999997</v>
      </c>
      <c r="F35" s="21" t="s">
        <v>14</v>
      </c>
      <c r="G35" s="72">
        <v>122854.50700000003</v>
      </c>
      <c r="H35" s="72">
        <v>780682.929</v>
      </c>
      <c r="I35" s="22"/>
    </row>
    <row r="36" spans="2:10" x14ac:dyDescent="0.2">
      <c r="I36" s="22"/>
    </row>
    <row r="37" spans="2:10" x14ac:dyDescent="0.2">
      <c r="G37" s="22"/>
      <c r="H37" s="22"/>
      <c r="I37" s="22"/>
    </row>
    <row r="38" spans="2:10" x14ac:dyDescent="0.2">
      <c r="G38" s="22"/>
      <c r="H38" s="22"/>
      <c r="I38" s="22"/>
    </row>
    <row r="39" spans="2:10" x14ac:dyDescent="0.2">
      <c r="G39" s="22"/>
      <c r="H39" s="22"/>
    </row>
    <row r="40" spans="2:10" x14ac:dyDescent="0.2">
      <c r="G40" s="22"/>
      <c r="H40" s="22"/>
    </row>
    <row r="41" spans="2:10" x14ac:dyDescent="0.2">
      <c r="G41" s="22"/>
      <c r="H41" s="22"/>
      <c r="I41" s="22"/>
    </row>
    <row r="42" spans="2:10" x14ac:dyDescent="0.2">
      <c r="G42" s="22"/>
      <c r="H42" s="22"/>
      <c r="I42" s="22"/>
    </row>
    <row r="43" spans="2:10" x14ac:dyDescent="0.2">
      <c r="G43" s="22"/>
      <c r="H43" s="22"/>
      <c r="I43" s="22"/>
    </row>
    <row r="44" spans="2:10" x14ac:dyDescent="0.2">
      <c r="G44" s="22"/>
      <c r="H44" s="22"/>
      <c r="I44" s="22"/>
    </row>
    <row r="45" spans="2:10" x14ac:dyDescent="0.2">
      <c r="G45" s="22"/>
      <c r="H45" s="22"/>
      <c r="I45" s="22"/>
    </row>
    <row r="46" spans="2:10" x14ac:dyDescent="0.2">
      <c r="G46" s="22"/>
      <c r="H46" s="22"/>
      <c r="I46" s="22"/>
    </row>
    <row r="47" spans="2:10" x14ac:dyDescent="0.2">
      <c r="G47" s="22"/>
      <c r="H47" s="22"/>
      <c r="I47" s="22"/>
    </row>
    <row r="48" spans="2:10" x14ac:dyDescent="0.2">
      <c r="G48" s="22"/>
      <c r="H48" s="22"/>
      <c r="I48" s="22"/>
      <c r="J48" s="22"/>
    </row>
    <row r="49" spans="7:18" x14ac:dyDescent="0.2">
      <c r="G49" s="22"/>
      <c r="H49" s="22"/>
      <c r="I49" s="22"/>
    </row>
    <row r="50" spans="7:18" x14ac:dyDescent="0.2">
      <c r="G50" s="22"/>
      <c r="H50" s="22"/>
      <c r="I50" s="22"/>
    </row>
    <row r="51" spans="7:18" x14ac:dyDescent="0.2">
      <c r="G51" s="22"/>
      <c r="H51" s="22"/>
      <c r="I51" s="22"/>
    </row>
    <row r="52" spans="7:18" x14ac:dyDescent="0.2">
      <c r="G52" s="22"/>
      <c r="H52" s="22"/>
      <c r="I52" s="22"/>
      <c r="J52" s="22"/>
    </row>
    <row r="53" spans="7:18" x14ac:dyDescent="0.2">
      <c r="G53" s="22"/>
      <c r="H53" s="22"/>
      <c r="I53" s="22"/>
      <c r="R53" s="15"/>
    </row>
    <row r="54" spans="7:18" x14ac:dyDescent="0.2">
      <c r="G54" s="22"/>
      <c r="H54" s="22"/>
      <c r="I54" s="22"/>
      <c r="R54" s="15"/>
    </row>
    <row r="55" spans="7:18" x14ac:dyDescent="0.2">
      <c r="G55" s="22"/>
      <c r="H55" s="22"/>
      <c r="I55" s="22"/>
    </row>
    <row r="56" spans="7:18" x14ac:dyDescent="0.2">
      <c r="G56" s="22"/>
      <c r="H56" s="22"/>
      <c r="I56" s="22"/>
    </row>
    <row r="57" spans="7:18" x14ac:dyDescent="0.2">
      <c r="G57" s="22"/>
      <c r="H57" s="22"/>
      <c r="I57" s="22"/>
    </row>
    <row r="58" spans="7:18" x14ac:dyDescent="0.2">
      <c r="G58" s="22"/>
      <c r="H58" s="22"/>
      <c r="I58" s="22"/>
    </row>
    <row r="59" spans="7:18" x14ac:dyDescent="0.2">
      <c r="G59" s="22"/>
      <c r="H59" s="22"/>
      <c r="I59" s="22"/>
    </row>
    <row r="60" spans="7:18" x14ac:dyDescent="0.2">
      <c r="G60" s="22"/>
      <c r="H60" s="22"/>
      <c r="I60" s="22"/>
    </row>
    <row r="61" spans="7:18" x14ac:dyDescent="0.2">
      <c r="G61" s="22"/>
      <c r="H61" s="22"/>
      <c r="I61" s="22"/>
    </row>
    <row r="62" spans="7:18" x14ac:dyDescent="0.2">
      <c r="G62" s="22"/>
      <c r="H62" s="22"/>
      <c r="I62" s="22"/>
    </row>
    <row r="63" spans="7:18" x14ac:dyDescent="0.2">
      <c r="G63" s="22"/>
      <c r="H63" s="22"/>
      <c r="I63" s="22"/>
    </row>
    <row r="64" spans="7:18" x14ac:dyDescent="0.2">
      <c r="G64" s="22"/>
      <c r="H64" s="22"/>
      <c r="I64" s="22"/>
    </row>
    <row r="65" spans="7:10" x14ac:dyDescent="0.2">
      <c r="G65" s="22"/>
      <c r="H65" s="22"/>
      <c r="I65" s="22"/>
    </row>
    <row r="66" spans="7:10" x14ac:dyDescent="0.2">
      <c r="G66" s="22"/>
      <c r="H66" s="22"/>
      <c r="I66" s="22"/>
      <c r="J66" s="22"/>
    </row>
    <row r="67" spans="7:10" x14ac:dyDescent="0.2">
      <c r="G67" s="22"/>
      <c r="H67" s="22"/>
      <c r="I67" s="22"/>
    </row>
    <row r="68" spans="7:10" x14ac:dyDescent="0.2">
      <c r="G68" s="22"/>
      <c r="H68" s="22"/>
      <c r="I68" s="22"/>
    </row>
    <row r="69" spans="7:10" x14ac:dyDescent="0.2">
      <c r="G69" s="22"/>
      <c r="H69" s="22"/>
      <c r="I69" s="22"/>
    </row>
    <row r="70" spans="7:10" x14ac:dyDescent="0.2">
      <c r="G70" s="22"/>
      <c r="H70" s="22"/>
      <c r="I70" s="22"/>
    </row>
    <row r="71" spans="7:10" x14ac:dyDescent="0.2">
      <c r="G71" s="22"/>
      <c r="H71" s="22"/>
      <c r="I71" s="22"/>
    </row>
    <row r="72" spans="7:10" x14ac:dyDescent="0.2">
      <c r="G72" s="22"/>
      <c r="H72" s="22"/>
      <c r="I72" s="22"/>
    </row>
    <row r="73" spans="7:10" x14ac:dyDescent="0.2">
      <c r="G73" s="22"/>
      <c r="H73" s="22"/>
      <c r="I73" s="22"/>
    </row>
    <row r="74" spans="7:10" x14ac:dyDescent="0.2">
      <c r="G74" s="22"/>
      <c r="H74" s="22"/>
      <c r="I74" s="22"/>
    </row>
    <row r="75" spans="7:10" x14ac:dyDescent="0.2">
      <c r="G75" s="22"/>
      <c r="H75" s="22"/>
      <c r="I75" s="22"/>
    </row>
    <row r="76" spans="7:10" x14ac:dyDescent="0.2">
      <c r="G76" s="22"/>
      <c r="H76" s="22"/>
      <c r="I76" s="22"/>
    </row>
    <row r="77" spans="7:10" x14ac:dyDescent="0.2">
      <c r="G77" s="22"/>
      <c r="H77" s="22"/>
      <c r="I77" s="22"/>
    </row>
    <row r="78" spans="7:10" x14ac:dyDescent="0.2">
      <c r="G78" s="22"/>
      <c r="H78" s="22"/>
      <c r="I78" s="22"/>
    </row>
    <row r="79" spans="7:10" x14ac:dyDescent="0.2">
      <c r="G79" s="22"/>
      <c r="H79" s="22"/>
      <c r="I79" s="22"/>
    </row>
    <row r="80" spans="7:10" x14ac:dyDescent="0.2">
      <c r="G80" s="22"/>
      <c r="H80" s="22"/>
      <c r="I80" s="22"/>
    </row>
    <row r="81" spans="7:9" x14ac:dyDescent="0.2">
      <c r="G81" s="22"/>
      <c r="H81" s="22"/>
      <c r="I81" s="22"/>
    </row>
    <row r="82" spans="7:9" x14ac:dyDescent="0.2">
      <c r="G82" s="22"/>
      <c r="H82" s="22"/>
      <c r="I82" s="22"/>
    </row>
    <row r="83" spans="7:9" x14ac:dyDescent="0.2">
      <c r="G83" s="22"/>
      <c r="H83" s="22"/>
      <c r="I83" s="22"/>
    </row>
    <row r="84" spans="7:9" x14ac:dyDescent="0.2">
      <c r="G84" s="22"/>
      <c r="H84" s="22"/>
      <c r="I84" s="22"/>
    </row>
    <row r="85" spans="7:9" x14ac:dyDescent="0.2">
      <c r="G85" s="22"/>
      <c r="H85" s="22"/>
      <c r="I85" s="22"/>
    </row>
    <row r="86" spans="7:9" x14ac:dyDescent="0.2">
      <c r="G86" s="22"/>
      <c r="H86" s="22"/>
      <c r="I86" s="22"/>
    </row>
    <row r="87" spans="7:9" x14ac:dyDescent="0.2">
      <c r="G87" s="22"/>
      <c r="H87" s="22"/>
      <c r="I87" s="22"/>
    </row>
    <row r="88" spans="7:9" x14ac:dyDescent="0.2">
      <c r="G88" s="22"/>
      <c r="H88" s="22"/>
      <c r="I88" s="22"/>
    </row>
    <row r="89" spans="7:9" x14ac:dyDescent="0.2">
      <c r="G89" s="22"/>
      <c r="H89" s="22"/>
      <c r="I89" s="22"/>
    </row>
    <row r="90" spans="7:9" x14ac:dyDescent="0.2">
      <c r="G90" s="22"/>
      <c r="H90" s="22"/>
      <c r="I90" s="22"/>
    </row>
    <row r="91" spans="7:9" x14ac:dyDescent="0.2">
      <c r="G91" s="22"/>
      <c r="H91" s="22"/>
      <c r="I91" s="22"/>
    </row>
    <row r="92" spans="7:9" x14ac:dyDescent="0.2">
      <c r="G92" s="22"/>
      <c r="H92" s="22"/>
      <c r="I92" s="22"/>
    </row>
    <row r="93" spans="7:9" x14ac:dyDescent="0.2">
      <c r="G93" s="22"/>
      <c r="H93" s="22"/>
      <c r="I93" s="22"/>
    </row>
    <row r="94" spans="7:9" x14ac:dyDescent="0.2">
      <c r="G94" s="22"/>
      <c r="H94" s="22"/>
      <c r="I94" s="22"/>
    </row>
    <row r="95" spans="7:9" x14ac:dyDescent="0.2">
      <c r="G95" s="22"/>
      <c r="H95" s="22"/>
      <c r="I95" s="22"/>
    </row>
    <row r="96" spans="7:9" x14ac:dyDescent="0.2">
      <c r="G96" s="22"/>
      <c r="H96" s="22"/>
      <c r="I96" s="22"/>
    </row>
    <row r="97" spans="7:9" x14ac:dyDescent="0.2">
      <c r="G97" s="22"/>
      <c r="H97" s="22"/>
      <c r="I97" s="22"/>
    </row>
    <row r="98" spans="7:9" x14ac:dyDescent="0.2">
      <c r="G98" s="22"/>
      <c r="H98" s="22"/>
      <c r="I98" s="22"/>
    </row>
    <row r="99" spans="7:9" x14ac:dyDescent="0.2">
      <c r="G99" s="22"/>
      <c r="H99" s="22"/>
      <c r="I99" s="22"/>
    </row>
    <row r="100" spans="7:9" x14ac:dyDescent="0.2">
      <c r="G100" s="22"/>
      <c r="H100" s="22"/>
      <c r="I100" s="22"/>
    </row>
    <row r="101" spans="7:9" x14ac:dyDescent="0.2">
      <c r="G101" s="22"/>
      <c r="H101" s="22"/>
      <c r="I101" s="22"/>
    </row>
    <row r="102" spans="7:9" x14ac:dyDescent="0.2">
      <c r="G102" s="22"/>
      <c r="H102" s="22"/>
      <c r="I102" s="22"/>
    </row>
    <row r="103" spans="7:9" x14ac:dyDescent="0.2">
      <c r="G103" s="22"/>
      <c r="H103" s="22"/>
      <c r="I103" s="22"/>
    </row>
    <row r="104" spans="7:9" x14ac:dyDescent="0.2">
      <c r="G104" s="22"/>
      <c r="H104" s="22"/>
      <c r="I104" s="22"/>
    </row>
    <row r="105" spans="7:9" x14ac:dyDescent="0.2">
      <c r="G105" s="22"/>
      <c r="H105" s="22"/>
      <c r="I105" s="22"/>
    </row>
    <row r="106" spans="7:9" x14ac:dyDescent="0.2">
      <c r="G106" s="22"/>
      <c r="H106" s="22"/>
      <c r="I106" s="22"/>
    </row>
    <row r="107" spans="7:9" x14ac:dyDescent="0.2">
      <c r="G107" s="22"/>
      <c r="H107" s="22"/>
      <c r="I107" s="22"/>
    </row>
    <row r="108" spans="7:9" x14ac:dyDescent="0.2">
      <c r="G108" s="22"/>
      <c r="H108" s="22"/>
      <c r="I108" s="22"/>
    </row>
    <row r="109" spans="7:9" x14ac:dyDescent="0.2">
      <c r="G109" s="22"/>
      <c r="H109" s="22"/>
      <c r="I109" s="22"/>
    </row>
    <row r="110" spans="7:9" x14ac:dyDescent="0.2">
      <c r="G110" s="22"/>
      <c r="H110" s="22"/>
      <c r="I110" s="22"/>
    </row>
    <row r="111" spans="7:9" x14ac:dyDescent="0.2">
      <c r="G111" s="22"/>
      <c r="H111" s="22"/>
      <c r="I111" s="22"/>
    </row>
    <row r="112" spans="7:9" x14ac:dyDescent="0.2">
      <c r="G112" s="22"/>
      <c r="H112" s="22"/>
    </row>
    <row r="113" spans="7:8" x14ac:dyDescent="0.2">
      <c r="G113" s="22"/>
      <c r="H113" s="22"/>
    </row>
    <row r="114" spans="7:8" x14ac:dyDescent="0.2">
      <c r="G114" s="22"/>
      <c r="H114" s="22"/>
    </row>
    <row r="115" spans="7:8" x14ac:dyDescent="0.2">
      <c r="G115" s="22"/>
      <c r="H115" s="22"/>
    </row>
    <row r="116" spans="7:8" x14ac:dyDescent="0.2">
      <c r="G116" s="22"/>
      <c r="H116" s="22"/>
    </row>
    <row r="117" spans="7:8" x14ac:dyDescent="0.2">
      <c r="G117" s="22"/>
      <c r="H117" s="22"/>
    </row>
    <row r="118" spans="7:8" x14ac:dyDescent="0.2">
      <c r="G118" s="22"/>
      <c r="H118" s="22"/>
    </row>
    <row r="119" spans="7:8" x14ac:dyDescent="0.2">
      <c r="G119" s="22"/>
      <c r="H119" s="22"/>
    </row>
    <row r="120" spans="7:8" x14ac:dyDescent="0.2">
      <c r="G120" s="22"/>
      <c r="H120" s="22"/>
    </row>
    <row r="121" spans="7:8" x14ac:dyDescent="0.2">
      <c r="G121" s="22"/>
      <c r="H121" s="22"/>
    </row>
    <row r="122" spans="7:8" x14ac:dyDescent="0.2">
      <c r="G122" s="22"/>
      <c r="H122" s="22"/>
    </row>
    <row r="123" spans="7:8" x14ac:dyDescent="0.2">
      <c r="G123" s="22"/>
      <c r="H123" s="22"/>
    </row>
    <row r="124" spans="7:8" x14ac:dyDescent="0.2">
      <c r="G124" s="22"/>
      <c r="H124" s="22"/>
    </row>
    <row r="125" spans="7:8" x14ac:dyDescent="0.2">
      <c r="G125" s="22"/>
      <c r="H125" s="22"/>
    </row>
    <row r="126" spans="7:8" x14ac:dyDescent="0.2">
      <c r="G126" s="22"/>
      <c r="H126" s="22"/>
    </row>
    <row r="127" spans="7:8" x14ac:dyDescent="0.2">
      <c r="G127" s="22"/>
      <c r="H127" s="22"/>
    </row>
    <row r="128" spans="7:8" x14ac:dyDescent="0.2">
      <c r="G128" s="22"/>
      <c r="H128" s="22"/>
    </row>
    <row r="129" spans="7:8" x14ac:dyDescent="0.2">
      <c r="G129" s="22"/>
      <c r="H129" s="22"/>
    </row>
    <row r="130" spans="7:8" x14ac:dyDescent="0.2">
      <c r="G130" s="22"/>
      <c r="H130" s="22"/>
    </row>
    <row r="131" spans="7:8" x14ac:dyDescent="0.2">
      <c r="G131" s="22"/>
      <c r="H131" s="22"/>
    </row>
    <row r="132" spans="7:8" x14ac:dyDescent="0.2">
      <c r="G132" s="22"/>
      <c r="H132" s="22"/>
    </row>
    <row r="133" spans="7:8" x14ac:dyDescent="0.2">
      <c r="G133" s="22"/>
      <c r="H133" s="22"/>
    </row>
    <row r="134" spans="7:8" x14ac:dyDescent="0.2">
      <c r="G134" s="22"/>
      <c r="H134" s="22"/>
    </row>
    <row r="135" spans="7:8" x14ac:dyDescent="0.2">
      <c r="G135" s="22"/>
      <c r="H135" s="22"/>
    </row>
    <row r="136" spans="7:8" x14ac:dyDescent="0.2">
      <c r="G136" s="22"/>
      <c r="H136" s="22"/>
    </row>
    <row r="137" spans="7:8" x14ac:dyDescent="0.2">
      <c r="G137" s="22"/>
      <c r="H137" s="22"/>
    </row>
    <row r="138" spans="7:8" x14ac:dyDescent="0.2">
      <c r="G138" s="22"/>
      <c r="H138" s="22"/>
    </row>
    <row r="139" spans="7:8" x14ac:dyDescent="0.2">
      <c r="G139" s="22"/>
      <c r="H139" s="22"/>
    </row>
    <row r="140" spans="7:8" x14ac:dyDescent="0.2">
      <c r="G140" s="22"/>
      <c r="H140" s="22"/>
    </row>
    <row r="141" spans="7:8" x14ac:dyDescent="0.2">
      <c r="G141" s="22"/>
      <c r="H141" s="22"/>
    </row>
    <row r="142" spans="7:8" x14ac:dyDescent="0.2">
      <c r="G142" s="22"/>
      <c r="H142" s="22"/>
    </row>
    <row r="143" spans="7:8" x14ac:dyDescent="0.2">
      <c r="G143" s="22"/>
      <c r="H143" s="22"/>
    </row>
    <row r="144" spans="7:8" x14ac:dyDescent="0.2">
      <c r="G144" s="22"/>
      <c r="H144" s="22"/>
    </row>
    <row r="145" spans="7:8" x14ac:dyDescent="0.2">
      <c r="G145" s="22"/>
      <c r="H145" s="22"/>
    </row>
    <row r="146" spans="7:8" x14ac:dyDescent="0.2">
      <c r="G146" s="22"/>
      <c r="H146" s="22"/>
    </row>
    <row r="147" spans="7:8" x14ac:dyDescent="0.2">
      <c r="G147" s="22"/>
      <c r="H147" s="22"/>
    </row>
    <row r="148" spans="7:8" x14ac:dyDescent="0.2">
      <c r="G148" s="22"/>
      <c r="H148" s="22"/>
    </row>
    <row r="149" spans="7:8" x14ac:dyDescent="0.2">
      <c r="G149" s="22"/>
      <c r="H149" s="22"/>
    </row>
    <row r="150" spans="7:8" x14ac:dyDescent="0.2">
      <c r="G150" s="22"/>
      <c r="H150" s="22"/>
    </row>
    <row r="151" spans="7:8" x14ac:dyDescent="0.2">
      <c r="G151" s="22"/>
      <c r="H151" s="22"/>
    </row>
    <row r="152" spans="7:8" x14ac:dyDescent="0.2">
      <c r="G152" s="22"/>
      <c r="H152" s="22"/>
    </row>
    <row r="153" spans="7:8" x14ac:dyDescent="0.2">
      <c r="G153" s="22"/>
      <c r="H153" s="22"/>
    </row>
    <row r="154" spans="7:8" x14ac:dyDescent="0.2">
      <c r="G154" s="22"/>
      <c r="H154" s="22"/>
    </row>
    <row r="155" spans="7:8" x14ac:dyDescent="0.2">
      <c r="G155" s="22"/>
      <c r="H155" s="22"/>
    </row>
    <row r="156" spans="7:8" x14ac:dyDescent="0.2">
      <c r="G156" s="22"/>
      <c r="H156" s="22"/>
    </row>
    <row r="157" spans="7:8" x14ac:dyDescent="0.2">
      <c r="G157" s="22"/>
      <c r="H157" s="22"/>
    </row>
    <row r="158" spans="7:8" x14ac:dyDescent="0.2">
      <c r="G158" s="22"/>
      <c r="H158" s="22"/>
    </row>
  </sheetData>
  <sheetProtection selectLockedCells="1" selectUnlockedCells="1"/>
  <sortState ref="K41:M77">
    <sortCondition descending="1" ref="M41:M77"/>
  </sortState>
  <phoneticPr fontId="9" type="noConversion"/>
  <hyperlinks>
    <hyperlink ref="H17" location="ÍNDICE!A1" display="Voltar ao índice"/>
  </hyperlink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showGridLines="0" zoomScale="95" zoomScaleNormal="95" workbookViewId="0"/>
  </sheetViews>
  <sheetFormatPr defaultRowHeight="12.75" x14ac:dyDescent="0.2"/>
  <cols>
    <col min="1" max="1" width="2.28515625" style="2" customWidth="1"/>
    <col min="2" max="2" width="40.7109375" style="2" customWidth="1"/>
    <col min="3" max="3" width="16.42578125" style="2" customWidth="1"/>
    <col min="4" max="16" width="12.7109375" style="2" customWidth="1"/>
    <col min="17" max="22" width="10.7109375" style="2" customWidth="1"/>
    <col min="23" max="16384" width="9.140625" style="2"/>
  </cols>
  <sheetData>
    <row r="1" spans="2:16" ht="29.85" customHeight="1" x14ac:dyDescent="0.2">
      <c r="B1" s="34" t="s">
        <v>84</v>
      </c>
    </row>
    <row r="2" spans="2:16" ht="21.95" customHeight="1" x14ac:dyDescent="0.2">
      <c r="B2" s="60" t="s">
        <v>15</v>
      </c>
      <c r="C2" s="61" t="s">
        <v>2</v>
      </c>
      <c r="D2" s="32" t="s">
        <v>34</v>
      </c>
      <c r="E2" s="32" t="s">
        <v>37</v>
      </c>
      <c r="F2" s="32" t="s">
        <v>74</v>
      </c>
      <c r="G2" s="32" t="s">
        <v>76</v>
      </c>
      <c r="H2" s="32" t="s">
        <v>77</v>
      </c>
      <c r="I2" s="32" t="s">
        <v>79</v>
      </c>
      <c r="J2" s="32">
        <v>2016</v>
      </c>
      <c r="K2" s="32" t="s">
        <v>85</v>
      </c>
      <c r="L2" s="32" t="s">
        <v>94</v>
      </c>
      <c r="M2" s="32">
        <v>2019</v>
      </c>
      <c r="N2" s="32">
        <v>2020</v>
      </c>
      <c r="O2" s="32">
        <v>2021</v>
      </c>
      <c r="P2" s="32">
        <v>2022</v>
      </c>
    </row>
    <row r="3" spans="2:16" ht="21.95" customHeight="1" x14ac:dyDescent="0.2">
      <c r="B3" s="121" t="s">
        <v>86</v>
      </c>
      <c r="C3" s="92" t="s">
        <v>93</v>
      </c>
      <c r="D3" s="9">
        <v>437</v>
      </c>
      <c r="E3" s="9">
        <v>462</v>
      </c>
      <c r="F3" s="9">
        <v>451</v>
      </c>
      <c r="G3" s="9">
        <v>425</v>
      </c>
      <c r="H3" s="9">
        <v>487</v>
      </c>
      <c r="I3" s="69">
        <v>510</v>
      </c>
      <c r="J3" s="69">
        <v>499</v>
      </c>
      <c r="K3" s="69">
        <v>515</v>
      </c>
      <c r="L3" s="69">
        <v>497</v>
      </c>
      <c r="M3" s="69">
        <v>531</v>
      </c>
      <c r="N3" s="69">
        <v>526</v>
      </c>
      <c r="O3" s="69">
        <v>528</v>
      </c>
      <c r="P3" s="69">
        <v>516</v>
      </c>
    </row>
    <row r="4" spans="2:16" ht="21.95" customHeight="1" x14ac:dyDescent="0.2">
      <c r="B4" s="122" t="s">
        <v>87</v>
      </c>
      <c r="C4" s="123" t="s">
        <v>93</v>
      </c>
      <c r="D4" s="70">
        <v>1066</v>
      </c>
      <c r="E4" s="70">
        <v>1057</v>
      </c>
      <c r="F4" s="70">
        <v>1047</v>
      </c>
      <c r="G4" s="70">
        <v>1045</v>
      </c>
      <c r="H4" s="70">
        <v>1061</v>
      </c>
      <c r="I4" s="37">
        <v>1096</v>
      </c>
      <c r="J4" s="37">
        <v>1136</v>
      </c>
      <c r="K4" s="37">
        <v>1155</v>
      </c>
      <c r="L4" s="37">
        <v>1135</v>
      </c>
      <c r="M4" s="37">
        <v>1144</v>
      </c>
      <c r="N4" s="37">
        <v>1166</v>
      </c>
      <c r="O4" s="37">
        <v>1113</v>
      </c>
      <c r="P4" s="37">
        <v>1063</v>
      </c>
    </row>
    <row r="5" spans="2:16" ht="21.95" customHeight="1" x14ac:dyDescent="0.2">
      <c r="B5" s="124" t="s">
        <v>88</v>
      </c>
      <c r="C5" s="92" t="s">
        <v>93</v>
      </c>
      <c r="D5" s="9">
        <v>204</v>
      </c>
      <c r="E5" s="9">
        <v>210</v>
      </c>
      <c r="F5" s="9">
        <v>206</v>
      </c>
      <c r="G5" s="9">
        <v>211</v>
      </c>
      <c r="H5" s="9">
        <v>214</v>
      </c>
      <c r="I5" s="69">
        <v>240</v>
      </c>
      <c r="J5" s="69">
        <v>267</v>
      </c>
      <c r="K5" s="69">
        <v>256</v>
      </c>
      <c r="L5" s="69">
        <v>236</v>
      </c>
      <c r="M5" s="69">
        <v>240</v>
      </c>
      <c r="N5" s="69">
        <v>257</v>
      </c>
      <c r="O5" s="69">
        <v>214</v>
      </c>
      <c r="P5" s="69">
        <v>201</v>
      </c>
    </row>
    <row r="6" spans="2:16" ht="21.95" customHeight="1" x14ac:dyDescent="0.2">
      <c r="B6" s="124" t="s">
        <v>89</v>
      </c>
      <c r="C6" s="92" t="s">
        <v>93</v>
      </c>
      <c r="D6" s="9">
        <v>862</v>
      </c>
      <c r="E6" s="9">
        <v>847</v>
      </c>
      <c r="F6" s="9">
        <v>840</v>
      </c>
      <c r="G6" s="9">
        <v>834</v>
      </c>
      <c r="H6" s="9">
        <v>848</v>
      </c>
      <c r="I6" s="69">
        <v>856</v>
      </c>
      <c r="J6" s="69">
        <v>869</v>
      </c>
      <c r="K6" s="69">
        <v>900</v>
      </c>
      <c r="L6" s="69">
        <v>899</v>
      </c>
      <c r="M6" s="69">
        <v>903</v>
      </c>
      <c r="N6" s="69">
        <v>909</v>
      </c>
      <c r="O6" s="69">
        <v>899</v>
      </c>
      <c r="P6" s="69">
        <v>862</v>
      </c>
    </row>
    <row r="7" spans="2:16" ht="21.95" customHeight="1" x14ac:dyDescent="0.2">
      <c r="B7" s="125" t="s">
        <v>90</v>
      </c>
      <c r="C7" s="123" t="s">
        <v>93</v>
      </c>
      <c r="D7" s="70">
        <v>686</v>
      </c>
      <c r="E7" s="70">
        <v>683</v>
      </c>
      <c r="F7" s="70">
        <v>678</v>
      </c>
      <c r="G7" s="70">
        <v>677</v>
      </c>
      <c r="H7" s="70">
        <v>697</v>
      </c>
      <c r="I7" s="37">
        <v>719</v>
      </c>
      <c r="J7" s="37">
        <v>724</v>
      </c>
      <c r="K7" s="37">
        <v>728</v>
      </c>
      <c r="L7" s="37">
        <v>723</v>
      </c>
      <c r="M7" s="37">
        <v>731</v>
      </c>
      <c r="N7" s="37">
        <v>739</v>
      </c>
      <c r="O7" s="37">
        <v>739</v>
      </c>
      <c r="P7" s="37">
        <v>715</v>
      </c>
    </row>
    <row r="8" spans="2:16" ht="21.95" customHeight="1" x14ac:dyDescent="0.2">
      <c r="B8" s="126" t="s">
        <v>91</v>
      </c>
      <c r="C8" s="92" t="s">
        <v>93</v>
      </c>
      <c r="D8" s="9">
        <v>243</v>
      </c>
      <c r="E8" s="9">
        <v>242</v>
      </c>
      <c r="F8" s="9">
        <v>237</v>
      </c>
      <c r="G8" s="9">
        <v>231</v>
      </c>
      <c r="H8" s="9">
        <v>234</v>
      </c>
      <c r="I8" s="69">
        <v>243</v>
      </c>
      <c r="J8" s="69">
        <v>239</v>
      </c>
      <c r="K8" s="69">
        <v>239</v>
      </c>
      <c r="L8" s="69">
        <v>235</v>
      </c>
      <c r="M8" s="69">
        <v>234</v>
      </c>
      <c r="N8" s="69">
        <v>233</v>
      </c>
      <c r="O8" s="69">
        <v>230</v>
      </c>
      <c r="P8" s="69">
        <v>222</v>
      </c>
    </row>
    <row r="9" spans="2:16" ht="21.95" customHeight="1" x14ac:dyDescent="0.2">
      <c r="B9" s="126" t="s">
        <v>92</v>
      </c>
      <c r="C9" s="127" t="s">
        <v>93</v>
      </c>
      <c r="D9" s="8">
        <v>442</v>
      </c>
      <c r="E9" s="8">
        <v>441</v>
      </c>
      <c r="F9" s="8">
        <v>442</v>
      </c>
      <c r="G9" s="8">
        <v>446</v>
      </c>
      <c r="H9" s="8">
        <v>463</v>
      </c>
      <c r="I9" s="78">
        <v>476</v>
      </c>
      <c r="J9" s="78">
        <v>485</v>
      </c>
      <c r="K9" s="78">
        <v>490</v>
      </c>
      <c r="L9" s="78">
        <v>487</v>
      </c>
      <c r="M9" s="78">
        <v>497</v>
      </c>
      <c r="N9" s="78">
        <v>507</v>
      </c>
      <c r="O9" s="78">
        <v>509</v>
      </c>
      <c r="P9" s="78">
        <v>493</v>
      </c>
    </row>
    <row r="10" spans="2:16" ht="21.95" customHeight="1" x14ac:dyDescent="0.2">
      <c r="B10" s="128" t="s">
        <v>104</v>
      </c>
      <c r="C10" s="129" t="s">
        <v>93</v>
      </c>
      <c r="D10" s="81">
        <v>1503</v>
      </c>
      <c r="E10" s="81">
        <v>1519</v>
      </c>
      <c r="F10" s="81">
        <v>1498</v>
      </c>
      <c r="G10" s="81">
        <v>1471</v>
      </c>
      <c r="H10" s="81">
        <v>1549</v>
      </c>
      <c r="I10" s="80">
        <v>1606</v>
      </c>
      <c r="J10" s="80">
        <v>1635</v>
      </c>
      <c r="K10" s="80">
        <v>1670</v>
      </c>
      <c r="L10" s="80">
        <v>1632</v>
      </c>
      <c r="M10" s="80">
        <v>1675</v>
      </c>
      <c r="N10" s="80">
        <v>1691</v>
      </c>
      <c r="O10" s="80">
        <v>1641</v>
      </c>
      <c r="P10" s="80">
        <v>1579</v>
      </c>
    </row>
    <row r="11" spans="2:16" ht="18" customHeight="1" x14ac:dyDescent="0.2">
      <c r="B11" s="89" t="s">
        <v>103</v>
      </c>
      <c r="C11" s="77"/>
      <c r="D11" s="77"/>
      <c r="E11" s="77"/>
      <c r="F11" s="77"/>
      <c r="G11" s="77"/>
      <c r="H11" s="77"/>
    </row>
    <row r="12" spans="2:16" ht="18" customHeight="1" x14ac:dyDescent="0.2">
      <c r="D12" s="22"/>
    </row>
    <row r="13" spans="2:16" ht="29.85" customHeight="1" x14ac:dyDescent="0.2">
      <c r="B13" s="34" t="s">
        <v>97</v>
      </c>
      <c r="O13" s="16" t="s">
        <v>12</v>
      </c>
    </row>
    <row r="14" spans="2:16" ht="21.95" customHeight="1" x14ac:dyDescent="0.2">
      <c r="B14" s="60" t="s">
        <v>15</v>
      </c>
      <c r="C14" s="61" t="s">
        <v>2</v>
      </c>
      <c r="D14" s="6">
        <v>2003</v>
      </c>
      <c r="E14" s="6">
        <v>2005</v>
      </c>
      <c r="F14" s="6">
        <v>2007</v>
      </c>
      <c r="G14" s="6">
        <v>2009</v>
      </c>
      <c r="H14" s="6">
        <v>2013</v>
      </c>
      <c r="I14" s="6">
        <v>2016</v>
      </c>
      <c r="J14" s="6">
        <v>2019</v>
      </c>
    </row>
    <row r="15" spans="2:16" ht="21.95" customHeight="1" x14ac:dyDescent="0.2">
      <c r="B15" s="121" t="s">
        <v>86</v>
      </c>
      <c r="C15" s="92" t="s">
        <v>99</v>
      </c>
      <c r="D15" s="9">
        <v>56527</v>
      </c>
      <c r="E15" s="9">
        <v>44582</v>
      </c>
      <c r="F15" s="9">
        <v>38163</v>
      </c>
      <c r="G15" s="9">
        <v>35592</v>
      </c>
      <c r="H15" s="9">
        <v>31232</v>
      </c>
      <c r="I15" s="9">
        <v>33832</v>
      </c>
      <c r="J15" s="9">
        <v>26738</v>
      </c>
    </row>
    <row r="16" spans="2:16" ht="21.95" customHeight="1" x14ac:dyDescent="0.2">
      <c r="B16" s="122" t="s">
        <v>87</v>
      </c>
      <c r="C16" s="123" t="s">
        <v>99</v>
      </c>
      <c r="D16" s="37">
        <v>73501</v>
      </c>
      <c r="E16" s="37">
        <v>53657</v>
      </c>
      <c r="F16" s="37">
        <v>46036</v>
      </c>
      <c r="G16" s="37">
        <v>44269</v>
      </c>
      <c r="H16" s="37">
        <v>36388</v>
      </c>
      <c r="I16" s="37">
        <v>38402</v>
      </c>
      <c r="J16" s="37">
        <v>31846</v>
      </c>
    </row>
    <row r="17" spans="2:10" ht="21.95" customHeight="1" x14ac:dyDescent="0.2">
      <c r="B17" s="124" t="s">
        <v>88</v>
      </c>
      <c r="C17" s="92" t="s">
        <v>99</v>
      </c>
      <c r="D17" s="9">
        <v>30729</v>
      </c>
      <c r="E17" s="9">
        <v>24596</v>
      </c>
      <c r="F17" s="9">
        <v>24204</v>
      </c>
      <c r="G17" s="9">
        <v>23602</v>
      </c>
      <c r="H17" s="9">
        <v>20718</v>
      </c>
      <c r="I17" s="9">
        <v>22323</v>
      </c>
      <c r="J17" s="9">
        <v>17563</v>
      </c>
    </row>
    <row r="18" spans="2:10" ht="21.95" customHeight="1" x14ac:dyDescent="0.2">
      <c r="B18" s="124" t="s">
        <v>89</v>
      </c>
      <c r="C18" s="92" t="s">
        <v>99</v>
      </c>
      <c r="D18" s="9">
        <v>64540</v>
      </c>
      <c r="E18" s="9">
        <v>46716</v>
      </c>
      <c r="F18" s="9">
        <v>39311</v>
      </c>
      <c r="G18" s="9">
        <v>37661</v>
      </c>
      <c r="H18" s="9">
        <v>31437</v>
      </c>
      <c r="I18" s="9">
        <v>33630</v>
      </c>
      <c r="J18" s="9">
        <v>27748</v>
      </c>
    </row>
    <row r="19" spans="2:10" ht="21.95" customHeight="1" x14ac:dyDescent="0.2">
      <c r="B19" s="125" t="s">
        <v>90</v>
      </c>
      <c r="C19" s="123" t="s">
        <v>99</v>
      </c>
      <c r="D19" s="37">
        <v>59390</v>
      </c>
      <c r="E19" s="37">
        <v>42801</v>
      </c>
      <c r="F19" s="37">
        <v>34257</v>
      </c>
      <c r="G19" s="37">
        <v>33350</v>
      </c>
      <c r="H19" s="37">
        <v>26338</v>
      </c>
      <c r="I19" s="37">
        <v>31749</v>
      </c>
      <c r="J19" s="37">
        <v>25471</v>
      </c>
    </row>
    <row r="20" spans="2:10" ht="21.95" customHeight="1" x14ac:dyDescent="0.2">
      <c r="B20" s="126" t="s">
        <v>91</v>
      </c>
      <c r="C20" s="92" t="s">
        <v>99</v>
      </c>
      <c r="D20" s="9">
        <v>27047</v>
      </c>
      <c r="E20" s="9">
        <v>15864</v>
      </c>
      <c r="F20" s="9">
        <v>13505</v>
      </c>
      <c r="G20" s="9">
        <v>10447</v>
      </c>
      <c r="H20" s="9">
        <v>7772</v>
      </c>
      <c r="I20" s="9">
        <v>8105</v>
      </c>
      <c r="J20" s="9">
        <v>5068</v>
      </c>
    </row>
    <row r="21" spans="2:10" ht="21.95" customHeight="1" x14ac:dyDescent="0.2">
      <c r="B21" s="126" t="s">
        <v>92</v>
      </c>
      <c r="C21" s="127" t="s">
        <v>99</v>
      </c>
      <c r="D21" s="8">
        <v>34981</v>
      </c>
      <c r="E21" s="8">
        <v>28705</v>
      </c>
      <c r="F21" s="8">
        <v>21969</v>
      </c>
      <c r="G21" s="8">
        <v>23934</v>
      </c>
      <c r="H21" s="8">
        <v>19395</v>
      </c>
      <c r="I21" s="8">
        <v>24447</v>
      </c>
      <c r="J21" s="8">
        <v>21031</v>
      </c>
    </row>
    <row r="22" spans="2:10" ht="21.95" customHeight="1" x14ac:dyDescent="0.2">
      <c r="B22" s="128" t="s">
        <v>104</v>
      </c>
      <c r="C22" s="129" t="s">
        <v>99</v>
      </c>
      <c r="D22" s="80">
        <v>84773</v>
      </c>
      <c r="E22" s="80">
        <v>61833</v>
      </c>
      <c r="F22" s="80">
        <v>52132</v>
      </c>
      <c r="G22" s="80">
        <v>50035</v>
      </c>
      <c r="H22" s="80">
        <v>40733</v>
      </c>
      <c r="I22" s="80">
        <v>43384</v>
      </c>
      <c r="J22" s="80">
        <v>36104</v>
      </c>
    </row>
  </sheetData>
  <hyperlinks>
    <hyperlink ref="O13" location="ÍNDICE!A1" display="Voltar ao índice"/>
  </hyperlinks>
  <pageMargins left="0.70866141732283472" right="0.70866141732283472" top="0.74803149606299213" bottom="0.74803149606299213" header="0.31496062992125984" footer="0.31496062992125984"/>
  <pageSetup paperSize="9" scale="79" orientation="landscape" r:id="rId1"/>
  <ignoredErrors>
    <ignoredError sqref="D2:I2 K2:L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9"/>
  <sheetViews>
    <sheetView showGridLines="0" zoomScaleNormal="100" workbookViewId="0"/>
  </sheetViews>
  <sheetFormatPr defaultRowHeight="12.75" x14ac:dyDescent="0.2"/>
  <cols>
    <col min="1" max="1" width="2.28515625" style="2" customWidth="1"/>
    <col min="2" max="2" width="27.7109375" style="2" customWidth="1"/>
    <col min="3" max="3" width="11.5703125" style="2" customWidth="1"/>
    <col min="4" max="16" width="12.7109375" style="2" customWidth="1"/>
    <col min="17" max="16384" width="9.140625" style="2"/>
  </cols>
  <sheetData>
    <row r="1" spans="2:16" ht="29.85" customHeight="1" x14ac:dyDescent="0.2">
      <c r="B1" s="34" t="s">
        <v>45</v>
      </c>
    </row>
    <row r="2" spans="2:16" ht="21.95" customHeight="1" x14ac:dyDescent="0.2">
      <c r="B2" s="60" t="s">
        <v>15</v>
      </c>
      <c r="C2" s="61" t="s">
        <v>2</v>
      </c>
      <c r="D2" s="32" t="s">
        <v>34</v>
      </c>
      <c r="E2" s="32" t="s">
        <v>37</v>
      </c>
      <c r="F2" s="32" t="s">
        <v>74</v>
      </c>
      <c r="G2" s="32" t="s">
        <v>76</v>
      </c>
      <c r="H2" s="32" t="s">
        <v>77</v>
      </c>
      <c r="I2" s="32" t="s">
        <v>79</v>
      </c>
      <c r="J2" s="32">
        <v>2016</v>
      </c>
      <c r="K2" s="32" t="s">
        <v>85</v>
      </c>
      <c r="L2" s="32" t="s">
        <v>94</v>
      </c>
      <c r="M2" s="32" t="s">
        <v>100</v>
      </c>
      <c r="N2" s="32">
        <v>2020</v>
      </c>
      <c r="O2" s="32">
        <v>2021</v>
      </c>
      <c r="P2" s="32" t="s">
        <v>106</v>
      </c>
    </row>
    <row r="3" spans="2:16" ht="21.95" customHeight="1" x14ac:dyDescent="0.2">
      <c r="B3" s="121" t="s">
        <v>48</v>
      </c>
      <c r="C3" s="92" t="s">
        <v>72</v>
      </c>
      <c r="D3" s="9">
        <v>93159</v>
      </c>
      <c r="E3" s="9">
        <v>96003</v>
      </c>
      <c r="F3" s="9">
        <v>92988</v>
      </c>
      <c r="G3" s="9">
        <v>84011</v>
      </c>
      <c r="H3" s="69">
        <v>79842</v>
      </c>
      <c r="I3" s="69">
        <v>88645</v>
      </c>
      <c r="J3" s="69">
        <v>90701</v>
      </c>
      <c r="K3" s="69">
        <v>91188</v>
      </c>
      <c r="L3" s="69">
        <v>94026</v>
      </c>
      <c r="M3" s="69">
        <v>92031</v>
      </c>
      <c r="N3" s="69">
        <v>97753.741999999998</v>
      </c>
      <c r="O3" s="69">
        <v>102951.33299999998</v>
      </c>
      <c r="P3" s="69">
        <v>103760.027</v>
      </c>
    </row>
    <row r="4" spans="2:16" ht="21.95" customHeight="1" x14ac:dyDescent="0.2">
      <c r="B4" s="130" t="s">
        <v>49</v>
      </c>
      <c r="C4" s="123" t="s">
        <v>72</v>
      </c>
      <c r="D4" s="37">
        <v>72860</v>
      </c>
      <c r="E4" s="37">
        <v>73046</v>
      </c>
      <c r="F4" s="37">
        <v>68703</v>
      </c>
      <c r="G4" s="37">
        <v>62479</v>
      </c>
      <c r="H4" s="70">
        <v>59888</v>
      </c>
      <c r="I4" s="70">
        <v>67999</v>
      </c>
      <c r="J4" s="70">
        <v>68794</v>
      </c>
      <c r="K4" s="70">
        <v>69040</v>
      </c>
      <c r="L4" s="70">
        <v>72206</v>
      </c>
      <c r="M4" s="70">
        <v>70353</v>
      </c>
      <c r="N4" s="70">
        <v>73213.312999999995</v>
      </c>
      <c r="O4" s="70">
        <v>77241.062999999995</v>
      </c>
      <c r="P4" s="70">
        <v>78991.426999999996</v>
      </c>
    </row>
    <row r="5" spans="2:16" ht="21.95" customHeight="1" x14ac:dyDescent="0.2">
      <c r="B5" s="131" t="s">
        <v>50</v>
      </c>
      <c r="C5" s="92" t="s">
        <v>72</v>
      </c>
      <c r="D5" s="24">
        <v>20299</v>
      </c>
      <c r="E5" s="24">
        <v>22957</v>
      </c>
      <c r="F5" s="24">
        <v>24285</v>
      </c>
      <c r="G5" s="24">
        <v>21532</v>
      </c>
      <c r="H5" s="71">
        <v>19955</v>
      </c>
      <c r="I5" s="71">
        <v>20646</v>
      </c>
      <c r="J5" s="71">
        <v>21907</v>
      </c>
      <c r="K5" s="71">
        <v>22148</v>
      </c>
      <c r="L5" s="71">
        <v>21820</v>
      </c>
      <c r="M5" s="71">
        <v>21678</v>
      </c>
      <c r="N5" s="71">
        <v>24540.428999999996</v>
      </c>
      <c r="O5" s="71">
        <v>25710.269999999997</v>
      </c>
      <c r="P5" s="71">
        <v>24768.6</v>
      </c>
    </row>
    <row r="6" spans="2:16" ht="16.5" customHeight="1" x14ac:dyDescent="0.2">
      <c r="B6" s="73" t="s">
        <v>43</v>
      </c>
      <c r="C6" s="62"/>
    </row>
    <row r="7" spans="2:16" ht="19.7" customHeight="1" x14ac:dyDescent="0.2">
      <c r="O7" s="16" t="s">
        <v>12</v>
      </c>
    </row>
    <row r="9" spans="2:16" x14ac:dyDescent="0.2">
      <c r="B9" s="22"/>
      <c r="C9" s="22"/>
    </row>
  </sheetData>
  <sheetProtection selectLockedCells="1" selectUnlockedCells="1"/>
  <phoneticPr fontId="9" type="noConversion"/>
  <hyperlinks>
    <hyperlink ref="O7" location="ÍNDICE!A1" display="Voltar ao índice"/>
  </hyperlinks>
  <pageMargins left="0.74803149606299213" right="0.74803149606299213" top="0.59055118110236227" bottom="0.39370078740157483" header="0" footer="0"/>
  <pageSetup paperSize="9" scale="92" firstPageNumber="0" orientation="landscape" horizontalDpi="300" verticalDpi="300" r:id="rId1"/>
  <headerFooter alignWithMargins="0"/>
  <ignoredErrors>
    <ignoredError sqref="D2:E2 F2:I2 K2:M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
  <sheetViews>
    <sheetView showGridLines="0" zoomScale="95" zoomScaleNormal="95" workbookViewId="0"/>
  </sheetViews>
  <sheetFormatPr defaultRowHeight="12.75" x14ac:dyDescent="0.2"/>
  <cols>
    <col min="1" max="1" width="2.140625" style="2" customWidth="1"/>
    <col min="2" max="2" width="35" style="2" customWidth="1"/>
    <col min="3" max="3" width="14.140625" style="2" customWidth="1"/>
    <col min="4" max="16" width="12.7109375" style="2" customWidth="1"/>
    <col min="17" max="16384" width="9.140625" style="2"/>
  </cols>
  <sheetData>
    <row r="1" spans="2:16" ht="29.85" customHeight="1" x14ac:dyDescent="0.2">
      <c r="B1" s="3" t="s">
        <v>46</v>
      </c>
    </row>
    <row r="2" spans="2:16" ht="24.75" customHeight="1" x14ac:dyDescent="0.2">
      <c r="B2" s="4" t="s">
        <v>15</v>
      </c>
      <c r="C2" s="5" t="s">
        <v>2</v>
      </c>
      <c r="D2" s="7">
        <v>2010</v>
      </c>
      <c r="E2" s="7">
        <v>2011</v>
      </c>
      <c r="F2" s="7">
        <v>2012</v>
      </c>
      <c r="G2" s="7">
        <v>2013</v>
      </c>
      <c r="H2" s="7">
        <v>2014</v>
      </c>
      <c r="I2" s="7">
        <v>2015</v>
      </c>
      <c r="J2" s="7">
        <v>2016</v>
      </c>
      <c r="K2" s="7">
        <v>2017</v>
      </c>
      <c r="L2" s="7">
        <v>2018</v>
      </c>
      <c r="M2" s="7">
        <v>2019</v>
      </c>
      <c r="N2" s="7">
        <v>2020</v>
      </c>
      <c r="O2" s="7">
        <v>2021</v>
      </c>
      <c r="P2" s="7" t="s">
        <v>106</v>
      </c>
    </row>
    <row r="3" spans="2:16" ht="21.95" customHeight="1" x14ac:dyDescent="0.2">
      <c r="B3" s="121" t="s">
        <v>111</v>
      </c>
      <c r="C3" s="132" t="s">
        <v>112</v>
      </c>
      <c r="D3" s="26">
        <v>97</v>
      </c>
      <c r="E3" s="26">
        <v>99</v>
      </c>
      <c r="F3" s="26">
        <v>100</v>
      </c>
      <c r="G3" s="26">
        <v>90</v>
      </c>
      <c r="H3" s="26">
        <v>86</v>
      </c>
      <c r="I3" s="26">
        <v>99</v>
      </c>
      <c r="J3" s="26">
        <v>107</v>
      </c>
      <c r="K3" s="26">
        <v>108</v>
      </c>
      <c r="L3" s="26">
        <v>111</v>
      </c>
      <c r="M3" s="26">
        <v>108</v>
      </c>
      <c r="N3" s="26">
        <v>116</v>
      </c>
      <c r="O3" s="26">
        <v>129</v>
      </c>
      <c r="P3" s="26">
        <v>133</v>
      </c>
    </row>
    <row r="4" spans="2:16" ht="21.95" customHeight="1" x14ac:dyDescent="0.2">
      <c r="B4" s="122" t="s">
        <v>36</v>
      </c>
      <c r="C4" s="133" t="s">
        <v>112</v>
      </c>
      <c r="D4" s="39">
        <v>93</v>
      </c>
      <c r="E4" s="39">
        <v>96</v>
      </c>
      <c r="F4" s="39">
        <v>93</v>
      </c>
      <c r="G4" s="39">
        <v>84</v>
      </c>
      <c r="H4" s="39">
        <v>80</v>
      </c>
      <c r="I4" s="39">
        <v>89</v>
      </c>
      <c r="J4" s="39">
        <v>91</v>
      </c>
      <c r="K4" s="39">
        <v>91</v>
      </c>
      <c r="L4" s="39">
        <v>94</v>
      </c>
      <c r="M4" s="39">
        <v>92</v>
      </c>
      <c r="N4" s="39">
        <v>98</v>
      </c>
      <c r="O4" s="39">
        <v>103</v>
      </c>
      <c r="P4" s="39">
        <v>104</v>
      </c>
    </row>
    <row r="5" spans="2:16" ht="21.95" customHeight="1" x14ac:dyDescent="0.2">
      <c r="B5" s="121" t="s">
        <v>113</v>
      </c>
      <c r="C5" s="132" t="s">
        <v>112</v>
      </c>
      <c r="D5" s="26">
        <v>118</v>
      </c>
      <c r="E5" s="26">
        <v>101</v>
      </c>
      <c r="F5" s="26">
        <v>93</v>
      </c>
      <c r="G5" s="26">
        <v>103</v>
      </c>
      <c r="H5" s="26">
        <v>114</v>
      </c>
      <c r="I5" s="26">
        <v>110</v>
      </c>
      <c r="J5" s="26">
        <v>113</v>
      </c>
      <c r="K5" s="26">
        <v>125</v>
      </c>
      <c r="L5" s="26">
        <v>139</v>
      </c>
      <c r="M5" s="26">
        <v>145</v>
      </c>
      <c r="N5" s="26">
        <v>133</v>
      </c>
      <c r="O5" s="26">
        <v>134</v>
      </c>
      <c r="P5" s="26">
        <v>148</v>
      </c>
    </row>
    <row r="6" spans="2:16" ht="21.95" customHeight="1" x14ac:dyDescent="0.2">
      <c r="B6" s="122" t="s">
        <v>114</v>
      </c>
      <c r="C6" s="133" t="s">
        <v>112</v>
      </c>
      <c r="D6" s="39">
        <v>15</v>
      </c>
      <c r="E6" s="39">
        <v>14</v>
      </c>
      <c r="F6" s="39">
        <v>18</v>
      </c>
      <c r="G6" s="39">
        <v>15</v>
      </c>
      <c r="H6" s="39">
        <v>14</v>
      </c>
      <c r="I6" s="39">
        <v>22</v>
      </c>
      <c r="J6" s="39">
        <v>28</v>
      </c>
      <c r="K6" s="39">
        <v>30</v>
      </c>
      <c r="L6" s="39">
        <v>35</v>
      </c>
      <c r="M6" s="39">
        <v>33</v>
      </c>
      <c r="N6" s="39">
        <v>39</v>
      </c>
      <c r="O6" s="39">
        <v>46</v>
      </c>
      <c r="P6" s="39">
        <v>50</v>
      </c>
    </row>
    <row r="7" spans="2:16" ht="21.95" customHeight="1" x14ac:dyDescent="0.2">
      <c r="B7" s="134" t="s">
        <v>17</v>
      </c>
      <c r="C7" s="135" t="s">
        <v>112</v>
      </c>
      <c r="D7" s="26">
        <v>203</v>
      </c>
      <c r="E7" s="26">
        <v>191</v>
      </c>
      <c r="F7" s="26">
        <v>177</v>
      </c>
      <c r="G7" s="26">
        <v>177</v>
      </c>
      <c r="H7" s="26">
        <v>183</v>
      </c>
      <c r="I7" s="26">
        <v>184</v>
      </c>
      <c r="J7" s="26">
        <v>188</v>
      </c>
      <c r="K7" s="26">
        <v>198</v>
      </c>
      <c r="L7" s="26">
        <v>209</v>
      </c>
      <c r="M7" s="26">
        <v>214</v>
      </c>
      <c r="N7" s="26">
        <v>212</v>
      </c>
      <c r="O7" s="26">
        <v>213</v>
      </c>
      <c r="P7" s="26">
        <v>224</v>
      </c>
    </row>
    <row r="8" spans="2:16" ht="21.95" customHeight="1" x14ac:dyDescent="0.2">
      <c r="B8" s="136" t="s">
        <v>18</v>
      </c>
      <c r="C8" s="137" t="s">
        <v>19</v>
      </c>
      <c r="D8" s="44">
        <v>19.2</v>
      </c>
      <c r="E8" s="44">
        <v>18.100000000000001</v>
      </c>
      <c r="F8" s="44">
        <v>16.8</v>
      </c>
      <c r="G8" s="44">
        <v>16.899999999999999</v>
      </c>
      <c r="H8" s="44">
        <v>17.600000000000001</v>
      </c>
      <c r="I8" s="44">
        <v>17.8</v>
      </c>
      <c r="J8" s="44">
        <v>18.2</v>
      </c>
      <c r="K8" s="44">
        <v>19.2</v>
      </c>
      <c r="L8" s="44">
        <v>20.3</v>
      </c>
      <c r="M8" s="44">
        <v>20.8</v>
      </c>
      <c r="N8" s="44">
        <v>20.399999999999999</v>
      </c>
      <c r="O8" s="44">
        <v>20.5</v>
      </c>
      <c r="P8" s="44">
        <v>21.5</v>
      </c>
    </row>
    <row r="9" spans="2:16" ht="21.95" customHeight="1" x14ac:dyDescent="0.2">
      <c r="B9" s="138" t="s">
        <v>20</v>
      </c>
      <c r="C9" s="139" t="s">
        <v>21</v>
      </c>
      <c r="D9" s="43">
        <v>47.8</v>
      </c>
      <c r="E9" s="43">
        <v>51.8</v>
      </c>
      <c r="F9" s="43">
        <v>56.8</v>
      </c>
      <c r="G9" s="43">
        <v>50.8</v>
      </c>
      <c r="H9" s="43">
        <v>47</v>
      </c>
      <c r="I9" s="43">
        <v>53.8</v>
      </c>
      <c r="J9" s="43">
        <v>56.9</v>
      </c>
      <c r="K9" s="43">
        <v>54.5</v>
      </c>
      <c r="L9" s="43">
        <v>53.1</v>
      </c>
      <c r="M9" s="43">
        <v>50.5</v>
      </c>
      <c r="N9" s="43">
        <v>54.7</v>
      </c>
      <c r="O9" s="43">
        <v>60.6</v>
      </c>
      <c r="P9" s="43">
        <v>59.4</v>
      </c>
    </row>
    <row r="10" spans="2:16" ht="15.75" customHeight="1" x14ac:dyDescent="0.2">
      <c r="B10" s="79" t="s">
        <v>95</v>
      </c>
    </row>
    <row r="11" spans="2:16" ht="15" customHeight="1" x14ac:dyDescent="0.2">
      <c r="B11" s="79" t="s">
        <v>96</v>
      </c>
    </row>
    <row r="12" spans="2:16" ht="15" customHeight="1" x14ac:dyDescent="0.2">
      <c r="B12" s="12" t="s">
        <v>43</v>
      </c>
      <c r="O12" s="16" t="s">
        <v>12</v>
      </c>
    </row>
    <row r="14" spans="2:16" ht="21.75" customHeight="1" x14ac:dyDescent="0.2">
      <c r="B14"/>
      <c r="C14"/>
      <c r="D14"/>
      <c r="E14"/>
    </row>
  </sheetData>
  <sheetProtection selectLockedCells="1" selectUnlockedCells="1"/>
  <phoneticPr fontId="9" type="noConversion"/>
  <hyperlinks>
    <hyperlink ref="O12" location="ÍNDICE!A1" display="Voltar ao índice"/>
  </hyperlinks>
  <pageMargins left="0.57013888888888886" right="0.3" top="0.98402777777777772" bottom="0.98402777777777772" header="0.51180555555555551" footer="0.51180555555555551"/>
  <pageSetup paperSize="9" scale="9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2"/>
  <sheetViews>
    <sheetView showGridLines="0" zoomScale="95" zoomScaleNormal="95" workbookViewId="0"/>
  </sheetViews>
  <sheetFormatPr defaultRowHeight="12.75" x14ac:dyDescent="0.2"/>
  <cols>
    <col min="1" max="1" width="2.28515625" customWidth="1"/>
    <col min="2" max="2" width="38.7109375" customWidth="1"/>
    <col min="3" max="3" width="9.85546875" customWidth="1"/>
    <col min="4" max="16" width="12.7109375" customWidth="1"/>
  </cols>
  <sheetData>
    <row r="1" spans="2:25" ht="29.85" customHeight="1" x14ac:dyDescent="0.2">
      <c r="B1" s="3" t="s">
        <v>47</v>
      </c>
      <c r="C1" s="2"/>
      <c r="D1" s="2"/>
      <c r="E1" s="2"/>
    </row>
    <row r="2" spans="2:25" ht="21.95" customHeight="1" x14ac:dyDescent="0.2">
      <c r="B2" s="4" t="s">
        <v>15</v>
      </c>
      <c r="C2" s="5" t="s">
        <v>2</v>
      </c>
      <c r="D2" s="32" t="s">
        <v>34</v>
      </c>
      <c r="E2" s="32" t="s">
        <v>37</v>
      </c>
      <c r="F2" s="32" t="s">
        <v>74</v>
      </c>
      <c r="G2" s="32" t="s">
        <v>76</v>
      </c>
      <c r="H2" s="32" t="s">
        <v>77</v>
      </c>
      <c r="I2" s="32" t="s">
        <v>79</v>
      </c>
      <c r="J2" s="32">
        <v>2016</v>
      </c>
      <c r="K2" s="32" t="s">
        <v>85</v>
      </c>
      <c r="L2" s="32" t="s">
        <v>94</v>
      </c>
      <c r="M2" s="32" t="s">
        <v>100</v>
      </c>
      <c r="N2" s="32" t="s">
        <v>105</v>
      </c>
      <c r="O2" s="32">
        <v>2021</v>
      </c>
      <c r="P2" s="32">
        <v>2022</v>
      </c>
    </row>
    <row r="3" spans="2:25" ht="21.95" customHeight="1" x14ac:dyDescent="0.2">
      <c r="B3" s="91" t="s">
        <v>16</v>
      </c>
      <c r="C3" s="92" t="s">
        <v>72</v>
      </c>
      <c r="D3" s="26">
        <v>93159</v>
      </c>
      <c r="E3" s="26">
        <v>96003</v>
      </c>
      <c r="F3" s="26">
        <v>92988</v>
      </c>
      <c r="G3" s="26">
        <v>84011</v>
      </c>
      <c r="H3" s="26">
        <v>79842</v>
      </c>
      <c r="I3" s="26">
        <v>88645</v>
      </c>
      <c r="J3" s="26">
        <v>90701</v>
      </c>
      <c r="K3" s="26">
        <v>91188</v>
      </c>
      <c r="L3" s="26">
        <v>94026</v>
      </c>
      <c r="M3" s="26">
        <v>92031</v>
      </c>
      <c r="N3" s="26">
        <v>97753.741999999998</v>
      </c>
      <c r="O3" s="26">
        <v>102951.33299999998</v>
      </c>
      <c r="P3" s="26">
        <v>103760.027</v>
      </c>
      <c r="Q3" s="55"/>
      <c r="R3" s="55"/>
      <c r="S3" s="55"/>
      <c r="T3" s="55"/>
      <c r="U3" s="55"/>
      <c r="V3" s="55"/>
      <c r="W3" s="55"/>
      <c r="X3" s="55"/>
      <c r="Y3" s="55"/>
    </row>
    <row r="4" spans="2:25" ht="21.95" customHeight="1" x14ac:dyDescent="0.2">
      <c r="B4" s="140" t="s">
        <v>35</v>
      </c>
      <c r="C4" s="94" t="s">
        <v>72</v>
      </c>
      <c r="D4" s="31">
        <v>1940.0630700000002</v>
      </c>
      <c r="E4" s="31">
        <v>2293.1451299999999</v>
      </c>
      <c r="F4" s="31">
        <v>2327.2191699999998</v>
      </c>
      <c r="G4" s="49">
        <v>2191.8059800000001</v>
      </c>
      <c r="H4" s="31">
        <v>2130.9667400000003</v>
      </c>
      <c r="I4" s="31">
        <v>2298.7649999999999</v>
      </c>
      <c r="J4" s="31">
        <v>2341.0412999999999</v>
      </c>
      <c r="K4" s="31">
        <v>2319.15283</v>
      </c>
      <c r="L4" s="31">
        <v>2415.4949999999999</v>
      </c>
      <c r="M4" s="31">
        <v>2421.0219999999999</v>
      </c>
      <c r="N4" s="31">
        <v>2089.10628</v>
      </c>
      <c r="O4" s="31"/>
      <c r="P4" s="31"/>
      <c r="Q4" s="54"/>
      <c r="R4" s="54"/>
      <c r="S4" s="54"/>
      <c r="T4" s="54"/>
      <c r="U4" s="54"/>
      <c r="V4" s="54"/>
      <c r="W4" s="54"/>
      <c r="X4" s="54"/>
      <c r="Y4" s="54"/>
    </row>
    <row r="5" spans="2:25" ht="21.95" customHeight="1" x14ac:dyDescent="0.2">
      <c r="B5" s="115" t="s">
        <v>22</v>
      </c>
      <c r="C5" s="141" t="s">
        <v>21</v>
      </c>
      <c r="D5" s="50">
        <f t="shared" ref="D5:N5" si="0">D4/D3*100</f>
        <v>2.0825288699964575</v>
      </c>
      <c r="E5" s="50">
        <f t="shared" si="0"/>
        <v>2.3886181994312676</v>
      </c>
      <c r="F5" s="50">
        <f t="shared" si="0"/>
        <v>2.5027091345119801</v>
      </c>
      <c r="G5" s="50">
        <f t="shared" si="0"/>
        <v>2.6089511849638742</v>
      </c>
      <c r="H5" s="50">
        <f t="shared" si="0"/>
        <v>2.6689796598281612</v>
      </c>
      <c r="I5" s="50">
        <f t="shared" si="0"/>
        <v>2.5932257882565288</v>
      </c>
      <c r="J5" s="50">
        <f t="shared" si="0"/>
        <v>2.5810534613730831</v>
      </c>
      <c r="K5" s="50">
        <f t="shared" si="0"/>
        <v>2.5432653748300216</v>
      </c>
      <c r="L5" s="50">
        <f t="shared" si="0"/>
        <v>2.5689649671367492</v>
      </c>
      <c r="M5" s="50">
        <f t="shared" si="0"/>
        <v>2.6306592343884128</v>
      </c>
      <c r="N5" s="50">
        <f t="shared" si="0"/>
        <v>2.1371113138564048</v>
      </c>
      <c r="O5" s="50"/>
      <c r="P5" s="50"/>
    </row>
    <row r="6" spans="2:25" x14ac:dyDescent="0.2">
      <c r="B6" s="27"/>
    </row>
    <row r="9" spans="2:25" x14ac:dyDescent="0.2">
      <c r="B9" s="35"/>
    </row>
    <row r="11" spans="2:25" x14ac:dyDescent="0.2">
      <c r="O11" s="16" t="s">
        <v>12</v>
      </c>
    </row>
    <row r="29" spans="4:5" x14ac:dyDescent="0.2">
      <c r="D29" s="51"/>
      <c r="E29" s="48"/>
    </row>
    <row r="30" spans="4:5" x14ac:dyDescent="0.2">
      <c r="D30" s="52"/>
    </row>
    <row r="31" spans="4:5" x14ac:dyDescent="0.2">
      <c r="D31" s="52"/>
    </row>
    <row r="32" spans="4:5" x14ac:dyDescent="0.2">
      <c r="D32" s="52"/>
    </row>
    <row r="33" spans="4:4" x14ac:dyDescent="0.2">
      <c r="D33" s="52"/>
    </row>
    <row r="34" spans="4:4" x14ac:dyDescent="0.2">
      <c r="D34" s="53"/>
    </row>
    <row r="35" spans="4:4" x14ac:dyDescent="0.2">
      <c r="D35" s="25"/>
    </row>
    <row r="36" spans="4:4" x14ac:dyDescent="0.2">
      <c r="D36" s="25"/>
    </row>
    <row r="37" spans="4:4" x14ac:dyDescent="0.2">
      <c r="D37" s="25"/>
    </row>
    <row r="38" spans="4:4" x14ac:dyDescent="0.2">
      <c r="D38" s="25"/>
    </row>
    <row r="39" spans="4:4" x14ac:dyDescent="0.2">
      <c r="D39" s="25"/>
    </row>
    <row r="40" spans="4:4" x14ac:dyDescent="0.2">
      <c r="D40" s="25"/>
    </row>
    <row r="41" spans="4:4" x14ac:dyDescent="0.2">
      <c r="D41" s="25"/>
    </row>
    <row r="42" spans="4:4" x14ac:dyDescent="0.2">
      <c r="D42" s="25"/>
    </row>
  </sheetData>
  <sheetProtection selectLockedCells="1" selectUnlockedCells="1"/>
  <phoneticPr fontId="9" type="noConversion"/>
  <hyperlinks>
    <hyperlink ref="O11" location="ÍNDICE!A1" display="Voltar ao índice"/>
  </hyperlinks>
  <pageMargins left="0.74803149606299213" right="0.74803149606299213" top="0.98425196850393704" bottom="0.98425196850393704" header="0" footer="0.11811023622047245"/>
  <pageSetup paperSize="9" scale="36" firstPageNumber="0" orientation="landscape" horizontalDpi="300" verticalDpi="300" r:id="rId1"/>
  <headerFooter alignWithMargins="0"/>
  <ignoredErrors>
    <ignoredError sqref="D2:N2"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5"/>
  <sheetViews>
    <sheetView showGridLines="0" zoomScaleNormal="100" workbookViewId="0"/>
  </sheetViews>
  <sheetFormatPr defaultRowHeight="12.75" x14ac:dyDescent="0.2"/>
  <cols>
    <col min="1" max="1" width="2.28515625" style="2" customWidth="1"/>
    <col min="2" max="2" width="32.7109375" style="2" customWidth="1"/>
    <col min="3" max="3" width="10.7109375" style="2" customWidth="1"/>
    <col min="4" max="16" width="12.7109375" style="2" customWidth="1"/>
    <col min="17" max="16384" width="9.140625" style="2"/>
  </cols>
  <sheetData>
    <row r="1" spans="2:31" ht="29.85" customHeight="1" x14ac:dyDescent="0.2">
      <c r="B1" s="3" t="s">
        <v>51</v>
      </c>
      <c r="N1"/>
      <c r="O1"/>
      <c r="P1"/>
      <c r="Q1"/>
      <c r="R1"/>
      <c r="S1"/>
      <c r="T1"/>
      <c r="U1"/>
      <c r="V1"/>
      <c r="W1"/>
      <c r="X1"/>
      <c r="Y1"/>
      <c r="Z1"/>
    </row>
    <row r="2" spans="2:31" ht="23.25" customHeight="1" x14ac:dyDescent="0.2">
      <c r="B2" s="4" t="s">
        <v>15</v>
      </c>
      <c r="C2" s="5" t="s">
        <v>2</v>
      </c>
      <c r="D2" s="7">
        <v>2010</v>
      </c>
      <c r="E2" s="7">
        <v>2011</v>
      </c>
      <c r="F2" s="7">
        <v>2012</v>
      </c>
      <c r="G2" s="7">
        <v>2013</v>
      </c>
      <c r="H2" s="7">
        <v>2014</v>
      </c>
      <c r="I2" s="7">
        <v>2015</v>
      </c>
      <c r="J2" s="7">
        <v>2016</v>
      </c>
      <c r="K2" s="7">
        <v>2017</v>
      </c>
      <c r="L2" s="7">
        <v>2018</v>
      </c>
      <c r="M2" s="7">
        <v>2019</v>
      </c>
      <c r="N2" s="7">
        <v>2020</v>
      </c>
      <c r="O2" s="7">
        <v>2021</v>
      </c>
      <c r="P2" s="7">
        <v>2022</v>
      </c>
      <c r="S2"/>
      <c r="T2" s="25"/>
      <c r="U2" s="25"/>
      <c r="V2" s="25"/>
      <c r="W2" s="25"/>
      <c r="X2" s="25"/>
      <c r="Y2" s="25"/>
      <c r="Z2" s="25"/>
      <c r="AA2" s="25"/>
      <c r="AB2" s="25"/>
      <c r="AC2" s="25"/>
      <c r="AD2" s="25"/>
      <c r="AE2" s="25"/>
    </row>
    <row r="3" spans="2:31" ht="18" customHeight="1" x14ac:dyDescent="0.2">
      <c r="B3" s="91" t="s">
        <v>23</v>
      </c>
      <c r="C3" s="92" t="s">
        <v>72</v>
      </c>
      <c r="D3" s="26">
        <v>93159</v>
      </c>
      <c r="E3" s="26">
        <v>96003</v>
      </c>
      <c r="F3" s="26">
        <v>92988</v>
      </c>
      <c r="G3" s="26">
        <v>84011</v>
      </c>
      <c r="H3" s="26">
        <v>79842</v>
      </c>
      <c r="I3" s="26">
        <v>88645</v>
      </c>
      <c r="J3" s="26">
        <v>90701</v>
      </c>
      <c r="K3" s="26">
        <v>91188</v>
      </c>
      <c r="L3" s="26">
        <v>94026</v>
      </c>
      <c r="M3" s="26">
        <v>92031</v>
      </c>
      <c r="N3" s="26">
        <v>97753.741999999998</v>
      </c>
      <c r="O3" s="26">
        <v>102951.33299999998</v>
      </c>
      <c r="P3" s="26">
        <v>103760.027</v>
      </c>
      <c r="T3" s="17"/>
      <c r="U3" s="17"/>
      <c r="V3" s="17"/>
      <c r="W3" s="22"/>
      <c r="X3" s="22"/>
      <c r="Y3" s="22"/>
      <c r="Z3" s="22"/>
      <c r="AA3" s="22"/>
      <c r="AB3" s="22"/>
      <c r="AC3" s="25"/>
      <c r="AD3" s="25"/>
      <c r="AE3" s="25"/>
    </row>
    <row r="4" spans="2:31" ht="18" customHeight="1" x14ac:dyDescent="0.2">
      <c r="B4" s="93" t="s">
        <v>24</v>
      </c>
      <c r="C4" s="94" t="s">
        <v>72</v>
      </c>
      <c r="D4" s="23">
        <v>100423.251</v>
      </c>
      <c r="E4" s="23">
        <v>87503.521999999997</v>
      </c>
      <c r="F4" s="23">
        <v>80665.27</v>
      </c>
      <c r="G4" s="23">
        <v>87790.186000000002</v>
      </c>
      <c r="H4" s="23">
        <v>96575.455999999991</v>
      </c>
      <c r="I4" s="23">
        <v>92447.819999999992</v>
      </c>
      <c r="J4" s="23">
        <v>95801.857000000004</v>
      </c>
      <c r="K4" s="23">
        <v>104128.899</v>
      </c>
      <c r="L4" s="23">
        <v>116912.70600000001</v>
      </c>
      <c r="M4" s="23">
        <v>120991.46399999999</v>
      </c>
      <c r="N4" s="23">
        <v>107387.175</v>
      </c>
      <c r="O4" s="23">
        <v>110980.909</v>
      </c>
      <c r="P4" s="23">
        <v>122854.507</v>
      </c>
      <c r="T4" s="17"/>
      <c r="U4" s="17"/>
      <c r="V4" s="17"/>
      <c r="W4" s="22"/>
      <c r="X4" s="22"/>
      <c r="Y4" s="22"/>
      <c r="Z4" s="22"/>
      <c r="AA4" s="22"/>
      <c r="AB4" s="22"/>
      <c r="AC4" s="25"/>
      <c r="AD4" s="25"/>
      <c r="AE4" s="25"/>
    </row>
    <row r="5" spans="2:31" ht="18" customHeight="1" x14ac:dyDescent="0.2">
      <c r="B5" s="95" t="s">
        <v>25</v>
      </c>
      <c r="C5" s="96" t="s">
        <v>72</v>
      </c>
      <c r="D5" s="38">
        <v>7469.7939999999999</v>
      </c>
      <c r="E5" s="38">
        <v>7926.41</v>
      </c>
      <c r="F5" s="38">
        <v>9031.1319999999996</v>
      </c>
      <c r="G5" s="38">
        <v>7177.33</v>
      </c>
      <c r="H5" s="38">
        <v>5851.0050000000001</v>
      </c>
      <c r="I5" s="38">
        <v>9600.978000000001</v>
      </c>
      <c r="J5" s="38">
        <v>10603.473</v>
      </c>
      <c r="K5" s="38">
        <v>11133.147999999999</v>
      </c>
      <c r="L5" s="38">
        <v>14864.957</v>
      </c>
      <c r="M5" s="38">
        <v>14160.187</v>
      </c>
      <c r="N5" s="38">
        <v>14086.253000000001</v>
      </c>
      <c r="O5" s="38">
        <v>16559.824000000001</v>
      </c>
      <c r="P5" s="38">
        <v>18066.743000000002</v>
      </c>
      <c r="T5" s="17"/>
      <c r="U5" s="17"/>
      <c r="V5" s="17"/>
      <c r="W5" s="22"/>
      <c r="X5" s="22"/>
      <c r="Y5" s="22"/>
      <c r="Z5" s="22"/>
      <c r="AA5" s="22"/>
      <c r="AB5" s="22"/>
      <c r="AC5" s="22"/>
      <c r="AD5" s="22"/>
      <c r="AE5" s="22"/>
    </row>
    <row r="6" spans="2:31" ht="18" customHeight="1" x14ac:dyDescent="0.2">
      <c r="B6" s="91"/>
      <c r="C6" s="92"/>
      <c r="D6" s="36"/>
      <c r="E6" s="36"/>
      <c r="F6" s="36"/>
      <c r="G6" s="36"/>
      <c r="H6" s="36"/>
      <c r="I6" s="36"/>
      <c r="J6" s="36"/>
      <c r="K6" s="36"/>
      <c r="L6" s="36"/>
      <c r="M6" s="36"/>
      <c r="N6" s="36"/>
      <c r="O6" s="36"/>
      <c r="P6" s="36"/>
    </row>
    <row r="7" spans="2:31" ht="24" customHeight="1" x14ac:dyDescent="0.2">
      <c r="B7" s="97" t="s">
        <v>26</v>
      </c>
      <c r="C7" s="98" t="s">
        <v>21</v>
      </c>
      <c r="D7" s="28">
        <f>(D5/D3)*100</f>
        <v>8.0183278051503333</v>
      </c>
      <c r="E7" s="28">
        <f t="shared" ref="E7" si="0">(E5/E3)*100</f>
        <v>8.2564190702373885</v>
      </c>
      <c r="F7" s="28">
        <f t="shared" ref="F7:G7" si="1">(F5/F3)*100</f>
        <v>9.7121478040177216</v>
      </c>
      <c r="G7" s="28">
        <f t="shared" si="1"/>
        <v>8.5433217078715895</v>
      </c>
      <c r="H7" s="28">
        <f t="shared" ref="H7" si="2">(H5/H3)*100</f>
        <v>7.3282295032689557</v>
      </c>
      <c r="I7" s="28">
        <f t="shared" ref="I7:J7" si="3">(I5/I3)*100</f>
        <v>10.830817304980542</v>
      </c>
      <c r="J7" s="28">
        <f t="shared" si="3"/>
        <v>11.69058003770631</v>
      </c>
      <c r="K7" s="28">
        <f t="shared" ref="K7:L7" si="4">(K5/K3)*100</f>
        <v>12.209005570908452</v>
      </c>
      <c r="L7" s="28">
        <f t="shared" si="4"/>
        <v>15.809411226681982</v>
      </c>
      <c r="M7" s="28">
        <f t="shared" ref="M7:N7" si="5">(M5/M3)*100</f>
        <v>15.386323086785975</v>
      </c>
      <c r="N7" s="28">
        <f t="shared" si="5"/>
        <v>14.409937370990871</v>
      </c>
      <c r="O7" s="28">
        <f t="shared" ref="O7:P7" si="6">(O5/O3)*100</f>
        <v>16.085099160396499</v>
      </c>
      <c r="P7" s="28">
        <f t="shared" si="6"/>
        <v>17.412045392008235</v>
      </c>
    </row>
    <row r="8" spans="2:31" ht="24" customHeight="1" x14ac:dyDescent="0.2">
      <c r="B8" s="99" t="s">
        <v>27</v>
      </c>
      <c r="C8" s="100" t="s">
        <v>72</v>
      </c>
      <c r="D8" s="29">
        <f>D3+D4-D5</f>
        <v>186112.45699999999</v>
      </c>
      <c r="E8" s="29">
        <f t="shared" ref="E8" si="7">E3+E4-E5</f>
        <v>175580.11199999999</v>
      </c>
      <c r="F8" s="29">
        <f t="shared" ref="F8:G8" si="8">F3+F4-F5</f>
        <v>164622.13800000001</v>
      </c>
      <c r="G8" s="29">
        <f t="shared" si="8"/>
        <v>164623.856</v>
      </c>
      <c r="H8" s="29">
        <f t="shared" ref="H8" si="9">H3+H4-H5</f>
        <v>170566.451</v>
      </c>
      <c r="I8" s="29">
        <f t="shared" ref="I8:J8" si="10">I3+I4-I5</f>
        <v>171491.842</v>
      </c>
      <c r="J8" s="29">
        <f t="shared" si="10"/>
        <v>175899.38400000002</v>
      </c>
      <c r="K8" s="29">
        <f t="shared" ref="K8:L8" si="11">K3+K4-K5</f>
        <v>184183.75100000002</v>
      </c>
      <c r="L8" s="29">
        <f t="shared" si="11"/>
        <v>196073.74900000001</v>
      </c>
      <c r="M8" s="29">
        <f t="shared" ref="M8:N8" si="12">M3+M4-M5</f>
        <v>198862.27699999997</v>
      </c>
      <c r="N8" s="29">
        <f t="shared" si="12"/>
        <v>191054.66400000002</v>
      </c>
      <c r="O8" s="29">
        <f t="shared" ref="O8:P8" si="13">O3+O4-O5</f>
        <v>197372.41799999998</v>
      </c>
      <c r="P8" s="29">
        <f t="shared" si="13"/>
        <v>208547.79099999997</v>
      </c>
    </row>
    <row r="9" spans="2:31" ht="24" customHeight="1" x14ac:dyDescent="0.2">
      <c r="B9" s="97" t="s">
        <v>20</v>
      </c>
      <c r="C9" s="98" t="s">
        <v>21</v>
      </c>
      <c r="D9" s="28">
        <f>(D3/D8)*100</f>
        <v>50.055220108130648</v>
      </c>
      <c r="E9" s="28">
        <f t="shared" ref="E9" si="14">(E3/E8)*100</f>
        <v>54.677604944231952</v>
      </c>
      <c r="F9" s="28">
        <f t="shared" ref="F9:G9" si="15">(F3/F8)*100</f>
        <v>56.48572004331519</v>
      </c>
      <c r="G9" s="28">
        <f t="shared" si="15"/>
        <v>51.032093428792002</v>
      </c>
      <c r="H9" s="28">
        <f t="shared" ref="H9" si="16">(H3/H8)*100</f>
        <v>46.809908708248841</v>
      </c>
      <c r="I9" s="28">
        <f t="shared" ref="I9:J9" si="17">(I3/I8)*100</f>
        <v>51.690505487718767</v>
      </c>
      <c r="J9" s="28">
        <f t="shared" si="17"/>
        <v>51.56413737071415</v>
      </c>
      <c r="K9" s="28">
        <f t="shared" ref="K9:L9" si="18">(K3/K8)*100</f>
        <v>49.509253397711497</v>
      </c>
      <c r="L9" s="28">
        <f t="shared" si="18"/>
        <v>47.954405155990564</v>
      </c>
      <c r="M9" s="28">
        <f t="shared" ref="M9:N9" si="19">(M3/M8)*100</f>
        <v>46.278762060036158</v>
      </c>
      <c r="N9" s="28">
        <f t="shared" si="19"/>
        <v>51.165326170734041</v>
      </c>
      <c r="O9" s="28">
        <f t="shared" ref="O9:P9" si="20">(O3/O8)*100</f>
        <v>52.160952398120799</v>
      </c>
      <c r="P9" s="28">
        <f t="shared" si="20"/>
        <v>49.753596766699879</v>
      </c>
    </row>
    <row r="10" spans="2:31" ht="26.1" customHeight="1" x14ac:dyDescent="0.2">
      <c r="B10" s="101" t="s">
        <v>28</v>
      </c>
      <c r="C10" s="102" t="s">
        <v>21</v>
      </c>
      <c r="D10" s="30">
        <f>(D3-D5)/D8*100</f>
        <v>46.041628476271207</v>
      </c>
      <c r="E10" s="30">
        <f t="shared" ref="E10" si="21">(E3-E5)/E8*100</f>
        <v>50.163192742467324</v>
      </c>
      <c r="F10" s="30">
        <f t="shared" ref="F10:G10" si="22">(F3-F5)/F8*100</f>
        <v>50.999743424544761</v>
      </c>
      <c r="G10" s="30">
        <f t="shared" si="22"/>
        <v>46.672257512908701</v>
      </c>
      <c r="H10" s="30">
        <f t="shared" ref="H10" si="23">(H3-H5)/H8*100</f>
        <v>43.379571167837689</v>
      </c>
      <c r="I10" s="30">
        <f t="shared" ref="I10:J10" si="24">(I3-I5)/I8*100</f>
        <v>46.09200127432301</v>
      </c>
      <c r="J10" s="30">
        <f t="shared" si="24"/>
        <v>45.535990620637982</v>
      </c>
      <c r="K10" s="30">
        <f t="shared" ref="K10:L10" si="25">(K3-K5)/K8*100</f>
        <v>43.464665892269721</v>
      </c>
      <c r="L10" s="30">
        <f t="shared" si="25"/>
        <v>40.373096043570833</v>
      </c>
      <c r="M10" s="30">
        <f t="shared" ref="M10:N10" si="26">(M3-M5)/M8*100</f>
        <v>39.158162208914064</v>
      </c>
      <c r="N10" s="30">
        <f t="shared" si="26"/>
        <v>43.792434713868069</v>
      </c>
      <c r="O10" s="30">
        <f t="shared" ref="O10:P10" si="27">(O3-O5)/O8*100</f>
        <v>43.770811481875853</v>
      </c>
      <c r="P10" s="30">
        <f t="shared" si="27"/>
        <v>41.090477913525355</v>
      </c>
    </row>
    <row r="11" spans="2:31" x14ac:dyDescent="0.2">
      <c r="B11" s="18" t="s">
        <v>29</v>
      </c>
    </row>
    <row r="12" spans="2:31" x14ac:dyDescent="0.2">
      <c r="B12" s="18" t="s">
        <v>30</v>
      </c>
    </row>
    <row r="13" spans="2:31" x14ac:dyDescent="0.2">
      <c r="B13" s="18" t="s">
        <v>31</v>
      </c>
      <c r="O13" s="16" t="s">
        <v>12</v>
      </c>
    </row>
    <row r="14" spans="2:31" x14ac:dyDescent="0.2">
      <c r="B14" s="18" t="s">
        <v>32</v>
      </c>
    </row>
    <row r="15" spans="2:31" x14ac:dyDescent="0.2">
      <c r="B15" s="18" t="s">
        <v>33</v>
      </c>
    </row>
    <row r="17" spans="2:3" x14ac:dyDescent="0.2">
      <c r="B17"/>
      <c r="C17"/>
    </row>
    <row r="18" spans="2:3" x14ac:dyDescent="0.2">
      <c r="B18"/>
      <c r="C18"/>
    </row>
    <row r="24" spans="2:3" x14ac:dyDescent="0.2">
      <c r="C24" s="17"/>
    </row>
    <row r="25" spans="2:3" x14ac:dyDescent="0.2">
      <c r="C25" s="17"/>
    </row>
  </sheetData>
  <sheetProtection selectLockedCells="1" selectUnlockedCells="1"/>
  <phoneticPr fontId="9" type="noConversion"/>
  <hyperlinks>
    <hyperlink ref="O13" location="ÍNDICE!A1" display="Voltar ao índice"/>
  </hyperlinks>
  <pageMargins left="0.74803149606299213" right="0.74803149606299213" top="0.98425196850393704" bottom="0.98425196850393704" header="0.51181102362204722" footer="0.51181102362204722"/>
  <pageSetup paperSize="9" scale="72" firstPageNumber="0" fitToWidth="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2</vt:i4>
      </vt:variant>
    </vt:vector>
  </HeadingPairs>
  <TitlesOfParts>
    <vt:vector size="11" baseType="lpstr">
      <vt:lpstr>ÍNDICE</vt:lpstr>
      <vt:lpstr>1</vt:lpstr>
      <vt:lpstr>2</vt:lpstr>
      <vt:lpstr>3</vt:lpstr>
      <vt:lpstr>4</vt:lpstr>
      <vt:lpstr>5</vt:lpstr>
      <vt:lpstr>6</vt:lpstr>
      <vt:lpstr>7</vt:lpstr>
      <vt:lpstr>8</vt:lpstr>
      <vt:lpstr>'1'!Área_de_Impressão</vt:lpstr>
      <vt:lpstr>'4'!Área_de_Impressão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Dias</dc:creator>
  <cp:lastModifiedBy>Ana Dias</cp:lastModifiedBy>
  <cp:lastPrinted>2020-05-26T10:12:52Z</cp:lastPrinted>
  <dcterms:created xsi:type="dcterms:W3CDTF">2011-10-13T13:57:47Z</dcterms:created>
  <dcterms:modified xsi:type="dcterms:W3CDTF">2023-09-07T09:10:14Z</dcterms:modified>
</cp:coreProperties>
</file>