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60" yWindow="-180" windowWidth="17760" windowHeight="4485" tabRatio="351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8" r:id="rId6"/>
  </sheets>
  <definedNames>
    <definedName name="_xlnm.Print_Area" localSheetId="1">'1'!$B$1:$M$33</definedName>
  </definedNames>
  <calcPr calcId="152511"/>
</workbook>
</file>

<file path=xl/calcChain.xml><?xml version="1.0" encoding="utf-8"?>
<calcChain xmlns="http://schemas.openxmlformats.org/spreadsheetml/2006/main">
  <c r="P9" i="8" l="1"/>
  <c r="P11" i="8" s="1"/>
  <c r="P8" i="8"/>
  <c r="Q8" i="3"/>
  <c r="Q5" i="3"/>
  <c r="Q32" i="2"/>
  <c r="Q31" i="2"/>
  <c r="Q28" i="2"/>
  <c r="Q27" i="2"/>
  <c r="Q24" i="2"/>
  <c r="Q23" i="2"/>
  <c r="Q20" i="2"/>
  <c r="Q17" i="2"/>
  <c r="Q14" i="2"/>
  <c r="Q11" i="2"/>
  <c r="Q8" i="2"/>
  <c r="Q5" i="2"/>
  <c r="P10" i="8" l="1"/>
  <c r="D10" i="4"/>
  <c r="C10" i="4"/>
  <c r="O9" i="8" l="1"/>
  <c r="O10" i="8" s="1"/>
  <c r="O8" i="8"/>
  <c r="P8" i="3"/>
  <c r="P5" i="3"/>
  <c r="P32" i="2"/>
  <c r="P31" i="2"/>
  <c r="P28" i="2"/>
  <c r="P27" i="2"/>
  <c r="P24" i="2"/>
  <c r="P23" i="2"/>
  <c r="P20" i="2"/>
  <c r="P17" i="2"/>
  <c r="P14" i="2"/>
  <c r="P11" i="2"/>
  <c r="P8" i="2"/>
  <c r="P5" i="2"/>
  <c r="O11" i="8" l="1"/>
  <c r="H10" i="4"/>
  <c r="G10" i="4"/>
  <c r="J5" i="3"/>
  <c r="N9" i="8"/>
  <c r="N11" i="8" s="1"/>
  <c r="M9" i="8"/>
  <c r="M10" i="8" s="1"/>
  <c r="N8" i="8"/>
  <c r="M8" i="8"/>
  <c r="O8" i="3"/>
  <c r="O5" i="3"/>
  <c r="O32" i="2"/>
  <c r="O31" i="2"/>
  <c r="O28" i="2"/>
  <c r="O27" i="2"/>
  <c r="O24" i="2"/>
  <c r="O23" i="2"/>
  <c r="O20" i="2"/>
  <c r="O17" i="2"/>
  <c r="O14" i="2"/>
  <c r="O11" i="2"/>
  <c r="O8" i="2"/>
  <c r="O5" i="2"/>
  <c r="N10" i="8" l="1"/>
  <c r="M11" i="8"/>
  <c r="D26" i="4"/>
  <c r="C26" i="4"/>
  <c r="N8" i="3"/>
  <c r="N5" i="3"/>
  <c r="N32" i="2"/>
  <c r="N31" i="2"/>
  <c r="N28" i="2"/>
  <c r="N27" i="2"/>
  <c r="N24" i="2"/>
  <c r="N23" i="2"/>
  <c r="N20" i="2"/>
  <c r="N17" i="2"/>
  <c r="N14" i="2"/>
  <c r="N11" i="2"/>
  <c r="N8" i="2"/>
  <c r="N5" i="2"/>
  <c r="M8" i="3" l="1"/>
  <c r="M5" i="3"/>
  <c r="M32" i="2"/>
  <c r="M31" i="2"/>
  <c r="M28" i="2"/>
  <c r="M27" i="2"/>
  <c r="M24" i="2"/>
  <c r="M23" i="2"/>
  <c r="M20" i="2"/>
  <c r="M17" i="2"/>
  <c r="M14" i="2"/>
  <c r="M11" i="2"/>
  <c r="M8" i="2"/>
  <c r="M5" i="2"/>
  <c r="L9" i="8"/>
  <c r="L11" i="8" s="1"/>
  <c r="L8" i="8"/>
  <c r="L10" i="8" l="1"/>
  <c r="K9" i="8"/>
  <c r="K11" i="8" s="1"/>
  <c r="K8" i="8"/>
  <c r="L8" i="3"/>
  <c r="L5" i="3"/>
  <c r="L32" i="2"/>
  <c r="L31" i="2"/>
  <c r="L28" i="2"/>
  <c r="L27" i="2"/>
  <c r="L24" i="2"/>
  <c r="L23" i="2"/>
  <c r="L20" i="2"/>
  <c r="L17" i="2"/>
  <c r="L14" i="2"/>
  <c r="L11" i="2"/>
  <c r="L8" i="2"/>
  <c r="L5" i="2"/>
  <c r="K10" i="8" l="1"/>
  <c r="K8" i="3"/>
  <c r="K5" i="3"/>
  <c r="J9" i="8"/>
  <c r="J11" i="8" s="1"/>
  <c r="I9" i="8"/>
  <c r="I10" i="8" s="1"/>
  <c r="J8" i="8"/>
  <c r="I8" i="8"/>
  <c r="J10" i="8" l="1"/>
  <c r="I11" i="8"/>
  <c r="K23" i="2"/>
  <c r="K32" i="2" l="1"/>
  <c r="K31" i="2"/>
  <c r="K28" i="2"/>
  <c r="K27" i="2"/>
  <c r="K24" i="2"/>
  <c r="K20" i="2"/>
  <c r="K17" i="2"/>
  <c r="K14" i="2"/>
  <c r="K11" i="2"/>
  <c r="K8" i="2"/>
  <c r="K5" i="2"/>
  <c r="H26" i="4" l="1"/>
  <c r="G26" i="4"/>
  <c r="G8" i="3"/>
  <c r="E23" i="2"/>
  <c r="H9" i="8" l="1"/>
  <c r="H10" i="8" s="1"/>
  <c r="H8" i="8"/>
  <c r="J8" i="3"/>
  <c r="I8" i="3"/>
  <c r="I5" i="3"/>
  <c r="J32" i="2"/>
  <c r="I32" i="2"/>
  <c r="J31" i="2"/>
  <c r="I31" i="2"/>
  <c r="J28" i="2"/>
  <c r="I28" i="2"/>
  <c r="J27" i="2"/>
  <c r="I27" i="2"/>
  <c r="J24" i="2"/>
  <c r="I24" i="2"/>
  <c r="J23" i="2"/>
  <c r="I23" i="2"/>
  <c r="J20" i="2"/>
  <c r="I20" i="2"/>
  <c r="J17" i="2"/>
  <c r="I17" i="2"/>
  <c r="J14" i="2"/>
  <c r="I14" i="2"/>
  <c r="J11" i="2"/>
  <c r="I11" i="2"/>
  <c r="J8" i="2"/>
  <c r="I8" i="2"/>
  <c r="J5" i="2"/>
  <c r="I5" i="2"/>
  <c r="H11" i="8" l="1"/>
  <c r="G5" i="2"/>
  <c r="H8" i="3" l="1"/>
  <c r="H5" i="3"/>
  <c r="G9" i="8"/>
  <c r="G11" i="8" s="1"/>
  <c r="G8" i="8"/>
  <c r="H32" i="2"/>
  <c r="H31" i="2"/>
  <c r="H28" i="2"/>
  <c r="H27" i="2"/>
  <c r="H24" i="2"/>
  <c r="H23" i="2"/>
  <c r="H20" i="2"/>
  <c r="H17" i="2"/>
  <c r="H14" i="2"/>
  <c r="H11" i="2"/>
  <c r="H8" i="2"/>
  <c r="H5" i="2"/>
  <c r="G10" i="8" l="1"/>
  <c r="F9" i="8" l="1"/>
  <c r="F11" i="8" s="1"/>
  <c r="F8" i="8"/>
  <c r="F10" i="8" l="1"/>
  <c r="G5" i="3"/>
  <c r="G32" i="2" l="1"/>
  <c r="G31" i="2"/>
  <c r="G28" i="2"/>
  <c r="G27" i="2"/>
  <c r="G24" i="2"/>
  <c r="G23" i="2"/>
  <c r="G20" i="2"/>
  <c r="G17" i="2"/>
  <c r="G14" i="2"/>
  <c r="G11" i="2"/>
  <c r="G8" i="2"/>
  <c r="E5" i="3" l="1"/>
  <c r="F32" i="2"/>
  <c r="E32" i="2"/>
  <c r="F31" i="2"/>
  <c r="E31" i="2"/>
  <c r="F28" i="2"/>
  <c r="E28" i="2"/>
  <c r="F27" i="2"/>
  <c r="E27" i="2"/>
  <c r="F24" i="2"/>
  <c r="F23" i="2"/>
  <c r="F20" i="2"/>
  <c r="E20" i="2"/>
  <c r="F17" i="2"/>
  <c r="E17" i="2"/>
  <c r="F14" i="2"/>
  <c r="E14" i="2"/>
  <c r="F11" i="2"/>
  <c r="E11" i="2"/>
  <c r="F8" i="2"/>
  <c r="E8" i="2"/>
  <c r="F5" i="2"/>
  <c r="E5" i="2"/>
  <c r="D9" i="8" l="1"/>
  <c r="D11" i="8" s="1"/>
  <c r="D8" i="8"/>
  <c r="D10" i="8" l="1"/>
  <c r="E8" i="3"/>
  <c r="F8" i="3" l="1"/>
  <c r="F5" i="3"/>
  <c r="E9" i="8"/>
  <c r="E11" i="8" s="1"/>
  <c r="E8" i="8"/>
  <c r="E10" i="8" l="1"/>
</calcChain>
</file>

<file path=xl/sharedStrings.xml><?xml version="1.0" encoding="utf-8"?>
<sst xmlns="http://schemas.openxmlformats.org/spreadsheetml/2006/main" count="156" uniqueCount="77">
  <si>
    <t>1. Comércio Internacional</t>
  </si>
  <si>
    <t>2. Destinos das Saídas UE/PT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</si>
  <si>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</si>
  <si>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</si>
  <si>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</si>
  <si>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</si>
  <si>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</si>
  <si>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</si>
  <si>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</si>
  <si>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EUR/Kg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</si>
  <si>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</si>
  <si>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</si>
  <si>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</si>
  <si>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</si>
  <si>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</si>
  <si>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</si>
  <si>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</si>
  <si>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TOTAL</t>
  </si>
  <si>
    <t>Rubrica</t>
  </si>
  <si>
    <t>ha</t>
  </si>
  <si>
    <t>Grau de Auto-Aprovisionamento</t>
  </si>
  <si>
    <t>%</t>
  </si>
  <si>
    <t>Produção</t>
  </si>
  <si>
    <t>Importação</t>
  </si>
  <si>
    <t>Exportação</t>
  </si>
  <si>
    <t>Orientação Exportadora</t>
  </si>
  <si>
    <t>Consumo Aparente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</si>
  <si>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</si>
  <si>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</si>
  <si>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</si>
  <si>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</si>
  <si>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</si>
  <si>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</si>
  <si>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Grau de Abastecimento
do Mercado Interno</t>
  </si>
  <si>
    <t xml:space="preserve">Área </t>
  </si>
  <si>
    <t xml:space="preserve">Produção </t>
  </si>
  <si>
    <t>4. Área e Produção</t>
  </si>
  <si>
    <t>2011</t>
  </si>
  <si>
    <t>Banana - Área e Produção</t>
  </si>
  <si>
    <t>Banana - Indicadores de análise do Comércio Internacional</t>
  </si>
  <si>
    <t>5. Indicadores de análise do Comércio Internacional</t>
  </si>
  <si>
    <t xml:space="preserve">Banana - Comércio Internacional </t>
  </si>
  <si>
    <t>Banana - Destinos das Saídas - UE e PT</t>
  </si>
  <si>
    <t>Plátanos frescos</t>
  </si>
  <si>
    <t>Bananas frescas</t>
  </si>
  <si>
    <t>Bananas secas</t>
  </si>
  <si>
    <t>Itália</t>
  </si>
  <si>
    <t>Luxemburgo</t>
  </si>
  <si>
    <t>BANANA</t>
  </si>
  <si>
    <t>Código NC: 0803</t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</si>
  <si>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</si>
  <si>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</si>
  <si>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Outros países</t>
  </si>
  <si>
    <t>Colômbia</t>
  </si>
  <si>
    <t>Costa Rica</t>
  </si>
  <si>
    <t>Equador</t>
  </si>
  <si>
    <r>
      <t xml:space="preserve">Banana </t>
    </r>
    <r>
      <rPr>
        <b/>
        <sz val="12"/>
        <color rgb="FF808000"/>
        <rFont val="Arial"/>
        <family val="2"/>
      </rPr>
      <t>(Bananas frescas)</t>
    </r>
    <r>
      <rPr>
        <b/>
        <sz val="12"/>
        <color indexed="56"/>
        <rFont val="Arial"/>
        <family val="2"/>
      </rPr>
      <t xml:space="preserve"> - Principais destinos das Saídas </t>
    </r>
  </si>
  <si>
    <r>
      <t>Banana</t>
    </r>
    <r>
      <rPr>
        <b/>
        <sz val="12"/>
        <color rgb="FF808000"/>
        <rFont val="Arial"/>
        <family val="2"/>
      </rPr>
      <t xml:space="preserve"> (Bananas Frescas)</t>
    </r>
    <r>
      <rPr>
        <b/>
        <sz val="12"/>
        <color indexed="56"/>
        <rFont val="Arial"/>
        <family val="2"/>
      </rPr>
      <t xml:space="preserve"> - Principais origens das Entradas</t>
    </r>
  </si>
  <si>
    <t>3. Origens das Entradas e Destinos das Saídas</t>
  </si>
  <si>
    <t>Fonte:</t>
  </si>
  <si>
    <t>UE</t>
  </si>
  <si>
    <t>Plátanos 
(frescos)</t>
  </si>
  <si>
    <t>Bananas 
(frescas)</t>
  </si>
  <si>
    <t>Bananas/Plátanos
 (secos)</t>
  </si>
  <si>
    <t>Angola</t>
  </si>
  <si>
    <t>Dominicana, República</t>
  </si>
  <si>
    <t>Por se tratar de fontes distintas - a produção e o comércio internacional - não são diretamente comparáveis, pelo que os indicadores calculados apresentam por vezes resultados incoerentes.</t>
  </si>
  <si>
    <t>Cabo Verde</t>
  </si>
  <si>
    <t>Países Baixos</t>
  </si>
  <si>
    <t>Alemanha</t>
  </si>
  <si>
    <t>Panamá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</si>
  <si>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</si>
  <si>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</si>
  <si>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t>atualizado em: ago/2023</t>
  </si>
  <si>
    <t>Nicarágua</t>
  </si>
  <si>
    <t>Polónia</t>
  </si>
  <si>
    <t>Abast/provisões de bordo no âmbito das trocas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</si>
</sst>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</numFmts>
  <fonts count="28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808000"/>
      <name val="Arial"/>
      <family val="2"/>
    </font>
    <font>
      <b/>
      <sz val="10.5"/>
      <color rgb="FF808000"/>
      <name val="Arial"/>
      <family val="2"/>
    </font>
    <font>
      <sz val="9.5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8.5"/>
      <name val="Arial"/>
      <family val="2"/>
    </font>
    <font>
      <sz val="14"/>
      <color rgb="FF222222"/>
      <name val="Arial"/>
      <family val="2"/>
    </font>
    <font>
      <b/>
      <sz val="9.5"/>
      <name val="Arial"/>
      <family val="2"/>
    </font>
    <font>
      <sz val="9"/>
      <color theme="1" tint="0.249977111117893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b/>
      <sz val="9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EAEAEA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/>
      <bottom style="hair">
        <color theme="9" tint="0.59996337778862885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0" fillId="0" borderId="0"/>
    <xf numFmtId="43" fontId="10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3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4" applyNumberFormat="1" applyFont="1" applyBorder="1" applyAlignment="1" applyProtection="1">
      <alignment horizontal="right" vertical="center" wrapText="1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0" fontId="4" fillId="0" borderId="0" xfId="2" quotePrefix="1" applyNumberFormat="1" applyFont="1" applyFill="1" applyBorder="1" applyAlignment="1" applyProtection="1">
      <alignment horizontal="left"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3" fontId="10" fillId="3" borderId="1" xfId="0" applyNumberFormat="1" applyFont="1" applyFill="1" applyBorder="1" applyAlignment="1">
      <alignment vertical="center"/>
    </xf>
    <xf numFmtId="0" fontId="8" fillId="0" borderId="0" xfId="0" quotePrefix="1" applyFont="1" applyAlignment="1">
      <alignment horizontal="left"/>
    </xf>
    <xf numFmtId="1" fontId="8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/>
    <xf numFmtId="0" fontId="3" fillId="0" borderId="0" xfId="3" applyNumberFormat="1" applyFill="1" applyBorder="1" applyAlignment="1" applyProtection="1"/>
    <xf numFmtId="0" fontId="0" fillId="0" borderId="0" xfId="0" applyFont="1" applyAlignment="1">
      <alignment vertical="center"/>
    </xf>
    <xf numFmtId="3" fontId="0" fillId="4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Border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4" borderId="0" xfId="0" applyNumberFormat="1" applyFont="1" applyFill="1" applyAlignment="1" applyProtection="1">
      <alignment vertical="center"/>
    </xf>
    <xf numFmtId="0" fontId="11" fillId="0" borderId="0" xfId="0" applyFont="1" applyAlignment="1">
      <alignment vertical="center"/>
    </xf>
    <xf numFmtId="0" fontId="12" fillId="5" borderId="0" xfId="5" applyFont="1" applyFill="1" applyAlignment="1">
      <alignment horizontal="center" vertical="center"/>
    </xf>
    <xf numFmtId="0" fontId="13" fillId="5" borderId="0" xfId="5" applyFont="1" applyFill="1" applyAlignment="1">
      <alignment horizontal="center" vertical="center" wrapText="1"/>
    </xf>
    <xf numFmtId="0" fontId="12" fillId="0" borderId="0" xfId="5" applyFont="1" applyFill="1" applyAlignment="1">
      <alignment horizontal="center" vertical="center"/>
    </xf>
    <xf numFmtId="0" fontId="3" fillId="0" borderId="0" xfId="3" quotePrefix="1" applyNumberFormat="1" applyFont="1" applyFill="1" applyBorder="1" applyAlignment="1" applyProtection="1">
      <alignment horizontal="left"/>
    </xf>
    <xf numFmtId="0" fontId="0" fillId="0" borderId="0" xfId="0" applyFill="1"/>
    <xf numFmtId="0" fontId="1" fillId="2" borderId="0" xfId="4" applyNumberFormat="1" applyFont="1" applyBorder="1" applyAlignment="1" applyProtection="1">
      <alignment horizontal="center" vertical="center"/>
    </xf>
    <xf numFmtId="0" fontId="5" fillId="2" borderId="0" xfId="4" applyNumberFormat="1" applyFont="1" applyBorder="1" applyAlignment="1" applyProtection="1">
      <alignment horizontal="center"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164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3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Protection="1">
      <alignment vertical="center"/>
    </xf>
    <xf numFmtId="0" fontId="1" fillId="2" borderId="0" xfId="4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0" xfId="0" quotePrefix="1" applyNumberFormat="1" applyFont="1" applyFill="1" applyAlignment="1" applyProtection="1">
      <alignment horizontal="left" vertical="center"/>
    </xf>
    <xf numFmtId="0" fontId="6" fillId="6" borderId="4" xfId="0" applyNumberFormat="1" applyFont="1" applyFill="1" applyBorder="1" applyAlignment="1" applyProtection="1">
      <alignment vertical="center"/>
    </xf>
    <xf numFmtId="0" fontId="3" fillId="0" borderId="0" xfId="3" applyNumberForma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0" xfId="0" quotePrefix="1" applyFont="1" applyAlignment="1">
      <alignment horizontal="left" vertical="center"/>
    </xf>
    <xf numFmtId="2" fontId="0" fillId="0" borderId="0" xfId="0" applyNumberFormat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0" borderId="0" xfId="0" applyNumberFormat="1"/>
    <xf numFmtId="4" fontId="0" fillId="0" borderId="0" xfId="0" applyNumberFormat="1" applyBorder="1" applyAlignment="1">
      <alignment vertical="center"/>
    </xf>
    <xf numFmtId="164" fontId="19" fillId="0" borderId="2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18" fillId="6" borderId="4" xfId="0" applyNumberFormat="1" applyFont="1" applyFill="1" applyBorder="1" applyAlignment="1">
      <alignment vertical="center"/>
    </xf>
    <xf numFmtId="165" fontId="0" fillId="0" borderId="0" xfId="0" applyNumberFormat="1"/>
    <xf numFmtId="0" fontId="20" fillId="0" borderId="0" xfId="0" applyFont="1" applyAlignment="1">
      <alignment vertical="center"/>
    </xf>
    <xf numFmtId="0" fontId="17" fillId="0" borderId="0" xfId="0" quotePrefix="1" applyFont="1" applyAlignment="1">
      <alignment horizontal="center" vertical="top"/>
    </xf>
    <xf numFmtId="0" fontId="21" fillId="0" borderId="0" xfId="0" applyFont="1"/>
    <xf numFmtId="0" fontId="22" fillId="0" borderId="0" xfId="0" applyFont="1" applyAlignment="1">
      <alignment vertical="center"/>
    </xf>
    <xf numFmtId="1" fontId="0" fillId="0" borderId="0" xfId="0" applyNumberFormat="1"/>
    <xf numFmtId="0" fontId="3" fillId="7" borderId="0" xfId="3" applyNumberFormat="1" applyFont="1" applyFill="1" applyBorder="1" applyAlignment="1" applyProtection="1">
      <alignment vertical="center"/>
    </xf>
    <xf numFmtId="0" fontId="3" fillId="7" borderId="0" xfId="3" applyNumberFormat="1" applyFill="1" applyBorder="1" applyAlignment="1" applyProtection="1">
      <alignment vertical="center"/>
    </xf>
    <xf numFmtId="0" fontId="23" fillId="0" borderId="0" xfId="0" applyFont="1" applyAlignment="1"/>
    <xf numFmtId="0" fontId="0" fillId="0" borderId="0" xfId="0" quotePrefix="1" applyFont="1" applyAlignment="1">
      <alignment horizontal="left" vertical="center"/>
    </xf>
    <xf numFmtId="166" fontId="0" fillId="0" borderId="0" xfId="6" applyNumberFormat="1" applyFont="1" applyAlignment="1">
      <alignment vertical="center"/>
    </xf>
    <xf numFmtId="0" fontId="25" fillId="0" borderId="0" xfId="1" applyNumberFormat="1" applyFont="1" applyFill="1" applyProtection="1">
      <alignment vertical="center"/>
    </xf>
    <xf numFmtId="0" fontId="25" fillId="0" borderId="0" xfId="0" applyFont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5" fillId="3" borderId="2" xfId="0" applyFont="1" applyFill="1" applyBorder="1" applyAlignment="1">
      <alignment vertical="center"/>
    </xf>
    <xf numFmtId="0" fontId="26" fillId="0" borderId="0" xfId="0" quotePrefix="1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1" fontId="25" fillId="0" borderId="0" xfId="0" applyNumberFormat="1" applyFont="1" applyFill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5" fillId="3" borderId="1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4" fillId="3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3" fontId="0" fillId="0" borderId="0" xfId="6" applyNumberFormat="1" applyFont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left" wrapText="1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Vírgula" xfId="6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Plátanos</a:t>
            </a:r>
            <a:r>
              <a:rPr lang="pt-PT" baseline="0"/>
              <a:t> frescos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7039586457199668"/>
          <c:y val="7.07098410451502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35840073588730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'1'!$B$23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'1'!$E$23:$Q$23</c:f>
              <c:numCache>
                <c:formatCode>0.00</c:formatCode>
                <c:ptCount val="13"/>
                <c:pt idx="0">
                  <c:v>0.68774345740504927</c:v>
                </c:pt>
                <c:pt idx="1">
                  <c:v>0.49402923713824054</c:v>
                </c:pt>
                <c:pt idx="2">
                  <c:v>0.56216211946935946</c:v>
                </c:pt>
                <c:pt idx="3">
                  <c:v>0.6114496379941492</c:v>
                </c:pt>
                <c:pt idx="4">
                  <c:v>0.5835707523091086</c:v>
                </c:pt>
                <c:pt idx="5">
                  <c:v>0.78692204387030762</c:v>
                </c:pt>
                <c:pt idx="6">
                  <c:v>0.69998612538419758</c:v>
                </c:pt>
                <c:pt idx="7">
                  <c:v>0.66471336860693275</c:v>
                </c:pt>
                <c:pt idx="8">
                  <c:v>0.68655188683957091</c:v>
                </c:pt>
                <c:pt idx="9">
                  <c:v>0.70360788403945762</c:v>
                </c:pt>
                <c:pt idx="10">
                  <c:v>0.68818312637141732</c:v>
                </c:pt>
                <c:pt idx="11">
                  <c:v>0.6712136564724891</c:v>
                </c:pt>
                <c:pt idx="12">
                  <c:v>0.80662907631667335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'1'!$B$24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'1'!$E$24:$Q$24</c:f>
              <c:numCache>
                <c:formatCode>0.00</c:formatCode>
                <c:ptCount val="13"/>
                <c:pt idx="1">
                  <c:v>0.95199275362318825</c:v>
                </c:pt>
                <c:pt idx="2">
                  <c:v>1.1964285714285714</c:v>
                </c:pt>
                <c:pt idx="3">
                  <c:v>1.1133482475764356</c:v>
                </c:pt>
                <c:pt idx="4">
                  <c:v>1.2888482632541132</c:v>
                </c:pt>
                <c:pt idx="5">
                  <c:v>1.0641025641025641</c:v>
                </c:pt>
                <c:pt idx="6">
                  <c:v>0.81116100064143692</c:v>
                </c:pt>
                <c:pt idx="7">
                  <c:v>0.6141261576173096</c:v>
                </c:pt>
                <c:pt idx="8">
                  <c:v>0.65394970748313608</c:v>
                </c:pt>
                <c:pt idx="9">
                  <c:v>0.75739057034140045</c:v>
                </c:pt>
                <c:pt idx="10">
                  <c:v>0.84924267470249815</c:v>
                </c:pt>
                <c:pt idx="11">
                  <c:v>0.84572598815220157</c:v>
                </c:pt>
                <c:pt idx="12">
                  <c:v>0.90405480857134679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73120"/>
        <c:axId val="-131357888"/>
      </c:lineChart>
      <c:catAx>
        <c:axId val="-1313731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578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312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1770318183911223E-2"/>
          <c:y val="0.89631626555155186"/>
          <c:w val="0.82678859879357181"/>
          <c:h val="8.293429423017040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Bananas/Plátanos secos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435149058901363"/>
          <c:y val="7.070891308998604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93207950166062E-2"/>
          <c:y val="0.13819095477386933"/>
          <c:w val="0.85298290074022665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'1'!$B$31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'1'!$E$31:$Q$31</c:f>
              <c:numCache>
                <c:formatCode>0.00</c:formatCode>
                <c:ptCount val="13"/>
                <c:pt idx="0">
                  <c:v>1.4440399951306953</c:v>
                </c:pt>
                <c:pt idx="1">
                  <c:v>2.2480948878087244</c:v>
                </c:pt>
                <c:pt idx="2">
                  <c:v>1.98537877702993</c:v>
                </c:pt>
                <c:pt idx="3">
                  <c:v>1.0357963473427052</c:v>
                </c:pt>
                <c:pt idx="4">
                  <c:v>2.720538348082596</c:v>
                </c:pt>
                <c:pt idx="5">
                  <c:v>3.6388456353134901</c:v>
                </c:pt>
                <c:pt idx="6">
                  <c:v>3.6729371982148029</c:v>
                </c:pt>
                <c:pt idx="7">
                  <c:v>3.5384474135217374</c:v>
                </c:pt>
                <c:pt idx="8">
                  <c:v>3.5920337919447238</c:v>
                </c:pt>
                <c:pt idx="9">
                  <c:v>3.83216433476866</c:v>
                </c:pt>
                <c:pt idx="10">
                  <c:v>4.0150472936540336</c:v>
                </c:pt>
                <c:pt idx="11">
                  <c:v>7.1725959155994889</c:v>
                </c:pt>
                <c:pt idx="12">
                  <c:v>6.8166622379126656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'1'!$B$32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'1'!$E$32:$Q$32</c:f>
              <c:numCache>
                <c:formatCode>0.00</c:formatCode>
                <c:ptCount val="13"/>
                <c:pt idx="0">
                  <c:v>3.2178770949720668</c:v>
                </c:pt>
                <c:pt idx="1">
                  <c:v>2.5</c:v>
                </c:pt>
                <c:pt idx="2">
                  <c:v>0.8935546875</c:v>
                </c:pt>
                <c:pt idx="3">
                  <c:v>1.2695277020890101</c:v>
                </c:pt>
                <c:pt idx="4">
                  <c:v>3.5838041431261769</c:v>
                </c:pt>
                <c:pt idx="5">
                  <c:v>2.8013245033112582</c:v>
                </c:pt>
                <c:pt idx="6">
                  <c:v>1.3086436718427923</c:v>
                </c:pt>
                <c:pt idx="7">
                  <c:v>3.7320388349514562</c:v>
                </c:pt>
                <c:pt idx="8">
                  <c:v>3.1944444444444446</c:v>
                </c:pt>
                <c:pt idx="9">
                  <c:v>4.1325648414985592</c:v>
                </c:pt>
                <c:pt idx="10">
                  <c:v>4.5307262569832405</c:v>
                </c:pt>
                <c:pt idx="11">
                  <c:v>8.5</c:v>
                </c:pt>
                <c:pt idx="12">
                  <c:v>4.4428571428571422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72576"/>
        <c:axId val="-131355168"/>
      </c:lineChart>
      <c:catAx>
        <c:axId val="-1313725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551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257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1770318183911223E-2"/>
          <c:y val="0.89631626555155186"/>
          <c:w val="0.82678859879357181"/>
          <c:h val="8.293429423017040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Bananas </a:t>
            </a:r>
            <a:r>
              <a:rPr lang="pt-PT" baseline="0"/>
              <a:t>frescas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7039586457199668"/>
          <c:y val="7.07098410451502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35840073588730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'1'!$B$27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'1'!$E$27:$Q$27</c:f>
              <c:numCache>
                <c:formatCode>0.00</c:formatCode>
                <c:ptCount val="13"/>
                <c:pt idx="0">
                  <c:v>0.5049838221746259</c:v>
                </c:pt>
                <c:pt idx="1">
                  <c:v>0.52712857365391008</c:v>
                </c:pt>
                <c:pt idx="2">
                  <c:v>0.60112134774219295</c:v>
                </c:pt>
                <c:pt idx="3">
                  <c:v>0.56651082629613092</c:v>
                </c:pt>
                <c:pt idx="4">
                  <c:v>0.59097661835163784</c:v>
                </c:pt>
                <c:pt idx="5">
                  <c:v>0.59579949484955652</c:v>
                </c:pt>
                <c:pt idx="6">
                  <c:v>0.60759770867766427</c:v>
                </c:pt>
                <c:pt idx="7">
                  <c:v>0.59941454377177794</c:v>
                </c:pt>
                <c:pt idx="8">
                  <c:v>0.57799252497416598</c:v>
                </c:pt>
                <c:pt idx="9">
                  <c:v>0.58938195393162029</c:v>
                </c:pt>
                <c:pt idx="10">
                  <c:v>0.58109899549824862</c:v>
                </c:pt>
                <c:pt idx="11">
                  <c:v>0.57291413624668674</c:v>
                </c:pt>
                <c:pt idx="12">
                  <c:v>0.67351600631913311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'1'!$B$28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2013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'1'!$E$28:$Q$28</c:f>
              <c:numCache>
                <c:formatCode>0.00</c:formatCode>
                <c:ptCount val="13"/>
                <c:pt idx="0">
                  <c:v>0.69237819313364379</c:v>
                </c:pt>
                <c:pt idx="1">
                  <c:v>0.73615509463194406</c:v>
                </c:pt>
                <c:pt idx="2">
                  <c:v>0.74787586366390157</c:v>
                </c:pt>
                <c:pt idx="3">
                  <c:v>0.62871110287202669</c:v>
                </c:pt>
                <c:pt idx="4">
                  <c:v>0.63748232727085685</c:v>
                </c:pt>
                <c:pt idx="5">
                  <c:v>0.62155616556507376</c:v>
                </c:pt>
                <c:pt idx="6">
                  <c:v>0.6842983481260595</c:v>
                </c:pt>
                <c:pt idx="7">
                  <c:v>0.62003624248766542</c:v>
                </c:pt>
                <c:pt idx="8">
                  <c:v>0.6312720090434577</c:v>
                </c:pt>
                <c:pt idx="9">
                  <c:v>0.66275609419146708</c:v>
                </c:pt>
                <c:pt idx="10">
                  <c:v>0.67940907940134265</c:v>
                </c:pt>
                <c:pt idx="11">
                  <c:v>0.64910859052939018</c:v>
                </c:pt>
                <c:pt idx="12">
                  <c:v>0.84249693322644548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81280"/>
        <c:axId val="-131366592"/>
      </c:lineChart>
      <c:catAx>
        <c:axId val="-1313812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665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128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1770318183911223E-2"/>
          <c:y val="0.89631626555155186"/>
          <c:w val="0.82678859879357181"/>
          <c:h val="8.293429423017040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Banana - Destinos das Saídas - UE e PT 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0138807646991874"/>
          <c:y val="3.0976434393303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883402842084012"/>
          <c:h val="0.7087894486700053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30972.691999999999</c:v>
                </c:pt>
                <c:pt idx="1">
                  <c:v>20686.428</c:v>
                </c:pt>
                <c:pt idx="2">
                  <c:v>14165.502</c:v>
                </c:pt>
                <c:pt idx="3">
                  <c:v>3840.2550000000001</c:v>
                </c:pt>
                <c:pt idx="4">
                  <c:v>5907.4409999999998</c:v>
                </c:pt>
                <c:pt idx="5">
                  <c:v>7379.8180000000002</c:v>
                </c:pt>
                <c:pt idx="6">
                  <c:v>3127.163</c:v>
                </c:pt>
                <c:pt idx="7">
                  <c:v>13180.245999999999</c:v>
                </c:pt>
                <c:pt idx="8">
                  <c:v>14066.064</c:v>
                </c:pt>
                <c:pt idx="9">
                  <c:v>23814.34</c:v>
                </c:pt>
                <c:pt idx="10">
                  <c:v>27011.243999999999</c:v>
                </c:pt>
                <c:pt idx="11">
                  <c:v>29419.998</c:v>
                </c:pt>
                <c:pt idx="12">
                  <c:v>37022.813999999998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#\ ##0.0</c:formatCode>
                <c:ptCount val="13"/>
                <c:pt idx="0">
                  <c:v>0.21299999999999999</c:v>
                </c:pt>
                <c:pt idx="1">
                  <c:v>0.29699999999999999</c:v>
                </c:pt>
                <c:pt idx="2" formatCode="#,##0.00">
                  <c:v>0.02</c:v>
                </c:pt>
                <c:pt idx="3">
                  <c:v>0.51700000000000002</c:v>
                </c:pt>
                <c:pt idx="4" formatCode="#,##0">
                  <c:v>2.7949999999999999</c:v>
                </c:pt>
                <c:pt idx="5" formatCode="#,##0">
                  <c:v>21.888000000000002</c:v>
                </c:pt>
                <c:pt idx="6" formatCode="#,##0">
                  <c:v>2.9790000000000001</c:v>
                </c:pt>
                <c:pt idx="7" formatCode="#,##0">
                  <c:v>12.557</c:v>
                </c:pt>
                <c:pt idx="8" formatCode="#,##0">
                  <c:v>9.968</c:v>
                </c:pt>
                <c:pt idx="9" formatCode="#,##0">
                  <c:v>51.048999999999999</c:v>
                </c:pt>
                <c:pt idx="10" formatCode="#,##0">
                  <c:v>286.56900000000002</c:v>
                </c:pt>
                <c:pt idx="11" formatCode="#,##0">
                  <c:v>21.971</c:v>
                </c:pt>
                <c:pt idx="12" formatCode="#,##0">
                  <c:v>31.600999999999999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63872"/>
        <c:axId val="-131362784"/>
      </c:lineChart>
      <c:catAx>
        <c:axId val="-1313638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627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387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39128981528666"/>
          <c:y val="0.9148111256410969"/>
          <c:w val="0.82627192477767009"/>
          <c:h val="6.730400749376297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Banana - Área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(ha)</a:t>
            </a: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 e Produção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(t)</a:t>
            </a:r>
            <a:endParaRPr lang="pt-PT">
              <a:effectLst/>
            </a:endParaRPr>
          </a:p>
        </c:rich>
      </c:tx>
      <c:layout>
        <c:manualLayout>
          <c:xMode val="edge"/>
          <c:yMode val="edge"/>
          <c:x val="0.27126396127973507"/>
          <c:y val="3.7442249377795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6807334295796"/>
          <c:y val="0.13819095477386933"/>
          <c:w val="0.7555341168123781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20944</c:v>
                </c:pt>
                <c:pt idx="1">
                  <c:v>20917</c:v>
                </c:pt>
                <c:pt idx="2">
                  <c:v>22528</c:v>
                </c:pt>
                <c:pt idx="3">
                  <c:v>21204</c:v>
                </c:pt>
                <c:pt idx="4">
                  <c:v>24208</c:v>
                </c:pt>
                <c:pt idx="5">
                  <c:v>24258</c:v>
                </c:pt>
                <c:pt idx="6">
                  <c:v>26224</c:v>
                </c:pt>
                <c:pt idx="7">
                  <c:v>27844</c:v>
                </c:pt>
                <c:pt idx="8">
                  <c:v>22650</c:v>
                </c:pt>
                <c:pt idx="9">
                  <c:v>27101</c:v>
                </c:pt>
                <c:pt idx="10">
                  <c:v>26304</c:v>
                </c:pt>
                <c:pt idx="11">
                  <c:v>24991</c:v>
                </c:pt>
                <c:pt idx="12">
                  <c:v>28460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80736"/>
        <c:axId val="-131361152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 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1005</c:v>
                </c:pt>
                <c:pt idx="1">
                  <c:v>1008</c:v>
                </c:pt>
                <c:pt idx="2">
                  <c:v>1015</c:v>
                </c:pt>
                <c:pt idx="3">
                  <c:v>1012</c:v>
                </c:pt>
                <c:pt idx="4">
                  <c:v>1027</c:v>
                </c:pt>
                <c:pt idx="5">
                  <c:v>1034</c:v>
                </c:pt>
                <c:pt idx="6">
                  <c:v>1041</c:v>
                </c:pt>
                <c:pt idx="7">
                  <c:v>1038</c:v>
                </c:pt>
                <c:pt idx="8">
                  <c:v>1045</c:v>
                </c:pt>
                <c:pt idx="9">
                  <c:v>1123</c:v>
                </c:pt>
                <c:pt idx="10">
                  <c:v>1122</c:v>
                </c:pt>
                <c:pt idx="11">
                  <c:v>1121</c:v>
                </c:pt>
                <c:pt idx="12">
                  <c:v>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86176"/>
        <c:axId val="-131354080"/>
      </c:lineChart>
      <c:catAx>
        <c:axId val="-13138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pt-PT"/>
          </a:p>
        </c:txPr>
        <c:crossAx val="-131361152"/>
        <c:crosses val="autoZero"/>
        <c:auto val="1"/>
        <c:lblAlgn val="ctr"/>
        <c:lblOffset val="100"/>
        <c:noMultiLvlLbl val="0"/>
      </c:catAx>
      <c:valAx>
        <c:axId val="-131361152"/>
        <c:scaling>
          <c:orientation val="minMax"/>
          <c:min val="0"/>
        </c:scaling>
        <c:delete val="0"/>
        <c:axPos val="r"/>
        <c:majorGridlines>
          <c:spPr>
            <a:ln w="38100" cmpd="sng">
              <a:solidFill>
                <a:sysClr val="window" lastClr="FFFFFF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solidFill>
              <a:sysClr val="window" lastClr="FFFFFF"/>
            </a:solidFill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131380736"/>
        <c:crosses val="max"/>
        <c:crossBetween val="between"/>
        <c:majorUnit val="5000"/>
      </c:valAx>
      <c:valAx>
        <c:axId val="-131354080"/>
        <c:scaling>
          <c:orientation val="minMax"/>
          <c:max val="1200"/>
          <c:min val="9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</a:defRPr>
            </a:pPr>
            <a:endParaRPr lang="pt-PT"/>
          </a:p>
        </c:txPr>
        <c:crossAx val="-131386176"/>
        <c:crosses val="autoZero"/>
        <c:crossBetween val="between"/>
      </c:valAx>
      <c:catAx>
        <c:axId val="-13138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135408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2903711944301284"/>
          <c:y val="0.89728779343541809"/>
          <c:w val="0.35751192509957358"/>
          <c:h val="6.164068621857050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Banana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8073955268782982"/>
          <c:y val="2.3327025068716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367949744593175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'5'!$B$5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'5'!$D$5:$P$5</c:f>
              <c:numCache>
                <c:formatCode>#,##0</c:formatCode>
                <c:ptCount val="13"/>
                <c:pt idx="0">
                  <c:v>151907.005</c:v>
                </c:pt>
                <c:pt idx="1">
                  <c:v>146411.10699999999</c:v>
                </c:pt>
                <c:pt idx="2">
                  <c:v>132523.74299999999</c:v>
                </c:pt>
                <c:pt idx="3">
                  <c:v>135625.747</c:v>
                </c:pt>
                <c:pt idx="4">
                  <c:v>131859.52299999999</c:v>
                </c:pt>
                <c:pt idx="5">
                  <c:v>145726.092</c:v>
                </c:pt>
                <c:pt idx="6">
                  <c:v>162015.26699999999</c:v>
                </c:pt>
                <c:pt idx="7">
                  <c:v>178675.356</c:v>
                </c:pt>
                <c:pt idx="8">
                  <c:v>189082.69099999999</c:v>
                </c:pt>
                <c:pt idx="9">
                  <c:v>202345.51500000001</c:v>
                </c:pt>
                <c:pt idx="10">
                  <c:v>236260.71299999999</c:v>
                </c:pt>
                <c:pt idx="11">
                  <c:v>216280.79699999999</c:v>
                </c:pt>
                <c:pt idx="12">
                  <c:v>218150.81099999999</c:v>
                </c:pt>
              </c:numCache>
            </c:numRef>
          </c:val>
        </c:ser>
        <c:ser>
          <c:idx val="2"/>
          <c:order val="2"/>
          <c:tx>
            <c:strRef>
              <c:f>'5'!$B$6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'5'!$D$6:$P$6</c:f>
              <c:numCache>
                <c:formatCode>#,##0</c:formatCode>
                <c:ptCount val="13"/>
                <c:pt idx="0">
                  <c:v>30972.904999999999</c:v>
                </c:pt>
                <c:pt idx="1">
                  <c:v>20686.724999999999</c:v>
                </c:pt>
                <c:pt idx="2">
                  <c:v>14165.522000000001</c:v>
                </c:pt>
                <c:pt idx="3">
                  <c:v>3840.7719999999999</c:v>
                </c:pt>
                <c:pt idx="4">
                  <c:v>5910.2359999999999</c:v>
                </c:pt>
                <c:pt idx="5">
                  <c:v>7401.7060000000001</c:v>
                </c:pt>
                <c:pt idx="6">
                  <c:v>3130.1419999999998</c:v>
                </c:pt>
                <c:pt idx="7">
                  <c:v>13192.803</c:v>
                </c:pt>
                <c:pt idx="8">
                  <c:v>14076.031999999999</c:v>
                </c:pt>
                <c:pt idx="9">
                  <c:v>23865.388999999999</c:v>
                </c:pt>
                <c:pt idx="10">
                  <c:v>27297.812999999998</c:v>
                </c:pt>
                <c:pt idx="11">
                  <c:v>29441.969000000001</c:v>
                </c:pt>
                <c:pt idx="12">
                  <c:v>37054.415000000001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1385632"/>
        <c:axId val="-131384544"/>
      </c:barChart>
      <c:lineChart>
        <c:grouping val="standard"/>
        <c:varyColors val="0"/>
        <c:ser>
          <c:idx val="1"/>
          <c:order val="0"/>
          <c:tx>
            <c:strRef>
              <c:f>'5'!$B$4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'5'!$D$3:$P$3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'5'!$D$4:$P$4</c:f>
              <c:numCache>
                <c:formatCode>#,##0</c:formatCode>
                <c:ptCount val="13"/>
                <c:pt idx="0">
                  <c:v>20944</c:v>
                </c:pt>
                <c:pt idx="1">
                  <c:v>20917</c:v>
                </c:pt>
                <c:pt idx="2">
                  <c:v>22528</c:v>
                </c:pt>
                <c:pt idx="3">
                  <c:v>21204</c:v>
                </c:pt>
                <c:pt idx="4">
                  <c:v>24208</c:v>
                </c:pt>
                <c:pt idx="5">
                  <c:v>24258</c:v>
                </c:pt>
                <c:pt idx="6">
                  <c:v>26224</c:v>
                </c:pt>
                <c:pt idx="7">
                  <c:v>27844</c:v>
                </c:pt>
                <c:pt idx="8">
                  <c:v>22650</c:v>
                </c:pt>
                <c:pt idx="9">
                  <c:v>27101</c:v>
                </c:pt>
                <c:pt idx="10">
                  <c:v>26304</c:v>
                </c:pt>
                <c:pt idx="11">
                  <c:v>24991</c:v>
                </c:pt>
                <c:pt idx="12">
                  <c:v>28460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'5'!$B$9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'5'!$D$3:$P$3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'5'!$D$9:$P$9</c:f>
              <c:numCache>
                <c:formatCode>#,##0</c:formatCode>
                <c:ptCount val="13"/>
                <c:pt idx="0">
                  <c:v>141878.1</c:v>
                </c:pt>
                <c:pt idx="1">
                  <c:v>146641.38199999998</c:v>
                </c:pt>
                <c:pt idx="2">
                  <c:v>140886.22099999999</c:v>
                </c:pt>
                <c:pt idx="3">
                  <c:v>152988.97500000001</c:v>
                </c:pt>
                <c:pt idx="4">
                  <c:v>150157.28699999998</c:v>
                </c:pt>
                <c:pt idx="5">
                  <c:v>162582.386</c:v>
                </c:pt>
                <c:pt idx="6">
                  <c:v>185109.125</c:v>
                </c:pt>
                <c:pt idx="7">
                  <c:v>193326.55300000001</c:v>
                </c:pt>
                <c:pt idx="8">
                  <c:v>197656.65899999999</c:v>
                </c:pt>
                <c:pt idx="9">
                  <c:v>205581.12600000002</c:v>
                </c:pt>
                <c:pt idx="10">
                  <c:v>235266.9</c:v>
                </c:pt>
                <c:pt idx="11">
                  <c:v>211829.82799999998</c:v>
                </c:pt>
                <c:pt idx="12">
                  <c:v>209556.39599999998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85632"/>
        <c:axId val="-131384544"/>
      </c:lineChart>
      <c:catAx>
        <c:axId val="-1313856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8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8454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8563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505806872183E-2"/>
          <c:y val="0.86709180583196332"/>
          <c:w val="0.83348721115742885"/>
          <c:h val="0.11237229961639406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Banana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9408746669999011"/>
          <c:y val="1.9830785352060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44061481828E-2"/>
          <c:y val="0.13819091596582245"/>
          <c:w val="0.86750262391650856"/>
          <c:h val="0.6631213893689244"/>
        </c:manualLayout>
      </c:layout>
      <c:lineChart>
        <c:grouping val="standard"/>
        <c:varyColors val="0"/>
        <c:ser>
          <c:idx val="1"/>
          <c:order val="0"/>
          <c:tx>
            <c:strRef>
              <c:f>'5'!$B$11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'5'!$D$3:$P$3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'5'!$D$11:$P$11</c:f>
              <c:numCache>
                <c:formatCode>#\ ##0.0</c:formatCode>
                <c:ptCount val="13"/>
                <c:pt idx="0">
                  <c:v>-7.0686772659064356</c:v>
                </c:pt>
                <c:pt idx="1">
                  <c:v>0.15703275355110979</c:v>
                </c:pt>
                <c:pt idx="2">
                  <c:v>5.9356251737350521</c:v>
                </c:pt>
                <c:pt idx="3">
                  <c:v>11.349332852252916</c:v>
                </c:pt>
                <c:pt idx="4">
                  <c:v>12.185731618872417</c:v>
                </c:pt>
                <c:pt idx="5">
                  <c:v>10.367847596971545</c:v>
                </c:pt>
                <c:pt idx="6">
                  <c:v>12.475807446013263</c:v>
                </c:pt>
                <c:pt idx="7">
                  <c:v>7.5784711270365426</c:v>
                </c:pt>
                <c:pt idx="8">
                  <c:v>4.337808826364915</c:v>
                </c:pt>
                <c:pt idx="9">
                  <c:v>1.5738852408075634</c:v>
                </c:pt>
                <c:pt idx="10">
                  <c:v>-0.42241938836274812</c:v>
                </c:pt>
                <c:pt idx="11">
                  <c:v>-2.1012003087686035</c:v>
                </c:pt>
                <c:pt idx="12">
                  <c:v>-4.1012420351035246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'5'!$B$10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'5'!$D$3:$P$3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'5'!$D$10:$P$10</c:f>
              <c:numCache>
                <c:formatCode>#\ ##0.0</c:formatCode>
                <c:ptCount val="13"/>
                <c:pt idx="0">
                  <c:v>14.761968196642048</c:v>
                </c:pt>
                <c:pt idx="1">
                  <c:v>14.264049966468539</c:v>
                </c:pt>
                <c:pt idx="2">
                  <c:v>15.990208155274463</c:v>
                </c:pt>
                <c:pt idx="3">
                  <c:v>13.859822251897564</c:v>
                </c:pt>
                <c:pt idx="4">
                  <c:v>16.121761709773036</c:v>
                </c:pt>
                <c:pt idx="5">
                  <c:v>14.920435476940289</c:v>
                </c:pt>
                <c:pt idx="6">
                  <c:v>14.166778650161088</c:v>
                </c:pt>
                <c:pt idx="7">
                  <c:v>14.402574073722816</c:v>
                </c:pt>
                <c:pt idx="8">
                  <c:v>11.459264825476993</c:v>
                </c:pt>
                <c:pt idx="9">
                  <c:v>13.182630393803757</c:v>
                </c:pt>
                <c:pt idx="10">
                  <c:v>11.180493303562891</c:v>
                </c:pt>
                <c:pt idx="11">
                  <c:v>11.797677520655874</c:v>
                </c:pt>
                <c:pt idx="12">
                  <c:v>13.581069603812047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84000"/>
        <c:axId val="-131411984"/>
      </c:lineChart>
      <c:catAx>
        <c:axId val="-1313840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41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4119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8400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99961993685E-2"/>
          <c:y val="0.889699218632153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372340</xdr:colOff>
      <xdr:row>6</xdr:row>
      <xdr:rowOff>129885</xdr:rowOff>
    </xdr:from>
    <xdr:to>
      <xdr:col>0</xdr:col>
      <xdr:colOff>2380843</xdr:colOff>
      <xdr:row>7</xdr:row>
      <xdr:rowOff>129886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40" y="2208067"/>
          <a:ext cx="2008503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51955</xdr:colOff>
      <xdr:row>0</xdr:row>
      <xdr:rowOff>129887</xdr:rowOff>
    </xdr:from>
    <xdr:to>
      <xdr:col>0</xdr:col>
      <xdr:colOff>2435698</xdr:colOff>
      <xdr:row>1</xdr:row>
      <xdr:rowOff>163719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55" y="129887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129012</xdr:colOff>
      <xdr:row>2</xdr:row>
      <xdr:rowOff>148870</xdr:rowOff>
    </xdr:from>
    <xdr:to>
      <xdr:col>0</xdr:col>
      <xdr:colOff>2337955</xdr:colOff>
      <xdr:row>6</xdr:row>
      <xdr:rowOff>216477</xdr:rowOff>
    </xdr:to>
    <xdr:pic>
      <xdr:nvPicPr>
        <xdr:cNvPr id="5" name="Imagem 4" descr="Fotos Banana, 75.000+ fotos de arquivo grátis de alta qualidad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12" y="703052"/>
          <a:ext cx="2208943" cy="159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835527</xdr:colOff>
      <xdr:row>36</xdr:row>
      <xdr:rowOff>154516</xdr:rowOff>
    </xdr:from>
    <xdr:to>
      <xdr:col>7</xdr:col>
      <xdr:colOff>471237</xdr:colOff>
      <xdr:row>57</xdr:row>
      <xdr:rowOff>144992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677891</xdr:colOff>
      <xdr:row>60</xdr:row>
      <xdr:rowOff>129341</xdr:rowOff>
    </xdr:from>
    <xdr:to>
      <xdr:col>11</xdr:col>
      <xdr:colOff>325854</xdr:colOff>
      <xdr:row>81</xdr:row>
      <xdr:rowOff>121320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330868</xdr:colOff>
      <xdr:row>37</xdr:row>
      <xdr:rowOff>20053</xdr:rowOff>
    </xdr:from>
    <xdr:to>
      <xdr:col>16</xdr:col>
      <xdr:colOff>10026</xdr:colOff>
      <xdr:row>58</xdr:row>
      <xdr:rowOff>10529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280737</xdr:colOff>
      <xdr:row>11</xdr:row>
      <xdr:rowOff>111838</xdr:rowOff>
    </xdr:from>
    <xdr:to>
      <xdr:col>12</xdr:col>
      <xdr:colOff>210554</xdr:colOff>
      <xdr:row>30</xdr:row>
      <xdr:rowOff>20053</xdr:rowOff>
    </xdr:to>
    <xdr:graphicFrame macro="">
      <xdr:nvGraphicFramePr>
        <xdr:cNvPr id="310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478758</xdr:colOff>
      <xdr:row>6</xdr:row>
      <xdr:rowOff>122322</xdr:rowOff>
    </xdr:from>
    <xdr:to>
      <xdr:col>11</xdr:col>
      <xdr:colOff>730920</xdr:colOff>
      <xdr:row>26</xdr:row>
      <xdr:rowOff>123826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912394</xdr:colOff>
      <xdr:row>19</xdr:row>
      <xdr:rowOff>66890</xdr:rowOff>
    </xdr:from>
    <xdr:to>
      <xdr:col>6</xdr:col>
      <xdr:colOff>842211</xdr:colOff>
      <xdr:row>41</xdr:row>
      <xdr:rowOff>79013</xdr:rowOff>
    </xdr:to>
    <xdr:graphicFrame macro="">
      <xdr:nvGraphicFramePr>
        <xdr:cNvPr id="82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772025</xdr:colOff>
      <xdr:row>19</xdr:row>
      <xdr:rowOff>71496</xdr:rowOff>
    </xdr:from>
    <xdr:to>
      <xdr:col>14</xdr:col>
      <xdr:colOff>812131</xdr:colOff>
      <xdr:row>42</xdr:row>
      <xdr:rowOff>90238</xdr:rowOff>
    </xdr:to>
    <xdr:graphicFrame macro="">
      <xdr:nvGraphicFramePr>
        <xdr:cNvPr id="82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85546875" customWidth="1"/>
    <col min="2" max="2" width="44.5703125" customWidth="1"/>
  </cols>
  <sheetData>
    <row r="1" spans="1:2" ht="21.95" customHeight="1" x14ac:dyDescent="0.2">
      <c r="B1" s="34" t="s">
        <v>48</v>
      </c>
    </row>
    <row r="2" spans="1:2" ht="21.95" customHeight="1" x14ac:dyDescent="0.2">
      <c r="B2" s="35" t="s">
        <v>49</v>
      </c>
    </row>
    <row r="3" spans="1:2" ht="30" customHeight="1" x14ac:dyDescent="0.2">
      <c r="A3" s="71" t="s">
        <v>73</v>
      </c>
      <c r="B3" s="75" t="s">
        <v>0</v>
      </c>
    </row>
    <row r="4" spans="1:2" ht="30" customHeight="1" x14ac:dyDescent="0.2">
      <c r="B4" s="75" t="s">
        <v>1</v>
      </c>
    </row>
    <row r="5" spans="1:2" ht="30" customHeight="1" x14ac:dyDescent="0.2">
      <c r="B5" s="75" t="s">
        <v>58</v>
      </c>
    </row>
    <row r="6" spans="1:2" ht="30" customHeight="1" x14ac:dyDescent="0.2">
      <c r="B6" s="76" t="s">
        <v>36</v>
      </c>
    </row>
    <row r="7" spans="1:2" ht="30" customHeight="1" x14ac:dyDescent="0.2">
      <c r="A7" s="77" t="s">
        <v>59</v>
      </c>
      <c r="B7" s="76" t="s">
        <v>40</v>
      </c>
    </row>
    <row r="8" spans="1:2" ht="21.95" customHeight="1" x14ac:dyDescent="0.2">
      <c r="B8" s="1"/>
    </row>
    <row r="10" spans="1:2" x14ac:dyDescent="0.2">
      <c r="A10" s="33"/>
    </row>
    <row r="13" spans="1:2" ht="21" x14ac:dyDescent="0.2">
      <c r="B13" s="36"/>
    </row>
    <row r="14" spans="1:2" ht="18" x14ac:dyDescent="0.25">
      <c r="B14" s="72"/>
    </row>
    <row r="15" spans="1:2" x14ac:dyDescent="0.2">
      <c r="B15" s="37"/>
    </row>
    <row r="16" spans="1:2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26"/>
    </row>
    <row r="20" spans="2:2" x14ac:dyDescent="0.2">
      <c r="B20" s="38"/>
    </row>
    <row r="21" spans="2:2" x14ac:dyDescent="0.2">
      <c r="B21" s="38"/>
    </row>
    <row r="22" spans="2:2" x14ac:dyDescent="0.2">
      <c r="B22" s="38"/>
    </row>
  </sheetData>
  <sheetProtection selectLockedCells="1" selectUnlockedCells="1"/>
  <phoneticPr fontId="8" type="noConversion"/>
  <hyperlinks>
    <hyperlink ref="B3" location="1!A1" display="1. Comércio Internacional"/>
    <hyperlink ref="B4" location="2!A1" display="2. Destinos das Saídas UE/PT"/>
    <hyperlink ref="B6" location="'4'!A1" display="4. Área e Produção"/>
    <hyperlink ref="B7" location="'5'!A1" display="5. Indicadores de análise do Comércio Internacional"/>
    <hyperlink ref="B5" location="3!A1" display="3. Principais Destinos das Saída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90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3" width="20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9" ht="29.85" customHeight="1" x14ac:dyDescent="0.2">
      <c r="B1" s="3" t="s">
        <v>41</v>
      </c>
    </row>
    <row r="2" spans="2:29" ht="21" customHeight="1" x14ac:dyDescent="0.2">
      <c r="B2" s="4" t="s">
        <v>2</v>
      </c>
      <c r="C2" s="4" t="s">
        <v>3</v>
      </c>
      <c r="D2" s="5" t="s">
        <v>4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2013</v>
      </c>
      <c r="O2" s="6">
        <v>2020</v>
      </c>
      <c r="P2" s="6">
        <v>2021</v>
      </c>
      <c r="Q2" s="6">
        <v>2022</v>
      </c>
      <c r="R2" s="24"/>
      <c r="S2" s="24"/>
      <c r="T2" s="24"/>
      <c r="U2" s="24"/>
      <c r="V2" s="24"/>
      <c r="W2" s="24"/>
      <c r="X2" s="25"/>
      <c r="Y2" s="25"/>
      <c r="Z2" s="25"/>
      <c r="AA2" s="25"/>
      <c r="AB2" s="25"/>
      <c r="AC2" s="25"/>
    </row>
    <row r="3" spans="2:29" ht="15" customHeight="1" x14ac:dyDescent="0.2">
      <c r="B3" s="110" t="s">
        <v>61</v>
      </c>
      <c r="C3" s="113" t="s">
        <v>71</v>
      </c>
      <c r="D3" s="80" t="s">
        <v>5</v>
      </c>
      <c r="E3" s="8">
        <v>266.21699999999998</v>
      </c>
      <c r="F3" s="8">
        <v>1673.4880000000001</v>
      </c>
      <c r="G3" s="8">
        <v>2405.6210000000001</v>
      </c>
      <c r="H3" s="8">
        <v>4385.0119999999997</v>
      </c>
      <c r="I3" s="8">
        <v>3438.0149999999999</v>
      </c>
      <c r="J3" s="8">
        <v>469.11</v>
      </c>
      <c r="K3" s="8">
        <v>850.47400000000005</v>
      </c>
      <c r="L3" s="8">
        <v>2445.2660000000001</v>
      </c>
      <c r="M3" s="8">
        <v>1701.867</v>
      </c>
      <c r="N3" s="8">
        <v>1766.049</v>
      </c>
      <c r="O3" s="8">
        <v>6922.1270000000004</v>
      </c>
      <c r="P3" s="8">
        <v>8075.8190000000004</v>
      </c>
      <c r="Q3" s="8">
        <v>6115.7539999999999</v>
      </c>
      <c r="R3" s="24"/>
      <c r="S3" s="24"/>
      <c r="T3" s="24"/>
      <c r="U3" s="24"/>
      <c r="V3" s="24"/>
      <c r="W3" s="24"/>
      <c r="X3" s="25"/>
      <c r="Y3" s="25"/>
      <c r="Z3" s="25"/>
      <c r="AA3" s="25"/>
      <c r="AB3" s="25"/>
      <c r="AC3" s="25"/>
    </row>
    <row r="4" spans="2:29" ht="15" customHeight="1" x14ac:dyDescent="0.2">
      <c r="B4" s="110"/>
      <c r="C4" s="113"/>
      <c r="D4" s="81" t="s">
        <v>6</v>
      </c>
      <c r="E4" s="8"/>
      <c r="F4" s="8">
        <v>1.1040000000000001</v>
      </c>
      <c r="G4" s="30">
        <v>5.6000000000000001E-2</v>
      </c>
      <c r="H4" s="30">
        <v>1.341</v>
      </c>
      <c r="I4" s="30">
        <v>0.54700000000000004</v>
      </c>
      <c r="J4" s="30">
        <v>0.156</v>
      </c>
      <c r="K4" s="8">
        <v>15.59</v>
      </c>
      <c r="L4" s="8">
        <v>2371.0340000000001</v>
      </c>
      <c r="M4" s="8">
        <v>1952.537</v>
      </c>
      <c r="N4" s="8">
        <v>1511.6559999999999</v>
      </c>
      <c r="O4" s="8">
        <v>5030.1369999999997</v>
      </c>
      <c r="P4" s="8">
        <v>5434.7650000000003</v>
      </c>
      <c r="Q4" s="8">
        <v>2484.1370000000002</v>
      </c>
      <c r="R4" s="11"/>
      <c r="S4" s="11"/>
      <c r="T4" s="11"/>
      <c r="U4" s="11"/>
      <c r="V4" s="11"/>
      <c r="W4" s="11"/>
    </row>
    <row r="5" spans="2:29" ht="15" customHeight="1" x14ac:dyDescent="0.2">
      <c r="B5" s="110"/>
      <c r="C5" s="114"/>
      <c r="D5" s="82" t="s">
        <v>7</v>
      </c>
      <c r="E5" s="9">
        <f t="shared" ref="E5:F5" si="0">E4-E3</f>
        <v>-266.21699999999998</v>
      </c>
      <c r="F5" s="9">
        <f t="shared" si="0"/>
        <v>-1672.384</v>
      </c>
      <c r="G5" s="9">
        <f t="shared" ref="G5:H5" si="1">G4-G3</f>
        <v>-2405.5650000000001</v>
      </c>
      <c r="H5" s="9">
        <f t="shared" si="1"/>
        <v>-4383.6709999999994</v>
      </c>
      <c r="I5" s="9">
        <f t="shared" ref="I5:J5" si="2">I4-I3</f>
        <v>-3437.4679999999998</v>
      </c>
      <c r="J5" s="9">
        <f t="shared" si="2"/>
        <v>-468.95400000000001</v>
      </c>
      <c r="K5" s="9">
        <f t="shared" ref="K5:L5" si="3">K4-K3</f>
        <v>-834.88400000000001</v>
      </c>
      <c r="L5" s="9">
        <f t="shared" si="3"/>
        <v>-74.231999999999971</v>
      </c>
      <c r="M5" s="9">
        <f t="shared" ref="M5:N5" si="4">M4-M3</f>
        <v>250.67000000000007</v>
      </c>
      <c r="N5" s="9">
        <f t="shared" si="4"/>
        <v>-254.39300000000003</v>
      </c>
      <c r="O5" s="9">
        <f t="shared" ref="O5:P5" si="5">O4-O3</f>
        <v>-1891.9900000000007</v>
      </c>
      <c r="P5" s="9">
        <f t="shared" si="5"/>
        <v>-2641.0540000000001</v>
      </c>
      <c r="Q5" s="9">
        <f t="shared" ref="Q5" si="6">Q4-Q3</f>
        <v>-3631.6169999999997</v>
      </c>
      <c r="R5" s="74"/>
      <c r="S5" s="11"/>
      <c r="T5" s="11"/>
      <c r="U5" s="11"/>
      <c r="V5" s="11"/>
      <c r="W5" s="11"/>
    </row>
    <row r="6" spans="2:29" ht="15" customHeight="1" x14ac:dyDescent="0.2">
      <c r="B6" s="110"/>
      <c r="C6" s="110" t="s">
        <v>72</v>
      </c>
      <c r="D6" s="80" t="s">
        <v>5</v>
      </c>
      <c r="E6" s="8">
        <v>183.089</v>
      </c>
      <c r="F6" s="8">
        <v>826.75199999999995</v>
      </c>
      <c r="G6" s="8">
        <v>1352.3489999999999</v>
      </c>
      <c r="H6" s="8">
        <v>2681.2139999999999</v>
      </c>
      <c r="I6" s="8">
        <v>2006.325</v>
      </c>
      <c r="J6" s="8">
        <v>369.15300000000002</v>
      </c>
      <c r="K6" s="8">
        <v>595.32000000000005</v>
      </c>
      <c r="L6" s="8">
        <v>1625.4010000000001</v>
      </c>
      <c r="M6" s="8">
        <v>1168.42</v>
      </c>
      <c r="N6" s="8">
        <v>1242.606</v>
      </c>
      <c r="O6" s="8">
        <v>4763.6909999999998</v>
      </c>
      <c r="P6" s="8">
        <v>5420.6</v>
      </c>
      <c r="Q6" s="8">
        <v>4933.1450000000004</v>
      </c>
      <c r="R6" s="74"/>
      <c r="S6" s="11"/>
      <c r="T6" s="11"/>
      <c r="U6" s="11"/>
      <c r="V6" s="11"/>
      <c r="W6" s="11"/>
    </row>
    <row r="7" spans="2:29" ht="15" customHeight="1" x14ac:dyDescent="0.2">
      <c r="B7" s="110"/>
      <c r="C7" s="110"/>
      <c r="D7" s="81" t="s">
        <v>6</v>
      </c>
      <c r="E7" s="8"/>
      <c r="F7" s="8">
        <v>1.0509999999999999</v>
      </c>
      <c r="G7" s="30">
        <v>6.7000000000000004E-2</v>
      </c>
      <c r="H7" s="8">
        <v>1.4930000000000001</v>
      </c>
      <c r="I7" s="8">
        <v>0.70499999999999996</v>
      </c>
      <c r="J7" s="30">
        <v>0.16600000000000001</v>
      </c>
      <c r="K7" s="8">
        <v>12.646000000000001</v>
      </c>
      <c r="L7" s="8">
        <v>1456.114</v>
      </c>
      <c r="M7" s="8">
        <v>1276.8610000000001</v>
      </c>
      <c r="N7" s="8">
        <v>1144.914</v>
      </c>
      <c r="O7" s="8">
        <v>4271.8069999999998</v>
      </c>
      <c r="P7" s="8">
        <v>4596.3220000000001</v>
      </c>
      <c r="Q7" s="8">
        <v>2245.7959999999998</v>
      </c>
      <c r="R7" s="74"/>
      <c r="S7" s="11"/>
      <c r="T7" s="11"/>
      <c r="U7" s="11"/>
      <c r="V7" s="11"/>
      <c r="W7" s="11"/>
    </row>
    <row r="8" spans="2:29" ht="15" customHeight="1" x14ac:dyDescent="0.2">
      <c r="B8" s="111"/>
      <c r="C8" s="111"/>
      <c r="D8" s="83" t="s">
        <v>7</v>
      </c>
      <c r="E8" s="10">
        <f t="shared" ref="E8:F8" si="7">E7-E6</f>
        <v>-183.089</v>
      </c>
      <c r="F8" s="10">
        <f t="shared" si="7"/>
        <v>-825.70099999999991</v>
      </c>
      <c r="G8" s="10">
        <f t="shared" ref="G8:H8" si="8">G7-G6</f>
        <v>-1352.2819999999999</v>
      </c>
      <c r="H8" s="10">
        <f t="shared" si="8"/>
        <v>-2679.721</v>
      </c>
      <c r="I8" s="10">
        <f t="shared" ref="I8:J8" si="9">I7-I6</f>
        <v>-2005.6200000000001</v>
      </c>
      <c r="J8" s="10">
        <f t="shared" si="9"/>
        <v>-368.98700000000002</v>
      </c>
      <c r="K8" s="10">
        <f t="shared" ref="K8:L8" si="10">K7-K6</f>
        <v>-582.67400000000009</v>
      </c>
      <c r="L8" s="10">
        <f t="shared" si="10"/>
        <v>-169.28700000000003</v>
      </c>
      <c r="M8" s="10">
        <f t="shared" ref="M8:N8" si="11">M7-M6</f>
        <v>108.44100000000003</v>
      </c>
      <c r="N8" s="10">
        <f t="shared" si="11"/>
        <v>-97.692000000000007</v>
      </c>
      <c r="O8" s="10">
        <f t="shared" ref="O8:P8" si="12">O7-O6</f>
        <v>-491.88400000000001</v>
      </c>
      <c r="P8" s="10">
        <f t="shared" si="12"/>
        <v>-824.27800000000025</v>
      </c>
      <c r="Q8" s="10">
        <f t="shared" ref="Q8" si="13">Q7-Q6</f>
        <v>-2687.3490000000006</v>
      </c>
      <c r="R8" s="74"/>
      <c r="S8" s="11"/>
      <c r="T8" s="11"/>
      <c r="U8" s="11"/>
      <c r="V8" s="11"/>
      <c r="W8" s="11"/>
    </row>
    <row r="9" spans="2:29" ht="15" customHeight="1" x14ac:dyDescent="0.2">
      <c r="B9" s="110" t="s">
        <v>62</v>
      </c>
      <c r="C9" s="112" t="s">
        <v>71</v>
      </c>
      <c r="D9" s="80" t="s">
        <v>5</v>
      </c>
      <c r="E9" s="8">
        <v>151907.005</v>
      </c>
      <c r="F9" s="8">
        <v>146411.10699999999</v>
      </c>
      <c r="G9" s="8">
        <v>132523.74299999999</v>
      </c>
      <c r="H9" s="8">
        <v>135625.747</v>
      </c>
      <c r="I9" s="8">
        <v>131859.52299999999</v>
      </c>
      <c r="J9" s="8">
        <v>145726.092</v>
      </c>
      <c r="K9" s="8">
        <v>162015.26699999999</v>
      </c>
      <c r="L9" s="8">
        <v>178675.356</v>
      </c>
      <c r="M9" s="8">
        <v>189082.69099999999</v>
      </c>
      <c r="N9" s="8">
        <v>202345.51500000001</v>
      </c>
      <c r="O9" s="8">
        <v>236260.71299999999</v>
      </c>
      <c r="P9" s="8">
        <v>216280.79699999999</v>
      </c>
      <c r="Q9" s="8">
        <v>218150.81099999999</v>
      </c>
      <c r="R9" s="74"/>
      <c r="S9" s="11"/>
      <c r="T9" s="11"/>
      <c r="U9" s="11"/>
      <c r="V9" s="11"/>
      <c r="W9" s="11"/>
    </row>
    <row r="10" spans="2:29" ht="15" customHeight="1" x14ac:dyDescent="0.2">
      <c r="B10" s="110"/>
      <c r="C10" s="113"/>
      <c r="D10" s="81" t="s">
        <v>6</v>
      </c>
      <c r="E10" s="7">
        <v>30972.904999999999</v>
      </c>
      <c r="F10" s="8">
        <v>20686.724999999999</v>
      </c>
      <c r="G10" s="8">
        <v>14165.522000000001</v>
      </c>
      <c r="H10" s="8">
        <v>3840.7719999999999</v>
      </c>
      <c r="I10" s="8">
        <v>5910.2359999999999</v>
      </c>
      <c r="J10" s="8">
        <v>7401.7060000000001</v>
      </c>
      <c r="K10" s="8">
        <v>3130.1419999999998</v>
      </c>
      <c r="L10" s="8">
        <v>13192.803</v>
      </c>
      <c r="M10" s="8">
        <v>14076.031999999999</v>
      </c>
      <c r="N10" s="8">
        <v>23865.388999999999</v>
      </c>
      <c r="O10" s="8">
        <v>27297.812999999998</v>
      </c>
      <c r="P10" s="8">
        <v>29441.969000000001</v>
      </c>
      <c r="Q10" s="8">
        <v>37054.415000000001</v>
      </c>
      <c r="R10" s="74"/>
      <c r="S10" s="69"/>
      <c r="U10" s="11"/>
      <c r="V10" s="11"/>
      <c r="W10" s="11"/>
    </row>
    <row r="11" spans="2:29" ht="15" customHeight="1" x14ac:dyDescent="0.2">
      <c r="B11" s="110"/>
      <c r="C11" s="113"/>
      <c r="D11" s="82" t="s">
        <v>7</v>
      </c>
      <c r="E11" s="9">
        <f t="shared" ref="E11:F11" si="14">E10-E9</f>
        <v>-120934.1</v>
      </c>
      <c r="F11" s="9">
        <f t="shared" si="14"/>
        <v>-125724.38199999998</v>
      </c>
      <c r="G11" s="9">
        <f t="shared" ref="G11:H11" si="15">G10-G9</f>
        <v>-118358.22099999999</v>
      </c>
      <c r="H11" s="9">
        <f t="shared" si="15"/>
        <v>-131784.97500000001</v>
      </c>
      <c r="I11" s="9">
        <f t="shared" ref="I11:J11" si="16">I10-I9</f>
        <v>-125949.28699999998</v>
      </c>
      <c r="J11" s="9">
        <f t="shared" si="16"/>
        <v>-138324.386</v>
      </c>
      <c r="K11" s="9">
        <f t="shared" ref="K11:L11" si="17">K10-K9</f>
        <v>-158885.125</v>
      </c>
      <c r="L11" s="9">
        <f t="shared" si="17"/>
        <v>-165482.55300000001</v>
      </c>
      <c r="M11" s="9">
        <f t="shared" ref="M11:N11" si="18">M10-M9</f>
        <v>-175006.65899999999</v>
      </c>
      <c r="N11" s="9">
        <f t="shared" si="18"/>
        <v>-178480.12600000002</v>
      </c>
      <c r="O11" s="9">
        <f t="shared" ref="O11:P11" si="19">O10-O9</f>
        <v>-208962.9</v>
      </c>
      <c r="P11" s="9">
        <f t="shared" si="19"/>
        <v>-186838.82799999998</v>
      </c>
      <c r="Q11" s="9">
        <f t="shared" ref="Q11" si="20">Q10-Q9</f>
        <v>-181096.39599999998</v>
      </c>
      <c r="R11" s="74"/>
      <c r="S11" s="69"/>
      <c r="U11" s="11"/>
      <c r="V11" s="11"/>
      <c r="W11" s="11"/>
    </row>
    <row r="12" spans="2:29" ht="15" customHeight="1" x14ac:dyDescent="0.2">
      <c r="B12" s="110"/>
      <c r="C12" s="110" t="s">
        <v>72</v>
      </c>
      <c r="D12" s="80" t="s">
        <v>5</v>
      </c>
      <c r="E12" s="8">
        <v>76710.58</v>
      </c>
      <c r="F12" s="8">
        <v>77177.478000000003</v>
      </c>
      <c r="G12" s="8">
        <v>79662.850999999995</v>
      </c>
      <c r="H12" s="8">
        <v>76833.453999999998</v>
      </c>
      <c r="I12" s="8">
        <v>77925.895000000004</v>
      </c>
      <c r="J12" s="8">
        <v>86823.532000000007</v>
      </c>
      <c r="K12" s="8">
        <v>98440.104999999996</v>
      </c>
      <c r="L12" s="8">
        <v>107100.607</v>
      </c>
      <c r="M12" s="8">
        <v>109288.382</v>
      </c>
      <c r="N12" s="8">
        <v>119258.795</v>
      </c>
      <c r="O12" s="8">
        <v>137290.86300000001</v>
      </c>
      <c r="P12" s="8">
        <v>123910.326</v>
      </c>
      <c r="Q12" s="8">
        <v>146928.06299999999</v>
      </c>
      <c r="R12" s="74"/>
      <c r="S12" s="69"/>
    </row>
    <row r="13" spans="2:29" ht="15" customHeight="1" x14ac:dyDescent="0.2">
      <c r="B13" s="110"/>
      <c r="C13" s="110"/>
      <c r="D13" s="81" t="s">
        <v>6</v>
      </c>
      <c r="E13" s="7">
        <v>21444.964</v>
      </c>
      <c r="F13" s="8">
        <v>15228.638000000001</v>
      </c>
      <c r="G13" s="8">
        <v>10594.052</v>
      </c>
      <c r="H13" s="8">
        <v>2414.7359999999999</v>
      </c>
      <c r="I13" s="8">
        <v>3767.6709999999998</v>
      </c>
      <c r="J13" s="8">
        <v>4600.576</v>
      </c>
      <c r="K13" s="8">
        <v>2141.951</v>
      </c>
      <c r="L13" s="8">
        <v>8180.0159999999996</v>
      </c>
      <c r="M13" s="8">
        <v>8885.8050000000003</v>
      </c>
      <c r="N13" s="8">
        <v>15816.932000000001</v>
      </c>
      <c r="O13" s="8">
        <v>18546.382000000001</v>
      </c>
      <c r="P13" s="8">
        <v>19111.035</v>
      </c>
      <c r="Q13" s="8">
        <v>31218.231</v>
      </c>
      <c r="R13" s="69"/>
      <c r="S13" s="69"/>
    </row>
    <row r="14" spans="2:29" ht="15" customHeight="1" x14ac:dyDescent="0.2">
      <c r="B14" s="111"/>
      <c r="C14" s="111"/>
      <c r="D14" s="83" t="s">
        <v>7</v>
      </c>
      <c r="E14" s="10">
        <f t="shared" ref="E14:F14" si="21">E13-E12</f>
        <v>-55265.616000000002</v>
      </c>
      <c r="F14" s="10">
        <f t="shared" si="21"/>
        <v>-61948.840000000004</v>
      </c>
      <c r="G14" s="10">
        <f t="shared" ref="G14:H14" si="22">G13-G12</f>
        <v>-69068.798999999999</v>
      </c>
      <c r="H14" s="10">
        <f t="shared" si="22"/>
        <v>-74418.717999999993</v>
      </c>
      <c r="I14" s="10">
        <f t="shared" ref="I14:J14" si="23">I13-I12</f>
        <v>-74158.224000000002</v>
      </c>
      <c r="J14" s="10">
        <f t="shared" si="23"/>
        <v>-82222.956000000006</v>
      </c>
      <c r="K14" s="10">
        <f t="shared" ref="K14:L14" si="24">K13-K12</f>
        <v>-96298.153999999995</v>
      </c>
      <c r="L14" s="10">
        <f t="shared" si="24"/>
        <v>-98920.591</v>
      </c>
      <c r="M14" s="10">
        <f t="shared" ref="M14:N14" si="25">M13-M12</f>
        <v>-100402.57699999999</v>
      </c>
      <c r="N14" s="10">
        <f t="shared" si="25"/>
        <v>-103441.863</v>
      </c>
      <c r="O14" s="10">
        <f t="shared" ref="O14:P14" si="26">O13-O12</f>
        <v>-118744.48100000001</v>
      </c>
      <c r="P14" s="10">
        <f t="shared" si="26"/>
        <v>-104799.291</v>
      </c>
      <c r="Q14" s="10">
        <f t="shared" ref="Q14" si="27">Q13-Q12</f>
        <v>-115709.83199999999</v>
      </c>
      <c r="R14" s="69"/>
      <c r="S14" s="69"/>
    </row>
    <row r="15" spans="2:29" ht="15" customHeight="1" x14ac:dyDescent="0.2">
      <c r="B15" s="110" t="s">
        <v>63</v>
      </c>
      <c r="C15" s="112" t="s">
        <v>71</v>
      </c>
      <c r="D15" s="80" t="s">
        <v>5</v>
      </c>
      <c r="E15" s="8">
        <v>418.95100000000002</v>
      </c>
      <c r="F15" s="8">
        <v>207.99299999999999</v>
      </c>
      <c r="G15" s="8">
        <v>349.15</v>
      </c>
      <c r="H15" s="8">
        <v>1307.8150000000001</v>
      </c>
      <c r="I15" s="8">
        <v>216.96</v>
      </c>
      <c r="J15" s="8">
        <v>201.011</v>
      </c>
      <c r="K15" s="8">
        <v>131.30199999999999</v>
      </c>
      <c r="L15" s="8">
        <v>114.364</v>
      </c>
      <c r="M15" s="8">
        <v>148.20099999999999</v>
      </c>
      <c r="N15" s="8">
        <v>163.958</v>
      </c>
      <c r="O15" s="8">
        <v>198.441</v>
      </c>
      <c r="P15" s="8">
        <v>76.682000000000002</v>
      </c>
      <c r="Q15" s="8">
        <v>79.028999999999996</v>
      </c>
      <c r="R15" s="69"/>
      <c r="S15" s="69"/>
    </row>
    <row r="16" spans="2:29" ht="15" customHeight="1" x14ac:dyDescent="0.2">
      <c r="B16" s="110"/>
      <c r="C16" s="113"/>
      <c r="D16" s="81" t="s">
        <v>6</v>
      </c>
      <c r="E16" s="30">
        <v>0.17899999999999999</v>
      </c>
      <c r="F16" s="65">
        <v>8.0000000000000002E-3</v>
      </c>
      <c r="G16" s="30">
        <v>1.024</v>
      </c>
      <c r="H16" s="8">
        <v>4.4039999999999999</v>
      </c>
      <c r="I16" s="30">
        <v>0.53100000000000003</v>
      </c>
      <c r="J16" s="30">
        <v>0.151</v>
      </c>
      <c r="K16" s="8">
        <v>7.2770000000000001</v>
      </c>
      <c r="L16" s="30">
        <v>0.51500000000000001</v>
      </c>
      <c r="M16" s="65">
        <v>3.5999999999999997E-2</v>
      </c>
      <c r="N16" s="30">
        <v>0.34699999999999998</v>
      </c>
      <c r="O16" s="30">
        <v>0.17899999999999999</v>
      </c>
      <c r="P16" s="30">
        <v>0.19800000000000001</v>
      </c>
      <c r="Q16" s="30">
        <v>0.14000000000000001</v>
      </c>
      <c r="R16" s="69"/>
      <c r="S16" s="69"/>
    </row>
    <row r="17" spans="2:19" ht="15" customHeight="1" x14ac:dyDescent="0.2">
      <c r="B17" s="110"/>
      <c r="C17" s="113"/>
      <c r="D17" s="82" t="s">
        <v>7</v>
      </c>
      <c r="E17" s="9">
        <f t="shared" ref="E17:F17" si="28">E16-E15</f>
        <v>-418.77200000000005</v>
      </c>
      <c r="F17" s="9">
        <f t="shared" si="28"/>
        <v>-207.98499999999999</v>
      </c>
      <c r="G17" s="9">
        <f t="shared" ref="G17:H17" si="29">G16-G15</f>
        <v>-348.12599999999998</v>
      </c>
      <c r="H17" s="9">
        <f t="shared" si="29"/>
        <v>-1303.4110000000001</v>
      </c>
      <c r="I17" s="9">
        <f t="shared" ref="I17:J17" si="30">I16-I15</f>
        <v>-216.429</v>
      </c>
      <c r="J17" s="9">
        <f t="shared" si="30"/>
        <v>-200.85999999999999</v>
      </c>
      <c r="K17" s="9">
        <f t="shared" ref="K17:L17" si="31">K16-K15</f>
        <v>-124.02499999999999</v>
      </c>
      <c r="L17" s="9">
        <f t="shared" si="31"/>
        <v>-113.849</v>
      </c>
      <c r="M17" s="9">
        <f t="shared" ref="M17:N17" si="32">M16-M15</f>
        <v>-148.16499999999999</v>
      </c>
      <c r="N17" s="9">
        <f t="shared" si="32"/>
        <v>-163.61099999999999</v>
      </c>
      <c r="O17" s="9">
        <f t="shared" ref="O17:P17" si="33">O16-O15</f>
        <v>-198.262</v>
      </c>
      <c r="P17" s="9">
        <f t="shared" si="33"/>
        <v>-76.484000000000009</v>
      </c>
      <c r="Q17" s="9">
        <f t="shared" ref="Q17" si="34">Q16-Q15</f>
        <v>-78.888999999999996</v>
      </c>
      <c r="R17" s="69"/>
      <c r="S17" s="69"/>
    </row>
    <row r="18" spans="2:19" ht="15" customHeight="1" x14ac:dyDescent="0.2">
      <c r="B18" s="110"/>
      <c r="C18" s="110" t="s">
        <v>72</v>
      </c>
      <c r="D18" s="80" t="s">
        <v>5</v>
      </c>
      <c r="E18" s="8">
        <v>604.98199999999997</v>
      </c>
      <c r="F18" s="8">
        <v>467.58800000000002</v>
      </c>
      <c r="G18" s="8">
        <v>693.19500000000005</v>
      </c>
      <c r="H18" s="8">
        <v>1354.63</v>
      </c>
      <c r="I18" s="8">
        <v>590.24800000000005</v>
      </c>
      <c r="J18" s="8">
        <v>731.44799999999998</v>
      </c>
      <c r="K18" s="8">
        <v>482.26400000000001</v>
      </c>
      <c r="L18" s="8">
        <v>404.67099999999999</v>
      </c>
      <c r="M18" s="8">
        <v>532.34299999999996</v>
      </c>
      <c r="N18" s="8">
        <v>628.31399999999996</v>
      </c>
      <c r="O18" s="8">
        <v>796.75</v>
      </c>
      <c r="P18" s="8">
        <v>550.00900000000001</v>
      </c>
      <c r="Q18" s="8">
        <v>538.71400000000006</v>
      </c>
      <c r="R18" s="69"/>
      <c r="S18" s="69"/>
    </row>
    <row r="19" spans="2:19" ht="15" customHeight="1" x14ac:dyDescent="0.2">
      <c r="B19" s="110"/>
      <c r="C19" s="110"/>
      <c r="D19" s="81" t="s">
        <v>6</v>
      </c>
      <c r="E19" s="30">
        <v>0.57599999999999996</v>
      </c>
      <c r="F19" s="30">
        <v>0.02</v>
      </c>
      <c r="G19" s="30">
        <v>0.91500000000000004</v>
      </c>
      <c r="H19" s="8">
        <v>5.5910000000000002</v>
      </c>
      <c r="I19" s="8">
        <v>1.903</v>
      </c>
      <c r="J19" s="30">
        <v>0.42299999999999999</v>
      </c>
      <c r="K19" s="8">
        <v>9.5229999999999997</v>
      </c>
      <c r="L19" s="8">
        <v>1.9219999999999999</v>
      </c>
      <c r="M19" s="30">
        <v>0.115</v>
      </c>
      <c r="N19" s="8">
        <v>1.4339999999999999</v>
      </c>
      <c r="O19" s="8">
        <v>0.81100000000000005</v>
      </c>
      <c r="P19" s="8">
        <v>1.6830000000000001</v>
      </c>
      <c r="Q19" s="8">
        <v>0.622</v>
      </c>
    </row>
    <row r="20" spans="2:19" ht="15" customHeight="1" x14ac:dyDescent="0.2">
      <c r="B20" s="111"/>
      <c r="C20" s="111"/>
      <c r="D20" s="83" t="s">
        <v>7</v>
      </c>
      <c r="E20" s="10">
        <f t="shared" ref="E20:F20" si="35">E19-E18</f>
        <v>-604.40599999999995</v>
      </c>
      <c r="F20" s="10">
        <f t="shared" si="35"/>
        <v>-467.56800000000004</v>
      </c>
      <c r="G20" s="10">
        <f t="shared" ref="G20:H20" si="36">G19-G18</f>
        <v>-692.28000000000009</v>
      </c>
      <c r="H20" s="10">
        <f t="shared" si="36"/>
        <v>-1349.0390000000002</v>
      </c>
      <c r="I20" s="10">
        <f t="shared" ref="I20:J20" si="37">I19-I18</f>
        <v>-588.34500000000003</v>
      </c>
      <c r="J20" s="10">
        <f t="shared" si="37"/>
        <v>-731.02499999999998</v>
      </c>
      <c r="K20" s="10">
        <f t="shared" ref="K20:L20" si="38">K19-K18</f>
        <v>-472.74099999999999</v>
      </c>
      <c r="L20" s="10">
        <f t="shared" si="38"/>
        <v>-402.74899999999997</v>
      </c>
      <c r="M20" s="10">
        <f t="shared" ref="M20:N20" si="39">M19-M18</f>
        <v>-532.22799999999995</v>
      </c>
      <c r="N20" s="10">
        <f t="shared" si="39"/>
        <v>-626.88</v>
      </c>
      <c r="O20" s="10">
        <f t="shared" ref="O20:P20" si="40">O19-O18</f>
        <v>-795.93899999999996</v>
      </c>
      <c r="P20" s="10">
        <f t="shared" si="40"/>
        <v>-548.32600000000002</v>
      </c>
      <c r="Q20" s="10">
        <f t="shared" ref="Q20" si="41">Q19-Q18</f>
        <v>-538.0920000000001</v>
      </c>
    </row>
    <row r="21" spans="2:19" ht="9.75" customHeight="1" x14ac:dyDescent="0.2">
      <c r="B21" s="84"/>
      <c r="C21" s="85"/>
      <c r="D21" s="85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9" ht="13.5" x14ac:dyDescent="0.2">
      <c r="B22" s="58" t="s">
        <v>43</v>
      </c>
      <c r="C22" s="85"/>
      <c r="D22" s="85"/>
    </row>
    <row r="23" spans="2:19" ht="15.95" customHeight="1" x14ac:dyDescent="0.2">
      <c r="B23" s="86" t="s">
        <v>8</v>
      </c>
      <c r="C23" s="87"/>
      <c r="D23" s="88" t="s">
        <v>9</v>
      </c>
      <c r="E23" s="62">
        <f t="shared" ref="E23" si="42">E6/E3</f>
        <v>0.68774345740504927</v>
      </c>
      <c r="F23" s="62">
        <f t="shared" ref="F23:G23" si="43">F6/F3</f>
        <v>0.49402923713824054</v>
      </c>
      <c r="G23" s="62">
        <f t="shared" si="43"/>
        <v>0.56216211946935946</v>
      </c>
      <c r="H23" s="62">
        <f t="shared" ref="H23:J23" si="44">H6/H3</f>
        <v>0.6114496379941492</v>
      </c>
      <c r="I23" s="62">
        <f t="shared" si="44"/>
        <v>0.5835707523091086</v>
      </c>
      <c r="J23" s="62">
        <f t="shared" si="44"/>
        <v>0.78692204387030762</v>
      </c>
      <c r="K23" s="62">
        <f t="shared" ref="K23:P23" si="45">K6/K3</f>
        <v>0.69998612538419758</v>
      </c>
      <c r="L23" s="62">
        <f t="shared" si="45"/>
        <v>0.66471336860693275</v>
      </c>
      <c r="M23" s="62">
        <f t="shared" si="45"/>
        <v>0.68655188683957091</v>
      </c>
      <c r="N23" s="62">
        <f t="shared" si="45"/>
        <v>0.70360788403945762</v>
      </c>
      <c r="O23" s="62">
        <f t="shared" si="45"/>
        <v>0.68818312637141732</v>
      </c>
      <c r="P23" s="62">
        <f t="shared" si="45"/>
        <v>0.6712136564724891</v>
      </c>
      <c r="Q23" s="62">
        <f t="shared" ref="Q23" si="46">Q6/Q3</f>
        <v>0.80662907631667335</v>
      </c>
    </row>
    <row r="24" spans="2:19" ht="15.95" customHeight="1" x14ac:dyDescent="0.2">
      <c r="B24" s="89" t="s">
        <v>10</v>
      </c>
      <c r="C24" s="90"/>
      <c r="D24" s="91" t="s">
        <v>9</v>
      </c>
      <c r="E24" s="63"/>
      <c r="F24" s="63">
        <f>F7/F4</f>
        <v>0.95199275362318825</v>
      </c>
      <c r="G24" s="63">
        <f>G7/G4</f>
        <v>1.1964285714285714</v>
      </c>
      <c r="H24" s="63">
        <f>H7/H4</f>
        <v>1.1133482475764356</v>
      </c>
      <c r="I24" s="63">
        <f t="shared" ref="I24:J24" si="47">I7/I4</f>
        <v>1.2888482632541132</v>
      </c>
      <c r="J24" s="63">
        <f t="shared" si="47"/>
        <v>1.0641025641025641</v>
      </c>
      <c r="K24" s="63">
        <f t="shared" ref="K24:L24" si="48">K7/K4</f>
        <v>0.81116100064143692</v>
      </c>
      <c r="L24" s="63">
        <f t="shared" si="48"/>
        <v>0.6141261576173096</v>
      </c>
      <c r="M24" s="63">
        <f t="shared" ref="M24:N24" si="49">M7/M4</f>
        <v>0.65394970748313608</v>
      </c>
      <c r="N24" s="63">
        <f t="shared" si="49"/>
        <v>0.75739057034140045</v>
      </c>
      <c r="O24" s="63">
        <f t="shared" ref="O24:P24" si="50">O7/O4</f>
        <v>0.84924267470249815</v>
      </c>
      <c r="P24" s="63">
        <f t="shared" si="50"/>
        <v>0.84572598815220157</v>
      </c>
      <c r="Q24" s="63">
        <f t="shared" ref="Q24" si="51">Q7/Q4</f>
        <v>0.90405480857134679</v>
      </c>
    </row>
    <row r="25" spans="2:19" ht="8.1" customHeight="1" x14ac:dyDescent="0.2">
      <c r="B25" s="92"/>
      <c r="C25" s="93"/>
      <c r="D25" s="85"/>
      <c r="E25" s="61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2:19" ht="13.5" x14ac:dyDescent="0.2">
      <c r="B26" s="59" t="s">
        <v>44</v>
      </c>
      <c r="C26" s="85"/>
      <c r="D26" s="85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2:19" ht="15.95" customHeight="1" x14ac:dyDescent="0.2">
      <c r="B27" s="86" t="s">
        <v>8</v>
      </c>
      <c r="C27" s="87"/>
      <c r="D27" s="88" t="s">
        <v>9</v>
      </c>
      <c r="E27" s="62">
        <f t="shared" ref="E27:G27" si="52">E12/E9</f>
        <v>0.5049838221746259</v>
      </c>
      <c r="F27" s="62">
        <f t="shared" si="52"/>
        <v>0.52712857365391008</v>
      </c>
      <c r="G27" s="62">
        <f t="shared" si="52"/>
        <v>0.60112134774219295</v>
      </c>
      <c r="H27" s="62">
        <f t="shared" ref="H27:J27" si="53">H12/H9</f>
        <v>0.56651082629613092</v>
      </c>
      <c r="I27" s="62">
        <f t="shared" si="53"/>
        <v>0.59097661835163784</v>
      </c>
      <c r="J27" s="62">
        <f t="shared" si="53"/>
        <v>0.59579949484955652</v>
      </c>
      <c r="K27" s="62">
        <f t="shared" ref="K27:L27" si="54">K12/K9</f>
        <v>0.60759770867766427</v>
      </c>
      <c r="L27" s="62">
        <f t="shared" si="54"/>
        <v>0.59941454377177794</v>
      </c>
      <c r="M27" s="62">
        <f t="shared" ref="M27:N27" si="55">M12/M9</f>
        <v>0.57799252497416598</v>
      </c>
      <c r="N27" s="62">
        <f t="shared" si="55"/>
        <v>0.58938195393162029</v>
      </c>
      <c r="O27" s="62">
        <f t="shared" ref="O27:P27" si="56">O12/O9</f>
        <v>0.58109899549824862</v>
      </c>
      <c r="P27" s="62">
        <f t="shared" si="56"/>
        <v>0.57291413624668674</v>
      </c>
      <c r="Q27" s="62">
        <f t="shared" ref="Q27" si="57">Q12/Q9</f>
        <v>0.67351600631913311</v>
      </c>
    </row>
    <row r="28" spans="2:19" ht="15.95" customHeight="1" x14ac:dyDescent="0.2">
      <c r="B28" s="89" t="s">
        <v>10</v>
      </c>
      <c r="C28" s="90"/>
      <c r="D28" s="91" t="s">
        <v>9</v>
      </c>
      <c r="E28" s="63">
        <f t="shared" ref="E28:G28" si="58">E13/E10</f>
        <v>0.69237819313364379</v>
      </c>
      <c r="F28" s="63">
        <f t="shared" si="58"/>
        <v>0.73615509463194406</v>
      </c>
      <c r="G28" s="63">
        <f t="shared" si="58"/>
        <v>0.74787586366390157</v>
      </c>
      <c r="H28" s="63">
        <f t="shared" ref="H28:J28" si="59">H13/H10</f>
        <v>0.62871110287202669</v>
      </c>
      <c r="I28" s="63">
        <f t="shared" si="59"/>
        <v>0.63748232727085685</v>
      </c>
      <c r="J28" s="63">
        <f t="shared" si="59"/>
        <v>0.62155616556507376</v>
      </c>
      <c r="K28" s="63">
        <f t="shared" ref="K28:L28" si="60">K13/K10</f>
        <v>0.6842983481260595</v>
      </c>
      <c r="L28" s="63">
        <f t="shared" si="60"/>
        <v>0.62003624248766542</v>
      </c>
      <c r="M28" s="63">
        <f t="shared" ref="M28:N28" si="61">M13/M10</f>
        <v>0.6312720090434577</v>
      </c>
      <c r="N28" s="63">
        <f t="shared" si="61"/>
        <v>0.66275609419146708</v>
      </c>
      <c r="O28" s="63">
        <f t="shared" ref="O28:P28" si="62">O13/O10</f>
        <v>0.67940907940134265</v>
      </c>
      <c r="P28" s="63">
        <f t="shared" si="62"/>
        <v>0.64910859052939018</v>
      </c>
      <c r="Q28" s="63">
        <f t="shared" ref="Q28" si="63">Q13/Q10</f>
        <v>0.84249693322644548</v>
      </c>
    </row>
    <row r="29" spans="2:19" ht="8.1" customHeight="1" x14ac:dyDescent="0.2">
      <c r="B29" s="92"/>
      <c r="C29" s="85"/>
      <c r="D29" s="85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2:19" ht="13.5" x14ac:dyDescent="0.2">
      <c r="B30" s="59" t="s">
        <v>45</v>
      </c>
      <c r="C30" s="85"/>
      <c r="D30" s="85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9" ht="15.95" customHeight="1" x14ac:dyDescent="0.2">
      <c r="B31" s="86" t="s">
        <v>8</v>
      </c>
      <c r="C31" s="87"/>
      <c r="D31" s="88" t="s">
        <v>9</v>
      </c>
      <c r="E31" s="62">
        <f t="shared" ref="E31:G31" si="64">E18/E15</f>
        <v>1.4440399951306953</v>
      </c>
      <c r="F31" s="62">
        <f t="shared" si="64"/>
        <v>2.2480948878087244</v>
      </c>
      <c r="G31" s="62">
        <f t="shared" si="64"/>
        <v>1.98537877702993</v>
      </c>
      <c r="H31" s="62">
        <f t="shared" ref="H31:J31" si="65">H18/H15</f>
        <v>1.0357963473427052</v>
      </c>
      <c r="I31" s="62">
        <f t="shared" si="65"/>
        <v>2.720538348082596</v>
      </c>
      <c r="J31" s="62">
        <f t="shared" si="65"/>
        <v>3.6388456353134901</v>
      </c>
      <c r="K31" s="62">
        <f t="shared" ref="K31:L31" si="66">K18/K15</f>
        <v>3.6729371982148029</v>
      </c>
      <c r="L31" s="62">
        <f t="shared" si="66"/>
        <v>3.5384474135217374</v>
      </c>
      <c r="M31" s="62">
        <f t="shared" ref="M31:N31" si="67">M18/M15</f>
        <v>3.5920337919447238</v>
      </c>
      <c r="N31" s="62">
        <f t="shared" si="67"/>
        <v>3.83216433476866</v>
      </c>
      <c r="O31" s="62">
        <f t="shared" ref="O31:P31" si="68">O18/O15</f>
        <v>4.0150472936540336</v>
      </c>
      <c r="P31" s="62">
        <f t="shared" si="68"/>
        <v>7.1725959155994889</v>
      </c>
      <c r="Q31" s="62">
        <f t="shared" ref="Q31" si="69">Q18/Q15</f>
        <v>6.8166622379126656</v>
      </c>
    </row>
    <row r="32" spans="2:19" ht="15.95" customHeight="1" x14ac:dyDescent="0.2">
      <c r="B32" s="89" t="s">
        <v>10</v>
      </c>
      <c r="C32" s="90"/>
      <c r="D32" s="91" t="s">
        <v>9</v>
      </c>
      <c r="E32" s="63">
        <f t="shared" ref="E32:G32" si="70">E19/E16</f>
        <v>3.2178770949720668</v>
      </c>
      <c r="F32" s="63">
        <f t="shared" si="70"/>
        <v>2.5</v>
      </c>
      <c r="G32" s="63">
        <f t="shared" si="70"/>
        <v>0.8935546875</v>
      </c>
      <c r="H32" s="63">
        <f t="shared" ref="H32:J32" si="71">H19/H16</f>
        <v>1.2695277020890101</v>
      </c>
      <c r="I32" s="63">
        <f t="shared" si="71"/>
        <v>3.5838041431261769</v>
      </c>
      <c r="J32" s="63">
        <f t="shared" si="71"/>
        <v>2.8013245033112582</v>
      </c>
      <c r="K32" s="63">
        <f t="shared" ref="K32:L32" si="72">K19/K16</f>
        <v>1.3086436718427923</v>
      </c>
      <c r="L32" s="63">
        <f t="shared" si="72"/>
        <v>3.7320388349514562</v>
      </c>
      <c r="M32" s="63">
        <f t="shared" ref="M32:N32" si="73">M19/M16</f>
        <v>3.1944444444444446</v>
      </c>
      <c r="N32" s="63">
        <f t="shared" si="73"/>
        <v>4.1325648414985592</v>
      </c>
      <c r="O32" s="63">
        <f t="shared" ref="O32:P32" si="74">O19/O16</f>
        <v>4.5307262569832405</v>
      </c>
      <c r="P32" s="63">
        <f t="shared" si="74"/>
        <v>8.5</v>
      </c>
      <c r="Q32" s="63">
        <f t="shared" ref="Q32" si="75">Q19/Q16</f>
        <v>4.4428571428571422</v>
      </c>
    </row>
    <row r="33" spans="2:16" x14ac:dyDescent="0.2">
      <c r="B33" s="78"/>
      <c r="E33"/>
      <c r="F33"/>
      <c r="G33"/>
      <c r="H33"/>
    </row>
    <row r="34" spans="2:16" x14ac:dyDescent="0.2">
      <c r="E34"/>
      <c r="F34"/>
    </row>
    <row r="35" spans="2:16" x14ac:dyDescent="0.2">
      <c r="B35" s="29"/>
      <c r="E35"/>
      <c r="F35"/>
      <c r="G35"/>
      <c r="H35"/>
      <c r="P35" s="50" t="s">
        <v>13</v>
      </c>
    </row>
    <row r="36" spans="2:16" x14ac:dyDescent="0.2">
      <c r="E36"/>
      <c r="F36"/>
      <c r="G36"/>
      <c r="H36"/>
    </row>
    <row r="37" spans="2:16" x14ac:dyDescent="0.2">
      <c r="E37"/>
      <c r="F37"/>
      <c r="G37"/>
      <c r="H37"/>
    </row>
    <row r="38" spans="2:16" x14ac:dyDescent="0.2">
      <c r="E38"/>
      <c r="F38"/>
      <c r="G38"/>
      <c r="H38"/>
    </row>
    <row r="64" spans="5:6" x14ac:dyDescent="0.2">
      <c r="E64" s="17"/>
      <c r="F64" s="17"/>
    </row>
    <row r="65" spans="5:10" x14ac:dyDescent="0.2">
      <c r="E65" s="17"/>
      <c r="F65" s="17"/>
    </row>
    <row r="66" spans="5:10" x14ac:dyDescent="0.2">
      <c r="E66" s="17"/>
      <c r="F66" s="17"/>
      <c r="I66" s="11"/>
      <c r="J66" s="11"/>
    </row>
    <row r="67" spans="5:10" x14ac:dyDescent="0.2">
      <c r="E67" s="17"/>
      <c r="F67" s="17"/>
      <c r="I67" s="11"/>
      <c r="J67" s="11"/>
    </row>
    <row r="68" spans="5:10" x14ac:dyDescent="0.2">
      <c r="I68" s="11"/>
      <c r="J68" s="11"/>
    </row>
    <row r="69" spans="5:10" x14ac:dyDescent="0.2">
      <c r="I69" s="11"/>
      <c r="J69" s="11"/>
    </row>
    <row r="70" spans="5:10" x14ac:dyDescent="0.2">
      <c r="I70" s="11"/>
      <c r="J70" s="11"/>
    </row>
    <row r="71" spans="5:10" x14ac:dyDescent="0.2">
      <c r="I71" s="11"/>
      <c r="J71" s="11"/>
    </row>
    <row r="72" spans="5:10" x14ac:dyDescent="0.2">
      <c r="I72" s="11"/>
      <c r="J72" s="11"/>
    </row>
    <row r="73" spans="5:10" x14ac:dyDescent="0.2">
      <c r="I73" s="11"/>
      <c r="J73" s="11"/>
    </row>
    <row r="74" spans="5:10" x14ac:dyDescent="0.2">
      <c r="I74" s="11"/>
      <c r="J74" s="11"/>
    </row>
    <row r="75" spans="5:10" x14ac:dyDescent="0.2">
      <c r="I75" s="11"/>
      <c r="J75" s="11"/>
    </row>
    <row r="76" spans="5:10" x14ac:dyDescent="0.2">
      <c r="I76" s="11"/>
      <c r="J76" s="11"/>
    </row>
    <row r="77" spans="5:10" x14ac:dyDescent="0.2">
      <c r="I77" s="11"/>
      <c r="J77" s="11"/>
    </row>
    <row r="78" spans="5:10" x14ac:dyDescent="0.2">
      <c r="I78" s="11"/>
      <c r="J78" s="11"/>
    </row>
    <row r="79" spans="5:10" x14ac:dyDescent="0.2">
      <c r="I79" s="11"/>
      <c r="J79" s="11"/>
    </row>
    <row r="80" spans="5:10" x14ac:dyDescent="0.2">
      <c r="I80" s="11"/>
      <c r="J80" s="11"/>
    </row>
    <row r="81" spans="5:10" x14ac:dyDescent="0.2">
      <c r="E81" s="17"/>
      <c r="F81" s="17"/>
      <c r="I81" s="11"/>
      <c r="J81" s="11"/>
    </row>
    <row r="82" spans="5:10" x14ac:dyDescent="0.2">
      <c r="I82" s="11"/>
      <c r="J82" s="11"/>
    </row>
    <row r="83" spans="5:10" x14ac:dyDescent="0.2">
      <c r="I83" s="11"/>
      <c r="J83" s="11"/>
    </row>
    <row r="84" spans="5:10" x14ac:dyDescent="0.2">
      <c r="I84" s="11"/>
      <c r="J84" s="11"/>
    </row>
    <row r="85" spans="5:10" x14ac:dyDescent="0.2">
      <c r="I85" s="11"/>
      <c r="J85" s="11"/>
    </row>
    <row r="86" spans="5:10" x14ac:dyDescent="0.2">
      <c r="I86" s="11"/>
      <c r="J86" s="11"/>
    </row>
    <row r="87" spans="5:10" x14ac:dyDescent="0.2">
      <c r="I87" s="11"/>
      <c r="J87" s="11"/>
    </row>
    <row r="88" spans="5:10" x14ac:dyDescent="0.2">
      <c r="I88" s="11"/>
      <c r="J88" s="11"/>
    </row>
    <row r="89" spans="5:10" x14ac:dyDescent="0.2">
      <c r="E89" s="17"/>
      <c r="F89" s="17"/>
      <c r="I89" s="11"/>
      <c r="J89" s="11"/>
    </row>
    <row r="90" spans="5:10" x14ac:dyDescent="0.2">
      <c r="I90" s="11"/>
      <c r="J90" s="11"/>
    </row>
  </sheetData>
  <sheetProtection selectLockedCells="1" selectUnlockedCells="1"/>
  <sortState ref="R4:U9">
    <sortCondition ref="S4:S9"/>
  </sortState>
  <mergeCells count="9">
    <mergeCell ref="B15:B20"/>
    <mergeCell ref="C15:C17"/>
    <mergeCell ref="C18:C20"/>
    <mergeCell ref="B3:B8"/>
    <mergeCell ref="C3:C5"/>
    <mergeCell ref="C6:C8"/>
    <mergeCell ref="B9:B14"/>
    <mergeCell ref="C9:C11"/>
    <mergeCell ref="C12:C14"/>
  </mergeCells>
  <phoneticPr fontId="8" type="noConversion"/>
  <hyperlinks>
    <hyperlink ref="P35" location="ÍNDICE!A1" display="Voltar ao índice"/>
  </hyperlinks>
  <pageMargins left="0.62992125984251968" right="0.43307086614173229" top="0.98425196850393704" bottom="0.98425196850393704" header="0.51181102362204722" footer="0.51181102362204722"/>
  <pageSetup paperSize="9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3" ht="29.85" customHeight="1" x14ac:dyDescent="0.2">
      <c r="B1" s="3" t="s">
        <v>42</v>
      </c>
    </row>
    <row r="2" spans="2:23" ht="21.75" customHeight="1" x14ac:dyDescent="0.2">
      <c r="B2" s="4" t="s">
        <v>2</v>
      </c>
      <c r="C2" s="4" t="s">
        <v>3</v>
      </c>
      <c r="D2" s="5" t="s">
        <v>4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</row>
    <row r="3" spans="2:23" ht="18" customHeight="1" x14ac:dyDescent="0.2">
      <c r="B3" s="115" t="s">
        <v>62</v>
      </c>
      <c r="C3" s="113" t="s">
        <v>71</v>
      </c>
      <c r="D3" s="80" t="s">
        <v>60</v>
      </c>
      <c r="E3" s="8">
        <v>30972.691999999999</v>
      </c>
      <c r="F3" s="8">
        <v>20686.428</v>
      </c>
      <c r="G3" s="8">
        <v>14165.502</v>
      </c>
      <c r="H3" s="8">
        <v>3840.2550000000001</v>
      </c>
      <c r="I3" s="8">
        <v>5907.4409999999998</v>
      </c>
      <c r="J3" s="8">
        <v>7379.8180000000002</v>
      </c>
      <c r="K3" s="8">
        <v>3127.163</v>
      </c>
      <c r="L3" s="8">
        <v>13180.245999999999</v>
      </c>
      <c r="M3" s="8">
        <v>14066.064</v>
      </c>
      <c r="N3" s="8">
        <v>23814.34</v>
      </c>
      <c r="O3" s="8">
        <v>27011.243999999999</v>
      </c>
      <c r="P3" s="8">
        <v>29419.998</v>
      </c>
      <c r="Q3" s="8">
        <v>37022.813999999998</v>
      </c>
    </row>
    <row r="4" spans="2:23" ht="18" customHeight="1" x14ac:dyDescent="0.2">
      <c r="B4" s="115"/>
      <c r="C4" s="113"/>
      <c r="D4" s="81" t="s">
        <v>11</v>
      </c>
      <c r="E4" s="30">
        <v>0.21299999999999999</v>
      </c>
      <c r="F4" s="30">
        <v>0.29699999999999999</v>
      </c>
      <c r="G4" s="65">
        <v>0.02</v>
      </c>
      <c r="H4" s="30">
        <v>0.51700000000000002</v>
      </c>
      <c r="I4" s="8">
        <v>2.7949999999999999</v>
      </c>
      <c r="J4" s="8">
        <v>21.888000000000002</v>
      </c>
      <c r="K4" s="8">
        <v>2.9790000000000001</v>
      </c>
      <c r="L4" s="8">
        <v>12.557</v>
      </c>
      <c r="M4" s="8">
        <v>9.968</v>
      </c>
      <c r="N4" s="8">
        <v>51.048999999999999</v>
      </c>
      <c r="O4" s="8">
        <v>286.56900000000002</v>
      </c>
      <c r="P4" s="8">
        <v>21.971</v>
      </c>
      <c r="Q4" s="8">
        <v>31.600999999999999</v>
      </c>
      <c r="U4" s="11"/>
      <c r="V4" s="11"/>
      <c r="W4" s="11"/>
    </row>
    <row r="5" spans="2:23" ht="18" customHeight="1" x14ac:dyDescent="0.2">
      <c r="B5" s="115"/>
      <c r="C5" s="113"/>
      <c r="D5" s="82" t="s">
        <v>12</v>
      </c>
      <c r="E5" s="9">
        <f>SUM(E3:E4)</f>
        <v>30972.904999999999</v>
      </c>
      <c r="F5" s="9">
        <f t="shared" ref="F5" si="0">SUM(F3:F4)</f>
        <v>20686.724999999999</v>
      </c>
      <c r="G5" s="9">
        <f t="shared" ref="G5:H5" si="1">SUM(G3:G4)</f>
        <v>14165.522000000001</v>
      </c>
      <c r="H5" s="9">
        <f t="shared" si="1"/>
        <v>3840.7719999999999</v>
      </c>
      <c r="I5" s="9">
        <f t="shared" ref="I5:J5" si="2">SUM(I3:I4)</f>
        <v>5910.2359999999999</v>
      </c>
      <c r="J5" s="9">
        <f t="shared" si="2"/>
        <v>7401.7060000000001</v>
      </c>
      <c r="K5" s="9">
        <f t="shared" ref="K5:L5" si="3">SUM(K3:K4)</f>
        <v>3130.1419999999998</v>
      </c>
      <c r="L5" s="9">
        <f t="shared" si="3"/>
        <v>13192.803</v>
      </c>
      <c r="M5" s="9">
        <f t="shared" ref="M5:N5" si="4">SUM(M3:M4)</f>
        <v>14076.032000000001</v>
      </c>
      <c r="N5" s="9">
        <f t="shared" si="4"/>
        <v>23865.388999999999</v>
      </c>
      <c r="O5" s="9">
        <f t="shared" ref="O5:P5" si="5">SUM(O3:O4)</f>
        <v>27297.812999999998</v>
      </c>
      <c r="P5" s="9">
        <f t="shared" si="5"/>
        <v>29441.969000000001</v>
      </c>
      <c r="Q5" s="9">
        <f t="shared" ref="Q5" si="6">SUM(Q3:Q4)</f>
        <v>37054.415000000001</v>
      </c>
      <c r="U5" s="11"/>
      <c r="V5" s="11"/>
      <c r="W5" s="11"/>
    </row>
    <row r="6" spans="2:23" ht="18" customHeight="1" x14ac:dyDescent="0.2">
      <c r="B6" s="115"/>
      <c r="C6" s="111" t="s">
        <v>72</v>
      </c>
      <c r="D6" s="80" t="s">
        <v>60</v>
      </c>
      <c r="E6" s="8">
        <v>21444.706999999999</v>
      </c>
      <c r="F6" s="8">
        <v>15228.218999999999</v>
      </c>
      <c r="G6" s="8">
        <v>10593.892</v>
      </c>
      <c r="H6" s="8">
        <v>2414.1039999999998</v>
      </c>
      <c r="I6" s="8">
        <v>3763.97</v>
      </c>
      <c r="J6" s="8">
        <v>4595.2550000000001</v>
      </c>
      <c r="K6" s="8">
        <v>2137.8069999999998</v>
      </c>
      <c r="L6" s="8">
        <v>8168.7340000000004</v>
      </c>
      <c r="M6" s="8">
        <v>8873.9279999999999</v>
      </c>
      <c r="N6" s="8">
        <v>15752.614</v>
      </c>
      <c r="O6" s="8">
        <v>18469.056</v>
      </c>
      <c r="P6" s="8">
        <v>19087.460999999999</v>
      </c>
      <c r="Q6" s="8">
        <v>31108.441999999999</v>
      </c>
      <c r="U6" s="11"/>
      <c r="V6" s="11"/>
      <c r="W6" s="11"/>
    </row>
    <row r="7" spans="2:23" ht="18" customHeight="1" x14ac:dyDescent="0.2">
      <c r="B7" s="115"/>
      <c r="C7" s="111"/>
      <c r="D7" s="81" t="s">
        <v>11</v>
      </c>
      <c r="E7" s="30">
        <v>0.25700000000000001</v>
      </c>
      <c r="F7" s="30">
        <v>0.41899999999999998</v>
      </c>
      <c r="G7" s="30">
        <v>0.16</v>
      </c>
      <c r="H7" s="30">
        <v>0.63200000000000001</v>
      </c>
      <c r="I7" s="8">
        <v>3.7010000000000001</v>
      </c>
      <c r="J7" s="8">
        <v>5.3209999999999997</v>
      </c>
      <c r="K7" s="8">
        <v>4.1440000000000001</v>
      </c>
      <c r="L7" s="8">
        <v>11.282</v>
      </c>
      <c r="M7" s="8">
        <v>11.877000000000001</v>
      </c>
      <c r="N7" s="8">
        <v>64.317999999999998</v>
      </c>
      <c r="O7" s="8">
        <v>77.325999999999993</v>
      </c>
      <c r="P7" s="8">
        <v>23.574000000000002</v>
      </c>
      <c r="Q7" s="8">
        <v>109.789</v>
      </c>
      <c r="U7" s="11"/>
      <c r="V7" s="11"/>
    </row>
    <row r="8" spans="2:23" ht="18" customHeight="1" x14ac:dyDescent="0.2">
      <c r="B8" s="115"/>
      <c r="C8" s="111"/>
      <c r="D8" s="83" t="s">
        <v>12</v>
      </c>
      <c r="E8" s="10">
        <f t="shared" ref="E8" si="7">SUM(E6:E7)</f>
        <v>21444.964</v>
      </c>
      <c r="F8" s="10">
        <f t="shared" ref="F8" si="8">SUM(F6:F7)</f>
        <v>15228.637999999999</v>
      </c>
      <c r="G8" s="10">
        <f t="shared" ref="G8:H8" si="9">SUM(G6:G7)</f>
        <v>10594.052</v>
      </c>
      <c r="H8" s="10">
        <f t="shared" si="9"/>
        <v>2414.7359999999999</v>
      </c>
      <c r="I8" s="10">
        <f t="shared" ref="I8:J8" si="10">SUM(I6:I7)</f>
        <v>3767.6709999999998</v>
      </c>
      <c r="J8" s="10">
        <f t="shared" si="10"/>
        <v>4600.576</v>
      </c>
      <c r="K8" s="10">
        <f t="shared" ref="K8:L8" si="11">SUM(K6:K7)</f>
        <v>2141.9509999999996</v>
      </c>
      <c r="L8" s="10">
        <f t="shared" si="11"/>
        <v>8180.0160000000005</v>
      </c>
      <c r="M8" s="10">
        <f t="shared" ref="M8:N8" si="12">SUM(M6:M7)</f>
        <v>8885.8050000000003</v>
      </c>
      <c r="N8" s="10">
        <f t="shared" si="12"/>
        <v>15816.931999999999</v>
      </c>
      <c r="O8" s="10">
        <f t="shared" ref="O8:P8" si="13">SUM(O6:O7)</f>
        <v>18546.382000000001</v>
      </c>
      <c r="P8" s="10">
        <f t="shared" si="13"/>
        <v>19111.035</v>
      </c>
      <c r="Q8" s="10">
        <f t="shared" ref="Q8" si="14">SUM(Q6:Q7)</f>
        <v>31218.231</v>
      </c>
      <c r="U8" s="11"/>
      <c r="V8" s="11"/>
    </row>
    <row r="9" spans="2:23" x14ac:dyDescent="0.2">
      <c r="B9" s="60"/>
      <c r="U9" s="11"/>
      <c r="V9" s="11"/>
    </row>
    <row r="10" spans="2:23" x14ac:dyDescent="0.2">
      <c r="U10" s="11"/>
      <c r="V10" s="11"/>
    </row>
    <row r="11" spans="2:23" x14ac:dyDescent="0.2">
      <c r="C11" s="13"/>
      <c r="D11" s="13"/>
      <c r="U11" s="11"/>
      <c r="V11" s="11"/>
    </row>
    <row r="12" spans="2:23" x14ac:dyDescent="0.2">
      <c r="C12" s="13"/>
      <c r="D12" s="13"/>
      <c r="P12" s="12" t="s">
        <v>13</v>
      </c>
    </row>
    <row r="13" spans="2:23" x14ac:dyDescent="0.2">
      <c r="C13" s="13"/>
      <c r="D13" s="13"/>
    </row>
    <row r="14" spans="2:23" x14ac:dyDescent="0.2">
      <c r="C14" s="13"/>
      <c r="D14" s="13"/>
    </row>
    <row r="15" spans="2:23" x14ac:dyDescent="0.2">
      <c r="C15" s="13"/>
      <c r="D15" s="13"/>
      <c r="O15" s="17"/>
      <c r="P15" s="17"/>
      <c r="Q15" s="17"/>
    </row>
    <row r="16" spans="2:23" x14ac:dyDescent="0.2">
      <c r="C16" s="13"/>
      <c r="D16" s="23"/>
      <c r="E16" s="17"/>
      <c r="F16" s="11"/>
      <c r="M16" s="11"/>
      <c r="N16" s="11"/>
      <c r="O16" s="17"/>
      <c r="P16" s="17"/>
      <c r="Q16" s="17"/>
    </row>
    <row r="17" spans="2:19" x14ac:dyDescent="0.2">
      <c r="C17" s="13"/>
      <c r="D17" s="23"/>
      <c r="E17" s="17"/>
      <c r="F17" s="17"/>
      <c r="M17" s="11"/>
      <c r="N17" s="11"/>
    </row>
    <row r="18" spans="2:19" x14ac:dyDescent="0.2">
      <c r="D18" s="23"/>
      <c r="E18" s="17"/>
      <c r="F18" s="17"/>
      <c r="R18" s="11"/>
      <c r="S18" s="11"/>
    </row>
    <row r="19" spans="2:19" x14ac:dyDescent="0.2">
      <c r="D19" s="13"/>
      <c r="E19" s="17"/>
      <c r="O19" s="11"/>
      <c r="R19" s="11"/>
      <c r="S19" s="11"/>
    </row>
    <row r="20" spans="2:19" x14ac:dyDescent="0.2">
      <c r="D20" s="14"/>
      <c r="E20" s="17"/>
      <c r="O20" s="11"/>
      <c r="R20" s="11"/>
      <c r="S20" s="11"/>
    </row>
    <row r="21" spans="2:19" x14ac:dyDescent="0.2">
      <c r="E21" s="17"/>
      <c r="O21" s="11"/>
      <c r="R21" s="11"/>
      <c r="S21" s="11"/>
    </row>
    <row r="22" spans="2:19" x14ac:dyDescent="0.2">
      <c r="E22" s="17"/>
      <c r="O22" s="11"/>
      <c r="R22" s="11"/>
      <c r="S22" s="11"/>
    </row>
    <row r="23" spans="2:19" x14ac:dyDescent="0.2">
      <c r="E23" s="17"/>
      <c r="O23" s="11"/>
      <c r="R23" s="11"/>
      <c r="S23" s="11"/>
    </row>
    <row r="24" spans="2:19" x14ac:dyDescent="0.2">
      <c r="E24" s="17"/>
      <c r="R24" s="11"/>
      <c r="S24" s="11"/>
    </row>
    <row r="25" spans="2:19" x14ac:dyDescent="0.2">
      <c r="E25" s="17"/>
      <c r="R25" s="11"/>
      <c r="S25" s="11"/>
    </row>
    <row r="26" spans="2:19" x14ac:dyDescent="0.2">
      <c r="E26" s="17"/>
    </row>
    <row r="27" spans="2:19" x14ac:dyDescent="0.2">
      <c r="E27" s="17"/>
    </row>
    <row r="28" spans="2:19" x14ac:dyDescent="0.2">
      <c r="E28" s="17"/>
    </row>
    <row r="30" spans="2:19" x14ac:dyDescent="0.2">
      <c r="B30" s="27"/>
      <c r="C30" s="27"/>
      <c r="D30" s="27"/>
    </row>
    <row r="31" spans="2:19" x14ac:dyDescent="0.2">
      <c r="B31" s="27"/>
      <c r="C31" s="27"/>
      <c r="D31" s="2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2:19" x14ac:dyDescent="0.2">
      <c r="B32" s="27"/>
      <c r="C32" s="27"/>
      <c r="D32" s="2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">
      <c r="B33" s="27"/>
      <c r="C33" s="27"/>
      <c r="D33" s="2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2:16" x14ac:dyDescent="0.2">
      <c r="B34" s="27"/>
      <c r="C34" s="27"/>
      <c r="D34" s="27"/>
    </row>
    <row r="35" spans="2:16" x14ac:dyDescent="0.2">
      <c r="B35" s="27"/>
      <c r="C35" s="27"/>
      <c r="D35" s="27"/>
    </row>
    <row r="36" spans="2:16" x14ac:dyDescent="0.2">
      <c r="B36" s="27"/>
      <c r="C36" s="27"/>
      <c r="D36" s="27"/>
    </row>
    <row r="37" spans="2:16" x14ac:dyDescent="0.2">
      <c r="B37" s="27"/>
      <c r="C37" s="27"/>
      <c r="D37" s="27"/>
    </row>
    <row r="38" spans="2:16" x14ac:dyDescent="0.2">
      <c r="B38" s="27"/>
      <c r="C38" s="27"/>
      <c r="D38" s="27"/>
    </row>
    <row r="39" spans="2:16" x14ac:dyDescent="0.2">
      <c r="B39" s="27"/>
      <c r="C39" s="27"/>
      <c r="D39" s="27"/>
    </row>
    <row r="40" spans="2:16" x14ac:dyDescent="0.2">
      <c r="B40" s="27"/>
      <c r="C40" s="27"/>
      <c r="D40" s="27"/>
    </row>
    <row r="41" spans="2:16" x14ac:dyDescent="0.2">
      <c r="B41" s="27"/>
      <c r="C41" s="27"/>
      <c r="D41" s="27"/>
    </row>
    <row r="42" spans="2:16" x14ac:dyDescent="0.2">
      <c r="B42" s="27"/>
      <c r="C42" s="27"/>
      <c r="D42" s="27"/>
    </row>
  </sheetData>
  <sheetProtection selectLockedCells="1" selectUnlockedCells="1"/>
  <mergeCells count="3">
    <mergeCell ref="B3:B8"/>
    <mergeCell ref="C3:C5"/>
    <mergeCell ref="C6:C8"/>
  </mergeCells>
  <phoneticPr fontId="8" type="noConversion"/>
  <hyperlinks>
    <hyperlink ref="P12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6" firstPageNumber="0" orientation="landscape" horizontalDpi="300" verticalDpi="300" r:id="rId1"/>
  <headerFooter alignWithMargins="0"/>
  <ignoredErrors>
    <ignoredError sqref="E5:H5 I5:J5 K5:Q5 J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1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22.7109375" style="2" customWidth="1"/>
    <col min="3" max="4" width="14.7109375" style="2" customWidth="1"/>
    <col min="5" max="5" width="7.140625" style="2" customWidth="1"/>
    <col min="6" max="6" width="23.5703125" style="2" customWidth="1"/>
    <col min="7" max="7" width="14.7109375" style="29" customWidth="1"/>
    <col min="8" max="8" width="14.7109375" style="2" customWidth="1"/>
    <col min="9" max="9" width="9.140625" style="2"/>
    <col min="10" max="11" width="12.85546875" style="2" bestFit="1" customWidth="1"/>
    <col min="12" max="16384" width="9.140625" style="2"/>
  </cols>
  <sheetData>
    <row r="1" spans="2:13" ht="27.95" customHeight="1" x14ac:dyDescent="0.2">
      <c r="B1" s="3" t="s">
        <v>56</v>
      </c>
    </row>
    <row r="2" spans="2:13" ht="20.100000000000001" customHeight="1" x14ac:dyDescent="0.2">
      <c r="B2" s="19">
        <v>2021</v>
      </c>
      <c r="F2" s="19">
        <v>2022</v>
      </c>
      <c r="G2" s="2"/>
      <c r="K2" s="17"/>
      <c r="L2" s="17"/>
    </row>
    <row r="3" spans="2:13" ht="29.25" customHeight="1" x14ac:dyDescent="0.2">
      <c r="B3" s="6"/>
      <c r="C3" s="15" t="s">
        <v>51</v>
      </c>
      <c r="D3" s="15" t="s">
        <v>14</v>
      </c>
      <c r="F3" s="6"/>
      <c r="G3" s="15" t="s">
        <v>51</v>
      </c>
      <c r="H3" s="15" t="s">
        <v>14</v>
      </c>
      <c r="K3" s="79"/>
    </row>
    <row r="4" spans="2:13" ht="15" customHeight="1" x14ac:dyDescent="0.2">
      <c r="B4" s="31" t="s">
        <v>15</v>
      </c>
      <c r="C4" s="7">
        <v>28838.816999999999</v>
      </c>
      <c r="D4" s="7">
        <v>18615.717000000001</v>
      </c>
      <c r="E4" s="29"/>
      <c r="F4" s="31" t="s">
        <v>15</v>
      </c>
      <c r="G4" s="7">
        <v>36762.796000000002</v>
      </c>
      <c r="H4" s="7">
        <v>30778.425999999999</v>
      </c>
      <c r="K4" s="17"/>
      <c r="L4" s="17"/>
    </row>
    <row r="5" spans="2:13" ht="15" customHeight="1" x14ac:dyDescent="0.2">
      <c r="B5" s="32" t="s">
        <v>46</v>
      </c>
      <c r="C5" s="28">
        <v>464.24400000000003</v>
      </c>
      <c r="D5" s="28">
        <v>331.40100000000001</v>
      </c>
      <c r="E5" s="29"/>
      <c r="F5" s="32" t="s">
        <v>16</v>
      </c>
      <c r="G5" s="28">
        <v>86.091999999999999</v>
      </c>
      <c r="H5" s="28">
        <v>118.938</v>
      </c>
    </row>
    <row r="6" spans="2:13" ht="15" customHeight="1" x14ac:dyDescent="0.2">
      <c r="B6" s="31" t="s">
        <v>16</v>
      </c>
      <c r="C6" s="7">
        <v>71.069000000000003</v>
      </c>
      <c r="D6" s="7">
        <v>79.53</v>
      </c>
      <c r="E6" s="29"/>
      <c r="F6" s="31" t="s">
        <v>46</v>
      </c>
      <c r="G6" s="7">
        <v>100.765</v>
      </c>
      <c r="H6" s="7">
        <v>115.56399999999999</v>
      </c>
      <c r="K6" s="17"/>
      <c r="L6" s="17"/>
    </row>
    <row r="7" spans="2:13" ht="15" customHeight="1" x14ac:dyDescent="0.2">
      <c r="B7" s="32" t="s">
        <v>47</v>
      </c>
      <c r="C7" s="28">
        <v>24.344999999999999</v>
      </c>
      <c r="D7" s="28">
        <v>32.006999999999998</v>
      </c>
      <c r="E7" s="29"/>
      <c r="F7" s="32" t="s">
        <v>76</v>
      </c>
      <c r="G7" s="28">
        <v>11.231999999999999</v>
      </c>
      <c r="H7" s="28">
        <v>69.221999999999994</v>
      </c>
    </row>
    <row r="8" spans="2:13" ht="15" customHeight="1" x14ac:dyDescent="0.2">
      <c r="B8" s="31" t="s">
        <v>69</v>
      </c>
      <c r="C8" s="7">
        <v>10.712999999999999</v>
      </c>
      <c r="D8" s="7">
        <v>12.497</v>
      </c>
      <c r="E8" s="29"/>
      <c r="F8" s="31" t="s">
        <v>47</v>
      </c>
      <c r="G8" s="7">
        <v>23.478999999999999</v>
      </c>
      <c r="H8" s="7">
        <v>38.685000000000002</v>
      </c>
      <c r="M8" s="11"/>
    </row>
    <row r="9" spans="2:13" ht="15" customHeight="1" x14ac:dyDescent="0.2">
      <c r="B9" s="32" t="s">
        <v>67</v>
      </c>
      <c r="C9" s="28">
        <v>15.302</v>
      </c>
      <c r="D9" s="28">
        <v>12.147</v>
      </c>
      <c r="E9" s="29"/>
      <c r="F9" s="32" t="s">
        <v>67</v>
      </c>
      <c r="G9" s="28">
        <v>14.345000000000001</v>
      </c>
      <c r="H9" s="28">
        <v>27.856999999999999</v>
      </c>
      <c r="L9" s="11"/>
    </row>
    <row r="10" spans="2:13" ht="15" customHeight="1" x14ac:dyDescent="0.2">
      <c r="B10" s="31" t="s">
        <v>52</v>
      </c>
      <c r="C10" s="7">
        <f>C11-SUM(C4:C9)</f>
        <v>17.478999999992084</v>
      </c>
      <c r="D10" s="7">
        <f t="shared" ref="D10" si="0">D11-SUM(D4:D9)</f>
        <v>27.736000000004424</v>
      </c>
      <c r="E10" s="29"/>
      <c r="F10" s="31" t="s">
        <v>52</v>
      </c>
      <c r="G10" s="7">
        <f>G11-SUM(G4:G9)</f>
        <v>55.705999999991036</v>
      </c>
      <c r="H10" s="7">
        <f t="shared" ref="H10" si="1">H11-SUM(H4:H9)</f>
        <v>69.538999999993393</v>
      </c>
    </row>
    <row r="11" spans="2:13" ht="20.100000000000001" customHeight="1" x14ac:dyDescent="0.2">
      <c r="B11" s="16" t="s">
        <v>17</v>
      </c>
      <c r="C11" s="68">
        <v>29441.96899999999</v>
      </c>
      <c r="D11" s="68">
        <v>19111.035000000007</v>
      </c>
      <c r="F11" s="16" t="s">
        <v>17</v>
      </c>
      <c r="G11" s="68">
        <v>37054.414999999994</v>
      </c>
      <c r="H11" s="68">
        <v>31218.230999999992</v>
      </c>
    </row>
    <row r="12" spans="2:13" ht="21.95" customHeight="1" x14ac:dyDescent="0.2">
      <c r="I12" s="17"/>
      <c r="J12" s="109"/>
    </row>
    <row r="13" spans="2:13" ht="27.95" customHeight="1" x14ac:dyDescent="0.2">
      <c r="B13" s="51" t="s">
        <v>57</v>
      </c>
      <c r="I13" s="17"/>
      <c r="J13" s="109"/>
    </row>
    <row r="14" spans="2:13" ht="20.100000000000001" customHeight="1" x14ac:dyDescent="0.2">
      <c r="B14" s="19">
        <v>2021</v>
      </c>
      <c r="F14" s="19">
        <v>2022</v>
      </c>
      <c r="G14" s="2"/>
      <c r="I14" s="17"/>
      <c r="J14" s="109"/>
      <c r="K14" s="17"/>
      <c r="L14" s="17"/>
    </row>
    <row r="15" spans="2:13" ht="25.5" x14ac:dyDescent="0.2">
      <c r="B15" s="6"/>
      <c r="C15" s="52" t="s">
        <v>51</v>
      </c>
      <c r="D15" s="52" t="s">
        <v>14</v>
      </c>
      <c r="E15" s="53"/>
      <c r="F15" s="6"/>
      <c r="G15" s="52" t="s">
        <v>51</v>
      </c>
      <c r="H15" s="52" t="s">
        <v>14</v>
      </c>
      <c r="I15" s="17"/>
      <c r="J15" s="17"/>
      <c r="K15" s="17"/>
      <c r="L15" s="17"/>
    </row>
    <row r="16" spans="2:13" ht="15" customHeight="1" x14ac:dyDescent="0.2">
      <c r="B16" s="31" t="s">
        <v>15</v>
      </c>
      <c r="C16" s="8">
        <v>102390.773</v>
      </c>
      <c r="D16" s="8">
        <v>68698.819000000003</v>
      </c>
      <c r="F16" s="31" t="s">
        <v>15</v>
      </c>
      <c r="G16" s="8">
        <v>86876.365000000005</v>
      </c>
      <c r="H16" s="8">
        <v>64860.841999999997</v>
      </c>
      <c r="K16" s="79"/>
    </row>
    <row r="17" spans="2:12" ht="15" customHeight="1" x14ac:dyDescent="0.2">
      <c r="B17" s="54" t="s">
        <v>54</v>
      </c>
      <c r="C17" s="42">
        <v>72117.846000000005</v>
      </c>
      <c r="D17" s="42">
        <v>33880</v>
      </c>
      <c r="F17" s="54" t="s">
        <v>54</v>
      </c>
      <c r="G17" s="42">
        <v>57637.892999999996</v>
      </c>
      <c r="H17" s="42">
        <v>35470.482000000004</v>
      </c>
      <c r="J17" s="79"/>
      <c r="K17" s="79"/>
    </row>
    <row r="18" spans="2:12" ht="15" customHeight="1" x14ac:dyDescent="0.2">
      <c r="B18" s="31" t="s">
        <v>53</v>
      </c>
      <c r="C18" s="8">
        <v>18641.883000000002</v>
      </c>
      <c r="D18" s="8">
        <v>9799.9979999999996</v>
      </c>
      <c r="F18" s="31" t="s">
        <v>53</v>
      </c>
      <c r="G18" s="8">
        <v>47724.341</v>
      </c>
      <c r="H18" s="8">
        <v>29870.018</v>
      </c>
      <c r="I18" s="17"/>
    </row>
    <row r="19" spans="2:12" ht="15" customHeight="1" x14ac:dyDescent="0.2">
      <c r="B19" s="55" t="s">
        <v>55</v>
      </c>
      <c r="C19" s="42">
        <v>10052.083000000001</v>
      </c>
      <c r="D19" s="42">
        <v>5637.19</v>
      </c>
      <c r="F19" s="55" t="s">
        <v>64</v>
      </c>
      <c r="G19" s="42">
        <v>10689.3</v>
      </c>
      <c r="H19" s="42">
        <v>6066.09</v>
      </c>
    </row>
    <row r="20" spans="2:12" ht="15" customHeight="1" x14ac:dyDescent="0.2">
      <c r="B20" s="31" t="s">
        <v>64</v>
      </c>
      <c r="C20" s="8">
        <v>9425.9140000000007</v>
      </c>
      <c r="D20" s="8">
        <v>3818.0920000000001</v>
      </c>
      <c r="F20" s="31" t="s">
        <v>55</v>
      </c>
      <c r="G20" s="8">
        <v>7273.6210000000001</v>
      </c>
      <c r="H20" s="8">
        <v>5138.2830000000004</v>
      </c>
      <c r="K20" s="17"/>
      <c r="L20" s="17"/>
    </row>
    <row r="21" spans="2:12" ht="15" customHeight="1" x14ac:dyDescent="0.2">
      <c r="B21" s="54" t="s">
        <v>65</v>
      </c>
      <c r="C21" s="42">
        <v>3193.3649999999998</v>
      </c>
      <c r="D21" s="42">
        <v>1756.252</v>
      </c>
      <c r="F21" s="54" t="s">
        <v>65</v>
      </c>
      <c r="G21" s="42">
        <v>6857.5730000000003</v>
      </c>
      <c r="H21" s="42">
        <v>4380.7190000000001</v>
      </c>
      <c r="I21" s="17"/>
    </row>
    <row r="22" spans="2:12" ht="15" customHeight="1" x14ac:dyDescent="0.2">
      <c r="B22" s="31" t="s">
        <v>46</v>
      </c>
      <c r="C22" s="7">
        <v>237.35300000000001</v>
      </c>
      <c r="D22" s="7">
        <v>155.012</v>
      </c>
      <c r="F22" s="31" t="s">
        <v>68</v>
      </c>
      <c r="G22" s="7">
        <v>453.55500000000001</v>
      </c>
      <c r="H22" s="7">
        <v>605.55200000000002</v>
      </c>
      <c r="I22" s="17"/>
    </row>
    <row r="23" spans="2:12" ht="15" customHeight="1" x14ac:dyDescent="0.2">
      <c r="B23" s="54" t="s">
        <v>16</v>
      </c>
      <c r="C23" s="42">
        <v>116.14</v>
      </c>
      <c r="D23" s="42">
        <v>75.290000000000006</v>
      </c>
      <c r="F23" s="54" t="s">
        <v>74</v>
      </c>
      <c r="G23" s="42">
        <v>246.78800000000001</v>
      </c>
      <c r="H23" s="42">
        <v>164.81299999999999</v>
      </c>
      <c r="I23" s="17"/>
    </row>
    <row r="24" spans="2:12" ht="15" customHeight="1" x14ac:dyDescent="0.2">
      <c r="B24" s="31" t="s">
        <v>68</v>
      </c>
      <c r="C24" s="8">
        <v>66.894000000000005</v>
      </c>
      <c r="D24" s="8">
        <v>62.222999999999999</v>
      </c>
      <c r="F24" s="31" t="s">
        <v>75</v>
      </c>
      <c r="G24" s="8">
        <v>161.976</v>
      </c>
      <c r="H24" s="8">
        <v>154.947</v>
      </c>
      <c r="I24" s="17"/>
    </row>
    <row r="25" spans="2:12" ht="15" customHeight="1" x14ac:dyDescent="0.2">
      <c r="B25" s="55" t="s">
        <v>70</v>
      </c>
      <c r="C25" s="42">
        <v>37.378</v>
      </c>
      <c r="D25" s="42">
        <v>25.286000000000001</v>
      </c>
      <c r="F25" s="55" t="s">
        <v>16</v>
      </c>
      <c r="G25" s="42">
        <v>84.742000000000004</v>
      </c>
      <c r="H25" s="42">
        <v>95.786000000000001</v>
      </c>
      <c r="I25" s="17"/>
      <c r="K25" s="79"/>
    </row>
    <row r="26" spans="2:12" ht="15" customHeight="1" x14ac:dyDescent="0.2">
      <c r="B26" s="31" t="s">
        <v>52</v>
      </c>
      <c r="C26" s="7">
        <f>C27-SUM(C16:C25)</f>
        <v>1.1680000000051223</v>
      </c>
      <c r="D26" s="7">
        <f>D27-SUM(D16:D25)</f>
        <v>2.1640000000043074</v>
      </c>
      <c r="F26" s="31" t="s">
        <v>52</v>
      </c>
      <c r="G26" s="7">
        <f>G27-SUM(G16:G25)</f>
        <v>144.65699999997742</v>
      </c>
      <c r="H26" s="7">
        <f>H27-SUM(H16:H25)</f>
        <v>120.53100000001723</v>
      </c>
      <c r="I26" s="17"/>
    </row>
    <row r="27" spans="2:12" ht="20.100000000000001" customHeight="1" x14ac:dyDescent="0.2">
      <c r="B27" s="56" t="s">
        <v>12</v>
      </c>
      <c r="C27" s="68">
        <v>216280.79700000002</v>
      </c>
      <c r="D27" s="68">
        <v>123910.326</v>
      </c>
      <c r="F27" s="56" t="s">
        <v>12</v>
      </c>
      <c r="G27" s="68">
        <v>218150.81099999996</v>
      </c>
      <c r="H27" s="68">
        <v>146928.06299999999</v>
      </c>
      <c r="I27" s="17"/>
    </row>
    <row r="28" spans="2:12" x14ac:dyDescent="0.2">
      <c r="B28"/>
      <c r="C28"/>
      <c r="D28"/>
      <c r="E28"/>
      <c r="F28" s="38"/>
      <c r="G28" s="38"/>
      <c r="H28" s="38"/>
      <c r="I28" s="17"/>
    </row>
    <row r="29" spans="2:12" x14ac:dyDescent="0.2">
      <c r="B29"/>
      <c r="C29"/>
      <c r="D29"/>
      <c r="E29"/>
      <c r="F29"/>
      <c r="G29" s="38"/>
      <c r="H29"/>
      <c r="I29" s="17"/>
      <c r="J29" s="17"/>
    </row>
    <row r="30" spans="2:12" x14ac:dyDescent="0.2">
      <c r="B30"/>
      <c r="C30"/>
      <c r="D30"/>
      <c r="E30"/>
      <c r="F30"/>
      <c r="H30" s="57" t="s">
        <v>13</v>
      </c>
      <c r="I30" s="17"/>
      <c r="J30" s="17"/>
    </row>
    <row r="31" spans="2:12" x14ac:dyDescent="0.2">
      <c r="G31" s="67"/>
      <c r="H31" s="17"/>
      <c r="I31" s="17"/>
      <c r="J31" s="17"/>
    </row>
    <row r="32" spans="2:12" x14ac:dyDescent="0.2">
      <c r="G32" s="67"/>
      <c r="H32" s="17"/>
      <c r="I32" s="17"/>
    </row>
    <row r="33" spans="7:10" x14ac:dyDescent="0.2">
      <c r="G33" s="67"/>
      <c r="H33" s="17"/>
      <c r="I33" s="17"/>
    </row>
    <row r="34" spans="7:10" x14ac:dyDescent="0.2">
      <c r="G34" s="67"/>
      <c r="H34" s="17"/>
      <c r="I34" s="17"/>
    </row>
    <row r="35" spans="7:10" x14ac:dyDescent="0.2">
      <c r="G35" s="67"/>
      <c r="H35" s="17"/>
      <c r="I35" s="17"/>
    </row>
    <row r="36" spans="7:10" x14ac:dyDescent="0.2">
      <c r="G36" s="67"/>
      <c r="H36" s="17"/>
      <c r="I36" s="17"/>
    </row>
    <row r="37" spans="7:10" x14ac:dyDescent="0.2">
      <c r="G37" s="67"/>
      <c r="H37" s="17"/>
      <c r="I37" s="17"/>
    </row>
    <row r="38" spans="7:10" x14ac:dyDescent="0.2">
      <c r="G38" s="67"/>
      <c r="H38" s="17"/>
      <c r="I38" s="17"/>
    </row>
    <row r="39" spans="7:10" x14ac:dyDescent="0.2">
      <c r="G39" s="67"/>
      <c r="H39" s="17"/>
      <c r="I39" s="17"/>
    </row>
    <row r="40" spans="7:10" x14ac:dyDescent="0.2">
      <c r="G40" s="67"/>
      <c r="H40" s="17"/>
      <c r="I40" s="17"/>
      <c r="J40" s="17"/>
    </row>
    <row r="41" spans="7:10" x14ac:dyDescent="0.2">
      <c r="G41" s="67"/>
      <c r="H41" s="17"/>
      <c r="I41" s="17"/>
    </row>
    <row r="42" spans="7:10" x14ac:dyDescent="0.2">
      <c r="G42" s="67"/>
      <c r="H42" s="17"/>
      <c r="I42" s="17"/>
    </row>
    <row r="43" spans="7:10" x14ac:dyDescent="0.2">
      <c r="G43" s="67"/>
      <c r="H43" s="17"/>
      <c r="I43" s="17"/>
    </row>
    <row r="44" spans="7:10" x14ac:dyDescent="0.2">
      <c r="G44" s="67"/>
      <c r="H44" s="17"/>
      <c r="I44" s="17"/>
    </row>
    <row r="45" spans="7:10" x14ac:dyDescent="0.2">
      <c r="G45" s="67"/>
      <c r="H45" s="17"/>
      <c r="I45" s="17"/>
    </row>
    <row r="46" spans="7:10" x14ac:dyDescent="0.2">
      <c r="G46" s="67"/>
      <c r="H46" s="17"/>
      <c r="I46" s="17"/>
    </row>
    <row r="47" spans="7:10" x14ac:dyDescent="0.2">
      <c r="G47" s="67"/>
      <c r="H47" s="17"/>
      <c r="I47" s="17"/>
    </row>
    <row r="48" spans="7:10" x14ac:dyDescent="0.2">
      <c r="G48" s="67"/>
      <c r="H48" s="17"/>
      <c r="I48" s="17"/>
    </row>
    <row r="49" spans="7:9" x14ac:dyDescent="0.2">
      <c r="G49" s="67"/>
      <c r="H49" s="17"/>
      <c r="I49" s="17"/>
    </row>
    <row r="50" spans="7:9" x14ac:dyDescent="0.2">
      <c r="G50" s="67"/>
      <c r="H50" s="17"/>
      <c r="I50" s="17"/>
    </row>
    <row r="51" spans="7:9" x14ac:dyDescent="0.2">
      <c r="G51" s="67"/>
      <c r="H51" s="17"/>
      <c r="I51" s="17"/>
    </row>
    <row r="52" spans="7:9" x14ac:dyDescent="0.2">
      <c r="G52" s="67"/>
      <c r="H52" s="17"/>
      <c r="I52" s="17"/>
    </row>
    <row r="53" spans="7:9" x14ac:dyDescent="0.2">
      <c r="G53" s="67"/>
      <c r="H53" s="17"/>
      <c r="I53" s="17"/>
    </row>
    <row r="54" spans="7:9" x14ac:dyDescent="0.2">
      <c r="G54" s="67"/>
      <c r="H54" s="17"/>
      <c r="I54" s="17"/>
    </row>
    <row r="55" spans="7:9" x14ac:dyDescent="0.2">
      <c r="G55" s="67"/>
      <c r="H55" s="17"/>
      <c r="I55" s="17"/>
    </row>
    <row r="56" spans="7:9" x14ac:dyDescent="0.2">
      <c r="G56" s="67"/>
      <c r="H56" s="17"/>
      <c r="I56" s="17"/>
    </row>
    <row r="57" spans="7:9" x14ac:dyDescent="0.2">
      <c r="G57" s="67"/>
      <c r="H57" s="17"/>
      <c r="I57" s="17"/>
    </row>
    <row r="58" spans="7:9" x14ac:dyDescent="0.2">
      <c r="G58" s="67"/>
      <c r="H58" s="17"/>
      <c r="I58" s="17"/>
    </row>
    <row r="59" spans="7:9" x14ac:dyDescent="0.2">
      <c r="G59" s="67"/>
      <c r="H59" s="17"/>
      <c r="I59" s="17"/>
    </row>
    <row r="60" spans="7:9" x14ac:dyDescent="0.2">
      <c r="G60" s="67"/>
      <c r="H60" s="17"/>
      <c r="I60" s="17"/>
    </row>
    <row r="61" spans="7:9" x14ac:dyDescent="0.2">
      <c r="G61" s="67"/>
      <c r="H61" s="17"/>
      <c r="I61" s="17"/>
    </row>
    <row r="62" spans="7:9" x14ac:dyDescent="0.2">
      <c r="G62" s="67"/>
      <c r="H62" s="17"/>
      <c r="I62" s="17"/>
    </row>
    <row r="63" spans="7:9" x14ac:dyDescent="0.2">
      <c r="G63" s="67"/>
      <c r="H63" s="17"/>
      <c r="I63" s="17"/>
    </row>
    <row r="64" spans="7:9" x14ac:dyDescent="0.2">
      <c r="G64" s="67"/>
      <c r="H64" s="17"/>
      <c r="I64" s="17"/>
    </row>
    <row r="65" spans="7:9" x14ac:dyDescent="0.2">
      <c r="G65" s="67"/>
      <c r="H65" s="17"/>
      <c r="I65" s="17"/>
    </row>
    <row r="66" spans="7:9" x14ac:dyDescent="0.2">
      <c r="G66" s="67"/>
      <c r="H66" s="17"/>
      <c r="I66" s="17"/>
    </row>
    <row r="67" spans="7:9" x14ac:dyDescent="0.2">
      <c r="G67" s="67"/>
      <c r="H67" s="17"/>
      <c r="I67" s="17"/>
    </row>
    <row r="68" spans="7:9" x14ac:dyDescent="0.2">
      <c r="G68" s="67"/>
      <c r="H68" s="17"/>
      <c r="I68" s="17"/>
    </row>
    <row r="69" spans="7:9" x14ac:dyDescent="0.2">
      <c r="G69" s="67"/>
      <c r="H69" s="17"/>
      <c r="I69" s="17"/>
    </row>
    <row r="70" spans="7:9" x14ac:dyDescent="0.2">
      <c r="G70" s="67"/>
      <c r="H70" s="17"/>
      <c r="I70" s="17"/>
    </row>
    <row r="71" spans="7:9" x14ac:dyDescent="0.2">
      <c r="G71" s="67"/>
      <c r="H71" s="17"/>
      <c r="I71" s="17"/>
    </row>
    <row r="72" spans="7:9" x14ac:dyDescent="0.2">
      <c r="G72" s="67"/>
      <c r="H72" s="17"/>
      <c r="I72" s="17"/>
    </row>
    <row r="73" spans="7:9" x14ac:dyDescent="0.2">
      <c r="G73" s="67"/>
      <c r="H73" s="17"/>
      <c r="I73" s="17"/>
    </row>
    <row r="74" spans="7:9" x14ac:dyDescent="0.2">
      <c r="G74" s="67"/>
      <c r="H74" s="17"/>
      <c r="I74" s="17"/>
    </row>
    <row r="75" spans="7:9" x14ac:dyDescent="0.2">
      <c r="G75" s="67"/>
      <c r="H75" s="17"/>
      <c r="I75" s="17"/>
    </row>
    <row r="76" spans="7:9" x14ac:dyDescent="0.2">
      <c r="G76" s="67"/>
      <c r="H76" s="17"/>
      <c r="I76" s="17"/>
    </row>
    <row r="77" spans="7:9" x14ac:dyDescent="0.2">
      <c r="G77" s="67"/>
      <c r="H77" s="17"/>
      <c r="I77" s="17"/>
    </row>
    <row r="78" spans="7:9" x14ac:dyDescent="0.2">
      <c r="G78" s="67"/>
      <c r="H78" s="17"/>
      <c r="I78" s="17"/>
    </row>
    <row r="79" spans="7:9" x14ac:dyDescent="0.2">
      <c r="G79" s="67"/>
      <c r="H79" s="17"/>
      <c r="I79" s="17"/>
    </row>
    <row r="80" spans="7:9" x14ac:dyDescent="0.2">
      <c r="G80" s="67"/>
      <c r="H80" s="17"/>
      <c r="I80" s="17"/>
    </row>
    <row r="81" spans="7:9" x14ac:dyDescent="0.2">
      <c r="G81" s="67"/>
      <c r="H81" s="17"/>
      <c r="I81" s="17"/>
    </row>
    <row r="82" spans="7:9" x14ac:dyDescent="0.2">
      <c r="G82" s="67"/>
      <c r="H82" s="17"/>
      <c r="I82" s="17"/>
    </row>
    <row r="83" spans="7:9" x14ac:dyDescent="0.2">
      <c r="G83" s="67"/>
      <c r="H83" s="17"/>
      <c r="I83" s="17"/>
    </row>
    <row r="84" spans="7:9" x14ac:dyDescent="0.2">
      <c r="G84" s="67"/>
      <c r="H84" s="17"/>
      <c r="I84" s="17"/>
    </row>
    <row r="85" spans="7:9" x14ac:dyDescent="0.2">
      <c r="G85" s="67"/>
      <c r="H85" s="17"/>
      <c r="I85" s="17"/>
    </row>
    <row r="86" spans="7:9" x14ac:dyDescent="0.2">
      <c r="G86" s="67"/>
      <c r="H86" s="17"/>
      <c r="I86" s="17"/>
    </row>
    <row r="87" spans="7:9" x14ac:dyDescent="0.2">
      <c r="G87" s="67"/>
      <c r="H87" s="17"/>
      <c r="I87" s="17"/>
    </row>
    <row r="88" spans="7:9" x14ac:dyDescent="0.2">
      <c r="G88" s="67"/>
      <c r="H88" s="17"/>
      <c r="I88" s="17"/>
    </row>
    <row r="89" spans="7:9" x14ac:dyDescent="0.2">
      <c r="G89" s="67"/>
      <c r="H89" s="17"/>
      <c r="I89" s="17"/>
    </row>
    <row r="90" spans="7:9" x14ac:dyDescent="0.2">
      <c r="G90" s="67"/>
      <c r="H90" s="17"/>
      <c r="I90" s="17"/>
    </row>
    <row r="91" spans="7:9" x14ac:dyDescent="0.2">
      <c r="G91" s="67"/>
      <c r="H91" s="17"/>
      <c r="I91" s="17"/>
    </row>
    <row r="92" spans="7:9" x14ac:dyDescent="0.2">
      <c r="G92" s="67"/>
      <c r="H92" s="17"/>
      <c r="I92" s="17"/>
    </row>
    <row r="93" spans="7:9" x14ac:dyDescent="0.2">
      <c r="G93" s="67"/>
      <c r="H93" s="17"/>
      <c r="I93" s="17"/>
    </row>
    <row r="94" spans="7:9" x14ac:dyDescent="0.2">
      <c r="G94" s="67"/>
      <c r="H94" s="17"/>
      <c r="I94" s="17"/>
    </row>
    <row r="95" spans="7:9" x14ac:dyDescent="0.2">
      <c r="G95" s="67"/>
      <c r="H95" s="17"/>
      <c r="I95" s="17"/>
    </row>
    <row r="96" spans="7:9" x14ac:dyDescent="0.2">
      <c r="G96" s="67"/>
      <c r="H96" s="17"/>
      <c r="I96" s="17"/>
    </row>
    <row r="97" spans="7:9" x14ac:dyDescent="0.2">
      <c r="G97" s="67"/>
      <c r="H97" s="17"/>
      <c r="I97" s="17"/>
    </row>
    <row r="98" spans="7:9" x14ac:dyDescent="0.2">
      <c r="G98" s="67"/>
      <c r="H98" s="17"/>
      <c r="I98" s="17"/>
    </row>
    <row r="99" spans="7:9" x14ac:dyDescent="0.2">
      <c r="G99" s="67"/>
      <c r="H99" s="17"/>
      <c r="I99" s="17"/>
    </row>
    <row r="100" spans="7:9" x14ac:dyDescent="0.2">
      <c r="G100" s="67"/>
      <c r="H100" s="17"/>
      <c r="I100" s="17"/>
    </row>
    <row r="101" spans="7:9" x14ac:dyDescent="0.2">
      <c r="G101" s="67"/>
      <c r="H101" s="17"/>
      <c r="I101" s="17"/>
    </row>
    <row r="102" spans="7:9" x14ac:dyDescent="0.2">
      <c r="G102" s="67"/>
      <c r="H102" s="17"/>
      <c r="I102" s="17"/>
    </row>
    <row r="103" spans="7:9" x14ac:dyDescent="0.2">
      <c r="G103" s="67"/>
      <c r="H103" s="17"/>
      <c r="I103" s="17"/>
    </row>
    <row r="104" spans="7:9" x14ac:dyDescent="0.2">
      <c r="G104" s="67"/>
      <c r="H104" s="17"/>
      <c r="I104" s="17"/>
    </row>
    <row r="105" spans="7:9" x14ac:dyDescent="0.2">
      <c r="G105" s="67"/>
      <c r="H105" s="17"/>
      <c r="I105" s="17"/>
    </row>
    <row r="106" spans="7:9" x14ac:dyDescent="0.2">
      <c r="G106" s="67"/>
      <c r="H106" s="17"/>
    </row>
    <row r="107" spans="7:9" x14ac:dyDescent="0.2">
      <c r="G107" s="67"/>
      <c r="H107" s="17"/>
    </row>
    <row r="108" spans="7:9" x14ac:dyDescent="0.2">
      <c r="G108" s="67"/>
      <c r="H108" s="17"/>
    </row>
    <row r="109" spans="7:9" x14ac:dyDescent="0.2">
      <c r="G109" s="67"/>
      <c r="H109" s="17"/>
    </row>
    <row r="110" spans="7:9" x14ac:dyDescent="0.2">
      <c r="G110" s="67"/>
      <c r="H110" s="17"/>
    </row>
    <row r="111" spans="7:9" x14ac:dyDescent="0.2">
      <c r="G111" s="67"/>
      <c r="H111" s="17"/>
    </row>
    <row r="112" spans="7:9" x14ac:dyDescent="0.2">
      <c r="G112" s="67"/>
      <c r="H112" s="17"/>
    </row>
    <row r="113" spans="7:8" x14ac:dyDescent="0.2">
      <c r="G113" s="67"/>
      <c r="H113" s="17"/>
    </row>
    <row r="114" spans="7:8" x14ac:dyDescent="0.2">
      <c r="G114" s="67"/>
      <c r="H114" s="17"/>
    </row>
    <row r="115" spans="7:8" x14ac:dyDescent="0.2">
      <c r="G115" s="67"/>
      <c r="H115" s="17"/>
    </row>
    <row r="116" spans="7:8" x14ac:dyDescent="0.2">
      <c r="G116" s="67"/>
      <c r="H116" s="17"/>
    </row>
    <row r="117" spans="7:8" x14ac:dyDescent="0.2">
      <c r="G117" s="67"/>
      <c r="H117" s="17"/>
    </row>
    <row r="118" spans="7:8" x14ac:dyDescent="0.2">
      <c r="G118" s="67"/>
      <c r="H118" s="17"/>
    </row>
    <row r="119" spans="7:8" x14ac:dyDescent="0.2">
      <c r="G119" s="67"/>
      <c r="H119" s="17"/>
    </row>
    <row r="120" spans="7:8" x14ac:dyDescent="0.2">
      <c r="G120" s="67"/>
      <c r="H120" s="17"/>
    </row>
    <row r="121" spans="7:8" x14ac:dyDescent="0.2">
      <c r="G121" s="67"/>
      <c r="H121" s="17"/>
    </row>
    <row r="122" spans="7:8" x14ac:dyDescent="0.2">
      <c r="G122" s="67"/>
      <c r="H122" s="17"/>
    </row>
    <row r="123" spans="7:8" x14ac:dyDescent="0.2">
      <c r="G123" s="67"/>
      <c r="H123" s="17"/>
    </row>
    <row r="124" spans="7:8" x14ac:dyDescent="0.2">
      <c r="G124" s="67"/>
      <c r="H124" s="17"/>
    </row>
    <row r="125" spans="7:8" x14ac:dyDescent="0.2">
      <c r="G125" s="67"/>
      <c r="H125" s="17"/>
    </row>
    <row r="126" spans="7:8" x14ac:dyDescent="0.2">
      <c r="G126" s="67"/>
      <c r="H126" s="17"/>
    </row>
    <row r="127" spans="7:8" x14ac:dyDescent="0.2">
      <c r="G127" s="67"/>
      <c r="H127" s="17"/>
    </row>
    <row r="128" spans="7:8" x14ac:dyDescent="0.2">
      <c r="G128" s="67"/>
      <c r="H128" s="17"/>
    </row>
    <row r="129" spans="7:8" x14ac:dyDescent="0.2">
      <c r="G129" s="67"/>
      <c r="H129" s="17"/>
    </row>
    <row r="130" spans="7:8" x14ac:dyDescent="0.2">
      <c r="G130" s="67"/>
      <c r="H130" s="17"/>
    </row>
    <row r="131" spans="7:8" x14ac:dyDescent="0.2">
      <c r="G131" s="67"/>
      <c r="H131" s="17"/>
    </row>
    <row r="132" spans="7:8" x14ac:dyDescent="0.2">
      <c r="G132" s="67"/>
      <c r="H132" s="17"/>
    </row>
    <row r="133" spans="7:8" x14ac:dyDescent="0.2">
      <c r="G133" s="67"/>
      <c r="H133" s="17"/>
    </row>
    <row r="134" spans="7:8" x14ac:dyDescent="0.2">
      <c r="G134" s="67"/>
      <c r="H134" s="17"/>
    </row>
    <row r="135" spans="7:8" x14ac:dyDescent="0.2">
      <c r="G135" s="67"/>
      <c r="H135" s="17"/>
    </row>
    <row r="136" spans="7:8" x14ac:dyDescent="0.2">
      <c r="G136" s="67"/>
      <c r="H136" s="17"/>
    </row>
    <row r="137" spans="7:8" x14ac:dyDescent="0.2">
      <c r="G137" s="67"/>
      <c r="H137" s="17"/>
    </row>
    <row r="138" spans="7:8" x14ac:dyDescent="0.2">
      <c r="G138" s="67"/>
      <c r="H138" s="17"/>
    </row>
    <row r="139" spans="7:8" x14ac:dyDescent="0.2">
      <c r="G139" s="67"/>
      <c r="H139" s="17"/>
    </row>
    <row r="140" spans="7:8" x14ac:dyDescent="0.2">
      <c r="G140" s="67"/>
      <c r="H140" s="17"/>
    </row>
    <row r="141" spans="7:8" x14ac:dyDescent="0.2">
      <c r="G141" s="67"/>
      <c r="H141" s="17"/>
    </row>
    <row r="142" spans="7:8" x14ac:dyDescent="0.2">
      <c r="G142" s="67"/>
      <c r="H142" s="17"/>
    </row>
    <row r="143" spans="7:8" x14ac:dyDescent="0.2">
      <c r="G143" s="67"/>
      <c r="H143" s="17"/>
    </row>
    <row r="144" spans="7:8" x14ac:dyDescent="0.2">
      <c r="G144" s="67"/>
      <c r="H144" s="17"/>
    </row>
    <row r="145" spans="7:8" x14ac:dyDescent="0.2">
      <c r="G145" s="67"/>
      <c r="H145" s="17"/>
    </row>
    <row r="146" spans="7:8" x14ac:dyDescent="0.2">
      <c r="G146" s="67"/>
      <c r="H146" s="17"/>
    </row>
    <row r="147" spans="7:8" x14ac:dyDescent="0.2">
      <c r="G147" s="67"/>
      <c r="H147" s="17"/>
    </row>
    <row r="148" spans="7:8" x14ac:dyDescent="0.2">
      <c r="G148" s="67"/>
      <c r="H148" s="17"/>
    </row>
    <row r="149" spans="7:8" x14ac:dyDescent="0.2">
      <c r="G149" s="67"/>
      <c r="H149" s="17"/>
    </row>
    <row r="150" spans="7:8" x14ac:dyDescent="0.2">
      <c r="G150" s="67"/>
      <c r="H150" s="17"/>
    </row>
    <row r="151" spans="7:8" x14ac:dyDescent="0.2">
      <c r="G151" s="67"/>
      <c r="H151" s="17"/>
    </row>
  </sheetData>
  <sheetProtection selectLockedCells="1" selectUnlockedCells="1"/>
  <sortState ref="K21:M40">
    <sortCondition descending="1" ref="M21:M40"/>
  </sortState>
  <phoneticPr fontId="8" type="noConversion"/>
  <hyperlinks>
    <hyperlink ref="H30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20.7109375" customWidth="1"/>
    <col min="3" max="3" width="10.7109375" customWidth="1"/>
    <col min="4" max="16" width="12.7109375" customWidth="1"/>
  </cols>
  <sheetData>
    <row r="1" spans="2:16" ht="29.85" customHeight="1" x14ac:dyDescent="0.2">
      <c r="B1" s="3" t="s">
        <v>38</v>
      </c>
      <c r="C1" s="2"/>
      <c r="D1" s="2"/>
      <c r="E1" s="2"/>
      <c r="F1" s="2"/>
    </row>
    <row r="2" spans="2:16" ht="21.95" customHeight="1" x14ac:dyDescent="0.2">
      <c r="B2" s="4" t="s">
        <v>18</v>
      </c>
      <c r="C2" s="5" t="s">
        <v>3</v>
      </c>
      <c r="D2" s="20" t="s">
        <v>32</v>
      </c>
      <c r="E2" s="20" t="s">
        <v>37</v>
      </c>
      <c r="F2" s="20">
        <v>2012</v>
      </c>
      <c r="G2" s="20">
        <v>2013</v>
      </c>
      <c r="H2" s="20">
        <v>2014</v>
      </c>
      <c r="I2" s="20">
        <v>2015</v>
      </c>
      <c r="J2" s="20">
        <v>2016</v>
      </c>
      <c r="K2" s="20">
        <v>2017</v>
      </c>
      <c r="L2" s="20">
        <v>2018</v>
      </c>
      <c r="M2" s="20">
        <v>2019</v>
      </c>
      <c r="N2" s="20">
        <v>2020</v>
      </c>
      <c r="O2" s="20">
        <v>2021</v>
      </c>
      <c r="P2" s="20">
        <v>2022</v>
      </c>
    </row>
    <row r="3" spans="2:16" ht="21.95" customHeight="1" x14ac:dyDescent="0.2">
      <c r="B3" s="94" t="s">
        <v>34</v>
      </c>
      <c r="C3" s="95" t="s">
        <v>19</v>
      </c>
      <c r="D3" s="8">
        <v>1005</v>
      </c>
      <c r="E3" s="8">
        <v>1008</v>
      </c>
      <c r="F3" s="8">
        <v>1015</v>
      </c>
      <c r="G3" s="8">
        <v>1012</v>
      </c>
      <c r="H3" s="8">
        <v>1027</v>
      </c>
      <c r="I3" s="8">
        <v>1034</v>
      </c>
      <c r="J3" s="8">
        <v>1041</v>
      </c>
      <c r="K3" s="8">
        <v>1038</v>
      </c>
      <c r="L3" s="8">
        <v>1045</v>
      </c>
      <c r="M3" s="8">
        <v>1123</v>
      </c>
      <c r="N3" s="8">
        <v>1122</v>
      </c>
      <c r="O3" s="8">
        <v>1121</v>
      </c>
      <c r="P3" s="8">
        <v>1164</v>
      </c>
    </row>
    <row r="4" spans="2:16" ht="21.95" customHeight="1" x14ac:dyDescent="0.2">
      <c r="B4" s="96" t="s">
        <v>35</v>
      </c>
      <c r="C4" s="97" t="s">
        <v>50</v>
      </c>
      <c r="D4" s="21">
        <v>20944</v>
      </c>
      <c r="E4" s="21">
        <v>20917</v>
      </c>
      <c r="F4" s="21">
        <v>22528</v>
      </c>
      <c r="G4" s="21">
        <v>21204</v>
      </c>
      <c r="H4" s="21">
        <v>24208</v>
      </c>
      <c r="I4" s="21">
        <v>24258</v>
      </c>
      <c r="J4" s="21">
        <v>26224</v>
      </c>
      <c r="K4" s="21">
        <v>27844</v>
      </c>
      <c r="L4" s="21">
        <v>22650</v>
      </c>
      <c r="M4" s="21">
        <v>27101</v>
      </c>
      <c r="N4" s="21">
        <v>26304</v>
      </c>
      <c r="O4" s="21">
        <v>24991</v>
      </c>
      <c r="P4" s="21">
        <v>28460</v>
      </c>
    </row>
    <row r="5" spans="2:16" ht="16.5" customHeight="1" x14ac:dyDescent="0.2">
      <c r="B5" s="116"/>
      <c r="C5" s="116"/>
    </row>
    <row r="6" spans="2:16" x14ac:dyDescent="0.2">
      <c r="B6" s="22"/>
    </row>
    <row r="7" spans="2:16" x14ac:dyDescent="0.2">
      <c r="O7" s="12" t="s">
        <v>13</v>
      </c>
    </row>
    <row r="9" spans="2:16" x14ac:dyDescent="0.2">
      <c r="C9" s="18"/>
      <c r="D9" s="18"/>
    </row>
    <row r="10" spans="2:16" x14ac:dyDescent="0.2">
      <c r="C10" s="18"/>
      <c r="D10" s="18"/>
      <c r="E10" s="18"/>
    </row>
    <row r="11" spans="2:16" x14ac:dyDescent="0.2">
      <c r="C11" s="18"/>
    </row>
    <row r="12" spans="2:16" x14ac:dyDescent="0.2">
      <c r="C12" s="18"/>
    </row>
    <row r="13" spans="2:16" x14ac:dyDescent="0.2">
      <c r="C13" s="18"/>
    </row>
    <row r="14" spans="2:16" x14ac:dyDescent="0.2">
      <c r="C14" s="18"/>
    </row>
    <row r="15" spans="2:16" x14ac:dyDescent="0.2">
      <c r="C15" s="18"/>
    </row>
    <row r="16" spans="2:16" x14ac:dyDescent="0.2">
      <c r="C16" s="18"/>
    </row>
    <row r="17" spans="3:3" x14ac:dyDescent="0.2">
      <c r="C17" s="18"/>
    </row>
    <row r="18" spans="3:3" x14ac:dyDescent="0.2">
      <c r="C18" s="18"/>
    </row>
    <row r="19" spans="3:3" x14ac:dyDescent="0.2">
      <c r="C19" s="18"/>
    </row>
    <row r="20" spans="3:3" x14ac:dyDescent="0.2">
      <c r="C20" s="18"/>
    </row>
  </sheetData>
  <sheetProtection selectLockedCells="1" selectUnlockedCells="1"/>
  <mergeCells count="1">
    <mergeCell ref="B5:C5"/>
  </mergeCells>
  <phoneticPr fontId="8" type="noConversion"/>
  <hyperlinks>
    <hyperlink ref="O7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2" firstPageNumber="0" orientation="landscape" horizontalDpi="300" verticalDpi="300" r:id="rId1"/>
  <headerFooter alignWithMargins="0"/>
  <ignoredErrors>
    <ignoredError sqref="D2:E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zoomScale="95" zoomScaleNormal="95" workbookViewId="0"/>
  </sheetViews>
  <sheetFormatPr defaultRowHeight="12.75" x14ac:dyDescent="0.2"/>
  <cols>
    <col min="1" max="1" width="2.42578125" style="2" customWidth="1"/>
    <col min="2" max="2" width="29.8554687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6.25" customHeight="1" x14ac:dyDescent="0.2">
      <c r="B1" s="3" t="s">
        <v>39</v>
      </c>
    </row>
    <row r="2" spans="2:16" ht="23.25" customHeight="1" x14ac:dyDescent="0.2">
      <c r="B2" s="49" t="s">
        <v>44</v>
      </c>
    </row>
    <row r="3" spans="2:16" ht="23.25" customHeight="1" x14ac:dyDescent="0.2">
      <c r="B3" s="39" t="s">
        <v>18</v>
      </c>
      <c r="C3" s="40" t="s">
        <v>3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6">
        <v>2018</v>
      </c>
      <c r="M3" s="6">
        <v>2019</v>
      </c>
      <c r="N3" s="6">
        <v>2020</v>
      </c>
      <c r="O3" s="6">
        <v>2021</v>
      </c>
      <c r="P3" s="6">
        <v>2022</v>
      </c>
    </row>
    <row r="4" spans="2:16" ht="18" customHeight="1" x14ac:dyDescent="0.2">
      <c r="B4" s="94" t="s">
        <v>22</v>
      </c>
      <c r="C4" s="98" t="s">
        <v>50</v>
      </c>
      <c r="D4" s="41">
        <v>20944</v>
      </c>
      <c r="E4" s="41">
        <v>20917</v>
      </c>
      <c r="F4" s="41">
        <v>22528</v>
      </c>
      <c r="G4" s="41">
        <v>21204</v>
      </c>
      <c r="H4" s="41">
        <v>24208</v>
      </c>
      <c r="I4" s="41">
        <v>24258</v>
      </c>
      <c r="J4" s="41">
        <v>26224</v>
      </c>
      <c r="K4" s="41">
        <v>27844</v>
      </c>
      <c r="L4" s="41">
        <v>22650</v>
      </c>
      <c r="M4" s="41">
        <v>27101</v>
      </c>
      <c r="N4" s="41">
        <v>26304</v>
      </c>
      <c r="O4" s="41">
        <v>24991</v>
      </c>
      <c r="P4" s="41">
        <v>28460</v>
      </c>
    </row>
    <row r="5" spans="2:16" ht="18" customHeight="1" x14ac:dyDescent="0.2">
      <c r="B5" s="99" t="s">
        <v>23</v>
      </c>
      <c r="C5" s="100" t="s">
        <v>50</v>
      </c>
      <c r="D5" s="43">
        <v>151907.005</v>
      </c>
      <c r="E5" s="43">
        <v>146411.10699999999</v>
      </c>
      <c r="F5" s="43">
        <v>132523.74299999999</v>
      </c>
      <c r="G5" s="43">
        <v>135625.747</v>
      </c>
      <c r="H5" s="43">
        <v>131859.52299999999</v>
      </c>
      <c r="I5" s="43">
        <v>145726.092</v>
      </c>
      <c r="J5" s="43">
        <v>162015.26699999999</v>
      </c>
      <c r="K5" s="43">
        <v>178675.356</v>
      </c>
      <c r="L5" s="43">
        <v>189082.69099999999</v>
      </c>
      <c r="M5" s="43">
        <v>202345.51500000001</v>
      </c>
      <c r="N5" s="43">
        <v>236260.71299999999</v>
      </c>
      <c r="O5" s="43">
        <v>216280.79699999999</v>
      </c>
      <c r="P5" s="43">
        <v>218150.81099999999</v>
      </c>
    </row>
    <row r="6" spans="2:16" ht="18" customHeight="1" x14ac:dyDescent="0.2">
      <c r="B6" s="101" t="s">
        <v>24</v>
      </c>
      <c r="C6" s="102" t="s">
        <v>50</v>
      </c>
      <c r="D6" s="44">
        <v>30972.904999999999</v>
      </c>
      <c r="E6" s="44">
        <v>20686.724999999999</v>
      </c>
      <c r="F6" s="44">
        <v>14165.522000000001</v>
      </c>
      <c r="G6" s="44">
        <v>3840.7719999999999</v>
      </c>
      <c r="H6" s="44">
        <v>5910.2359999999999</v>
      </c>
      <c r="I6" s="44">
        <v>7401.7060000000001</v>
      </c>
      <c r="J6" s="44">
        <v>3130.1419999999998</v>
      </c>
      <c r="K6" s="44">
        <v>13192.803</v>
      </c>
      <c r="L6" s="44">
        <v>14076.031999999999</v>
      </c>
      <c r="M6" s="44">
        <v>23865.388999999999</v>
      </c>
      <c r="N6" s="44">
        <v>27297.812999999998</v>
      </c>
      <c r="O6" s="44">
        <v>29441.969000000001</v>
      </c>
      <c r="P6" s="44">
        <v>37054.415000000001</v>
      </c>
    </row>
    <row r="7" spans="2:16" ht="14.25" customHeight="1" x14ac:dyDescent="0.2">
      <c r="B7" s="94"/>
      <c r="C7" s="98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2:16" ht="24" customHeight="1" x14ac:dyDescent="0.2">
      <c r="B8" s="103" t="s">
        <v>25</v>
      </c>
      <c r="C8" s="104" t="s">
        <v>21</v>
      </c>
      <c r="D8" s="46">
        <f t="shared" ref="D8" si="0">(D6/D4)*100</f>
        <v>147.8843821619557</v>
      </c>
      <c r="E8" s="46">
        <f t="shared" ref="E8" si="1">(E6/E4)*100</f>
        <v>98.899101209542479</v>
      </c>
      <c r="F8" s="46">
        <f t="shared" ref="F8:G8" si="2">(F6/F4)*100</f>
        <v>62.879625355113646</v>
      </c>
      <c r="G8" s="46">
        <f t="shared" si="2"/>
        <v>18.113431428032449</v>
      </c>
      <c r="H8" s="46">
        <f t="shared" ref="H8:J8" si="3">(H6/H4)*100</f>
        <v>24.414391936549901</v>
      </c>
      <c r="I8" s="46">
        <f t="shared" si="3"/>
        <v>30.512433011789923</v>
      </c>
      <c r="J8" s="46">
        <f t="shared" si="3"/>
        <v>11.936172971323977</v>
      </c>
      <c r="K8" s="46">
        <f t="shared" ref="K8:L8" si="4">(K6/K4)*100</f>
        <v>47.381134176124121</v>
      </c>
      <c r="L8" s="46">
        <f t="shared" si="4"/>
        <v>62.145836644591611</v>
      </c>
      <c r="M8" s="46">
        <f t="shared" ref="M8:N8" si="5">(M6/M4)*100</f>
        <v>88.060916571344222</v>
      </c>
      <c r="N8" s="46">
        <f t="shared" si="5"/>
        <v>103.77818202554745</v>
      </c>
      <c r="O8" s="46">
        <f t="shared" ref="O8:P8" si="6">(O6/O4)*100</f>
        <v>117.81028770357329</v>
      </c>
      <c r="P8" s="46">
        <f t="shared" si="6"/>
        <v>130.19822557976107</v>
      </c>
    </row>
    <row r="9" spans="2:16" ht="24" customHeight="1" x14ac:dyDescent="0.2">
      <c r="B9" s="105" t="s">
        <v>26</v>
      </c>
      <c r="C9" s="106" t="s">
        <v>50</v>
      </c>
      <c r="D9" s="47">
        <f t="shared" ref="D9" si="7">D4+D5-D6</f>
        <v>141878.1</v>
      </c>
      <c r="E9" s="47">
        <f t="shared" ref="E9" si="8">E4+E5-E6</f>
        <v>146641.38199999998</v>
      </c>
      <c r="F9" s="47">
        <f>F4+F5-F6</f>
        <v>140886.22099999999</v>
      </c>
      <c r="G9" s="47">
        <f>G4+G5-G6</f>
        <v>152988.97500000001</v>
      </c>
      <c r="H9" s="47">
        <f t="shared" ref="H9:J9" si="9">H4+H5-H6</f>
        <v>150157.28699999998</v>
      </c>
      <c r="I9" s="47">
        <f t="shared" si="9"/>
        <v>162582.386</v>
      </c>
      <c r="J9" s="47">
        <f t="shared" si="9"/>
        <v>185109.125</v>
      </c>
      <c r="K9" s="47">
        <f t="shared" ref="K9:L9" si="10">K4+K5-K6</f>
        <v>193326.55300000001</v>
      </c>
      <c r="L9" s="47">
        <f t="shared" si="10"/>
        <v>197656.65899999999</v>
      </c>
      <c r="M9" s="47">
        <f t="shared" ref="M9:N9" si="11">M4+M5-M6</f>
        <v>205581.12600000002</v>
      </c>
      <c r="N9" s="47">
        <f t="shared" si="11"/>
        <v>235266.9</v>
      </c>
      <c r="O9" s="47">
        <f t="shared" ref="O9:P9" si="12">O4+O5-O6</f>
        <v>211829.82799999998</v>
      </c>
      <c r="P9" s="47">
        <f t="shared" si="12"/>
        <v>209556.39599999998</v>
      </c>
    </row>
    <row r="10" spans="2:16" ht="24" customHeight="1" x14ac:dyDescent="0.2">
      <c r="B10" s="103" t="s">
        <v>20</v>
      </c>
      <c r="C10" s="104" t="s">
        <v>21</v>
      </c>
      <c r="D10" s="46">
        <f t="shared" ref="D10" si="13">(D4/D9)*100</f>
        <v>14.761968196642048</v>
      </c>
      <c r="E10" s="46">
        <f t="shared" ref="E10" si="14">(E4/E9)*100</f>
        <v>14.264049966468539</v>
      </c>
      <c r="F10" s="46">
        <f>(F4/F9)*100</f>
        <v>15.990208155274463</v>
      </c>
      <c r="G10" s="46">
        <f>(G4/G9)*100</f>
        <v>13.859822251897564</v>
      </c>
      <c r="H10" s="46">
        <f t="shared" ref="H10:J10" si="15">(H4/H9)*100</f>
        <v>16.121761709773036</v>
      </c>
      <c r="I10" s="46">
        <f t="shared" si="15"/>
        <v>14.920435476940289</v>
      </c>
      <c r="J10" s="46">
        <f t="shared" si="15"/>
        <v>14.166778650161088</v>
      </c>
      <c r="K10" s="46">
        <f t="shared" ref="K10:L10" si="16">(K4/K9)*100</f>
        <v>14.402574073722816</v>
      </c>
      <c r="L10" s="46">
        <f t="shared" si="16"/>
        <v>11.459264825476993</v>
      </c>
      <c r="M10" s="46">
        <f t="shared" ref="M10:N10" si="17">(M4/M9)*100</f>
        <v>13.182630393803757</v>
      </c>
      <c r="N10" s="46">
        <f t="shared" si="17"/>
        <v>11.180493303562891</v>
      </c>
      <c r="O10" s="46">
        <f t="shared" ref="O10:P10" si="18">(O4/O9)*100</f>
        <v>11.797677520655874</v>
      </c>
      <c r="P10" s="46">
        <f t="shared" si="18"/>
        <v>13.581069603812047</v>
      </c>
    </row>
    <row r="11" spans="2:16" ht="26.1" customHeight="1" x14ac:dyDescent="0.2">
      <c r="B11" s="107" t="s">
        <v>33</v>
      </c>
      <c r="C11" s="108" t="s">
        <v>21</v>
      </c>
      <c r="D11" s="66">
        <f t="shared" ref="D11" si="19">(D4-D6)/D9*100</f>
        <v>-7.0686772659064356</v>
      </c>
      <c r="E11" s="48">
        <f t="shared" ref="E11" si="20">(E4-E6)/E9*100</f>
        <v>0.15703275355110979</v>
      </c>
      <c r="F11" s="48">
        <f>(F4-F6)/F9*100</f>
        <v>5.9356251737350521</v>
      </c>
      <c r="G11" s="48">
        <f>(G4-G6)/G9*100</f>
        <v>11.349332852252916</v>
      </c>
      <c r="H11" s="48">
        <f t="shared" ref="H11:J11" si="21">(H4-H6)/H9*100</f>
        <v>12.185731618872417</v>
      </c>
      <c r="I11" s="48">
        <f t="shared" si="21"/>
        <v>10.367847596971545</v>
      </c>
      <c r="J11" s="48">
        <f t="shared" si="21"/>
        <v>12.475807446013263</v>
      </c>
      <c r="K11" s="48">
        <f t="shared" ref="K11:L11" si="22">(K4-K6)/K9*100</f>
        <v>7.5784711270365426</v>
      </c>
      <c r="L11" s="48">
        <f t="shared" si="22"/>
        <v>4.337808826364915</v>
      </c>
      <c r="M11" s="48">
        <f t="shared" ref="M11:N11" si="23">(M4-M6)/M9*100</f>
        <v>1.5738852408075634</v>
      </c>
      <c r="N11" s="66">
        <f t="shared" si="23"/>
        <v>-0.42241938836274812</v>
      </c>
      <c r="O11" s="66">
        <f t="shared" ref="O11:P11" si="24">(O4-O6)/O9*100</f>
        <v>-2.1012003087686035</v>
      </c>
      <c r="P11" s="66">
        <f t="shared" si="24"/>
        <v>-4.1012420351035246</v>
      </c>
    </row>
    <row r="12" spans="2:16" x14ac:dyDescent="0.2">
      <c r="B12" s="70" t="s">
        <v>27</v>
      </c>
    </row>
    <row r="13" spans="2:16" x14ac:dyDescent="0.2">
      <c r="B13" s="70" t="s">
        <v>28</v>
      </c>
    </row>
    <row r="14" spans="2:16" x14ac:dyDescent="0.2">
      <c r="B14" s="70" t="s">
        <v>29</v>
      </c>
      <c r="O14" s="12" t="s">
        <v>13</v>
      </c>
    </row>
    <row r="15" spans="2:16" x14ac:dyDescent="0.2">
      <c r="B15" s="70" t="s">
        <v>30</v>
      </c>
    </row>
    <row r="16" spans="2:16" x14ac:dyDescent="0.2">
      <c r="B16" s="70" t="s">
        <v>31</v>
      </c>
    </row>
    <row r="17" spans="2:3" x14ac:dyDescent="0.2">
      <c r="B17" s="70"/>
    </row>
    <row r="18" spans="2:3" ht="16.5" customHeight="1" x14ac:dyDescent="0.2">
      <c r="B18" s="73" t="s">
        <v>66</v>
      </c>
    </row>
    <row r="22" spans="2:3" x14ac:dyDescent="0.2">
      <c r="C22" s="13"/>
    </row>
    <row r="23" spans="2:3" x14ac:dyDescent="0.2">
      <c r="C23" s="13"/>
    </row>
    <row r="24" spans="2:3" x14ac:dyDescent="0.2">
      <c r="C24" s="13"/>
    </row>
    <row r="25" spans="2:3" x14ac:dyDescent="0.2">
      <c r="C25" s="13"/>
    </row>
    <row r="26" spans="2:3" x14ac:dyDescent="0.2">
      <c r="C26" s="13"/>
    </row>
    <row r="27" spans="2:3" x14ac:dyDescent="0.2">
      <c r="C27" s="13"/>
    </row>
    <row r="28" spans="2:3" x14ac:dyDescent="0.2">
      <c r="C28" s="13"/>
    </row>
  </sheetData>
  <sheetProtection selectLockedCells="1" selectUnlockedCells="1"/>
  <phoneticPr fontId="8" type="noConversion"/>
  <hyperlinks>
    <hyperlink ref="O14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ÍNDICE</vt:lpstr>
      <vt:lpstr>1</vt:lpstr>
      <vt:lpstr>2</vt:lpstr>
      <vt:lpstr>3</vt:lpstr>
      <vt:lpstr>4</vt:lpstr>
      <vt:lpstr>5</vt:lpstr>
      <vt:lpstr>'1'!Área_de_Impressão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2019-10-30T16:41:23Z</cp:lastPrinted>
  <dcterms:created xsi:type="dcterms:W3CDTF">2011-10-20T09:12:20Z</dcterms:created>
  <dcterms:modified xsi:type="dcterms:W3CDTF">2023-08-28T14:52:19Z</dcterms:modified>
</cp:coreProperties>
</file>